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pivotCacheDefinition+xml" PartName="/xl/pivotCache/pivotCacheDefinition2.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pivotTable+xml" PartName="/xl/pivotTables/pivotTable1.xml"/>
  <Override ContentType="application/vnd.openxmlformats-officedocument.spreadsheetml.pivotTable+xml" PartName="/xl/pivotTables/pivotTable2.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rofil vaccinal" sheetId="1" r:id="rId4"/>
    <sheet state="visible" name="to_csv" sheetId="2" r:id="rId5"/>
    <sheet state="visible" name="Profil de la région" sheetId="3" r:id="rId6"/>
    <sheet state="visible" name="Approvisionnement en vaccins" sheetId="4" r:id="rId7"/>
    <sheet state="visible" name="Stockage du véhicule et coûts" sheetId="5" r:id="rId8"/>
    <sheet state="visible" name="Accés aux emplacements" sheetId="6" r:id="rId9"/>
    <sheet state="visible" name="Protocole de collecte de donnée" sheetId="7" r:id="rId10"/>
    <sheet state="visible" name="sen_dataframe" sheetId="8" r:id="rId11"/>
    <sheet state="visible" name="Pivot Table 8" sheetId="9" r:id="rId12"/>
    <sheet state="visible" name="Logistics Costs" sheetId="10" r:id="rId13"/>
    <sheet state="visible" name="DVDMT" sheetId="11" r:id="rId14"/>
    <sheet state="visible" name="Uti2" sheetId="12" r:id="rId15"/>
    <sheet state="hidden" name="podor21 old" sheetId="13" r:id="rId16"/>
    <sheet state="visible" name="Pivot Table 1" sheetId="14" r:id="rId17"/>
    <sheet state="hidden" name="pete21 old" sheetId="15" r:id="rId18"/>
    <sheet state="visible" name="podor21" sheetId="16" r:id="rId19"/>
    <sheet state="visible" name="pete21" sheetId="17" r:id="rId20"/>
  </sheets>
  <definedNames>
    <definedName hidden="1" localSheetId="0" name="_xlnm._FilterDatabase">'Profil vaccinal'!$A$27:$I$38</definedName>
    <definedName hidden="1" localSheetId="9" name="_xlnm._FilterDatabase">'Logistics Costs'!$A$1:$AA$75</definedName>
    <definedName hidden="1" localSheetId="10" name="_xlnm._FilterDatabase">DVDMT!$A$1:$AO$878</definedName>
    <definedName hidden="1" localSheetId="11" name="_xlnm._FilterDatabase">'Uti2'!$A$1:$AG$721</definedName>
    <definedName hidden="1" localSheetId="12" name="_xlnm._FilterDatabase">'podor21 old'!$A$1:$R$409</definedName>
    <definedName hidden="1" localSheetId="14" name="_xlnm._FilterDatabase">'pete21 old'!$A$1:$R$313</definedName>
  </definedNames>
  <calcPr/>
  <pivotCaches>
    <pivotCache cacheId="0" r:id="rId21"/>
    <pivotCache cacheId="1" r:id="rId22"/>
  </pivotCaches>
</workbook>
</file>

<file path=xl/sharedStrings.xml><?xml version="1.0" encoding="utf-8"?>
<sst xmlns="http://schemas.openxmlformats.org/spreadsheetml/2006/main" count="12541" uniqueCount="521">
  <si>
    <t>District</t>
  </si>
  <si>
    <t>Vaccin Vol. emballé (cm3/dose)</t>
  </si>
  <si>
    <t>Wastage</t>
  </si>
  <si>
    <t>Presentation</t>
  </si>
  <si>
    <t>Schedule</t>
  </si>
  <si>
    <t>Target Pop</t>
  </si>
  <si>
    <t>Coverage</t>
  </si>
  <si>
    <t>Types de vaccins</t>
  </si>
  <si>
    <t>Total Pop</t>
  </si>
  <si>
    <t>Volume diluants (cm3/dose)</t>
  </si>
  <si>
    <t>Podor</t>
  </si>
  <si>
    <t>HepB</t>
  </si>
  <si>
    <t>BCG</t>
  </si>
  <si>
    <t>bVPO</t>
  </si>
  <si>
    <t>DTC-HepB-Hib</t>
  </si>
  <si>
    <t>PCV-13</t>
  </si>
  <si>
    <t>Rota_liq</t>
  </si>
  <si>
    <t>VPI</t>
  </si>
  <si>
    <t>RR</t>
  </si>
  <si>
    <t>VAA</t>
  </si>
  <si>
    <t>Td</t>
  </si>
  <si>
    <t>HPV</t>
  </si>
  <si>
    <t>Pete</t>
  </si>
  <si>
    <t>Region</t>
  </si>
  <si>
    <t>Facilities</t>
  </si>
  <si>
    <t>Total Population</t>
  </si>
  <si>
    <t>St. Louis</t>
  </si>
  <si>
    <t>CS Pété</t>
  </si>
  <si>
    <t>PS Aere Lao</t>
  </si>
  <si>
    <t>PS Barobe Wassatake</t>
  </si>
  <si>
    <t>PS Bode lao</t>
  </si>
  <si>
    <t>PS Boguel</t>
  </si>
  <si>
    <t>PS Boke Dialoube</t>
  </si>
  <si>
    <t>PS Boke Mbaybe</t>
  </si>
  <si>
    <t>PS Boke Yalalbe</t>
  </si>
  <si>
    <t>PS Boke Namari</t>
  </si>
  <si>
    <t>PS Boki Sarankobe</t>
  </si>
  <si>
    <t>PS Cascas</t>
  </si>
  <si>
    <t>PS Diaba</t>
  </si>
  <si>
    <t>PS Diongui</t>
  </si>
  <si>
    <t>PS Dioude Diabe</t>
  </si>
  <si>
    <t>PS Doumga Lao</t>
  </si>
  <si>
    <t>PS Dounguel</t>
  </si>
  <si>
    <t>PS Galoya</t>
  </si>
  <si>
    <t>PS Gayekadar</t>
  </si>
  <si>
    <t>PS Gollere</t>
  </si>
  <si>
    <t>PS Karaweyndou</t>
  </si>
  <si>
    <t>PS Lougue</t>
  </si>
  <si>
    <t>PS Madina Ndiathbe</t>
  </si>
  <si>
    <t>PS Mbolo Birane</t>
  </si>
  <si>
    <t>PS Mboumba</t>
  </si>
  <si>
    <t>PS Mery</t>
  </si>
  <si>
    <t>PS Ndiayene Peulh</t>
  </si>
  <si>
    <t>PS Salde</t>
  </si>
  <si>
    <t>PS Sare Maounde</t>
  </si>
  <si>
    <t>PS Sinthiou A. Mairame</t>
  </si>
  <si>
    <t>PS Sioure</t>
  </si>
  <si>
    <t>PS Thioubalel</t>
  </si>
  <si>
    <t>PS Walalde</t>
  </si>
  <si>
    <t>PS Yare Lao</t>
  </si>
  <si>
    <t>PS Yawalde Yirlabe</t>
  </si>
  <si>
    <t>DS Pété</t>
  </si>
  <si>
    <t>Alwar</t>
  </si>
  <si>
    <t>Bélel Kéllé</t>
  </si>
  <si>
    <t>Dara Halaybé</t>
  </si>
  <si>
    <t>Démette</t>
  </si>
  <si>
    <t>Diagnoum</t>
  </si>
  <si>
    <t>Diamal</t>
  </si>
  <si>
    <t>Diambo</t>
  </si>
  <si>
    <t>Diattar</t>
  </si>
  <si>
    <t>Dimat</t>
  </si>
  <si>
    <t>Dodel</t>
  </si>
  <si>
    <t>Donaye Tarédji</t>
  </si>
  <si>
    <t>Doué</t>
  </si>
  <si>
    <t>Fanaye</t>
  </si>
  <si>
    <t>Gamadji Saré</t>
  </si>
  <si>
    <t>Ganina</t>
  </si>
  <si>
    <t>Guédé Chantier</t>
  </si>
  <si>
    <t>Guédé Village</t>
  </si>
  <si>
    <t>Guia</t>
  </si>
  <si>
    <t>Loboudou Doué</t>
  </si>
  <si>
    <t>Mafré</t>
  </si>
  <si>
    <t>Marda</t>
  </si>
  <si>
    <t>Mbiddi</t>
  </si>
  <si>
    <t>Mboyo</t>
  </si>
  <si>
    <t>Namarel</t>
  </si>
  <si>
    <t>Ndiawar</t>
  </si>
  <si>
    <t>Ndiayéne Pendao</t>
  </si>
  <si>
    <t>Ndieurba</t>
  </si>
  <si>
    <t>Ndioum</t>
  </si>
  <si>
    <t>Nguendar</t>
  </si>
  <si>
    <t>Niandane</t>
  </si>
  <si>
    <t>Pathé Gallo</t>
  </si>
  <si>
    <t>Sinthiou Dangdé</t>
  </si>
  <si>
    <t>Tatqui</t>
  </si>
  <si>
    <t>Thialaga</t>
  </si>
  <si>
    <t>Thiangaye</t>
  </si>
  <si>
    <t>Thillé Boubacar</t>
  </si>
  <si>
    <t>Touldé Gallé</t>
  </si>
  <si>
    <t>Poste Municipal</t>
  </si>
  <si>
    <t>Centre de santé</t>
  </si>
  <si>
    <t>Niveau administratif</t>
  </si>
  <si>
    <t>Lieu</t>
  </si>
  <si>
    <t>Population totale</t>
  </si>
  <si>
    <t>Fréquence d'approvisionnement</t>
  </si>
  <si>
    <t>Magasin de fournitures</t>
  </si>
  <si>
    <t>Distance (KM) - Aller simple</t>
  </si>
  <si>
    <t>Mode de transport</t>
  </si>
  <si>
    <t>Mode de livraison</t>
  </si>
  <si>
    <t>Service Delivery Point</t>
  </si>
  <si>
    <t>Quatre mois</t>
  </si>
  <si>
    <t>Magasin Régional PRA</t>
  </si>
  <si>
    <t>par exemple Camion</t>
  </si>
  <si>
    <t>Pousser (push)</t>
  </si>
  <si>
    <t>Stratégies d'immunisation</t>
  </si>
  <si>
    <t>VACCINS IR NOMBRE DE DOSES REÇUES</t>
  </si>
  <si>
    <t>GASPILLAGE DE FLACON FERMÉ PAR CHANGEMENT DE VVM (DOSES) DANS LE TRANSPORT</t>
  </si>
  <si>
    <t>PERTE DE FLACON FERMÉ PAR CONGÉLATION DANS LE TRANSPORT (DOSES)</t>
  </si>
  <si>
    <t>Région/districte</t>
  </si>
  <si>
    <t>village/quartiers</t>
  </si>
  <si>
    <t>Mois (2021)</t>
  </si>
  <si>
    <t>Nombre de séances de vaccination (fixe)</t>
  </si>
  <si>
    <t>Nombre de séances de vaccination (outreach)</t>
  </si>
  <si>
    <t>Nombre de séances de vaccination (mobile)</t>
  </si>
  <si>
    <t>HEP-B</t>
  </si>
  <si>
    <t>VPO</t>
  </si>
  <si>
    <t>PENTE</t>
  </si>
  <si>
    <t>PCV</t>
  </si>
  <si>
    <t>ROTATION</t>
  </si>
  <si>
    <t>ROUGEOLE</t>
  </si>
  <si>
    <t>FJ</t>
  </si>
  <si>
    <t>MEN-A</t>
  </si>
  <si>
    <t>TD</t>
  </si>
  <si>
    <t>VPH</t>
  </si>
  <si>
    <t>ADS_0.05ml</t>
  </si>
  <si>
    <t>ADS_0.5ml</t>
  </si>
  <si>
    <t>SERINGUES 2ml</t>
  </si>
  <si>
    <t>SERINGUES 5ml</t>
  </si>
  <si>
    <t>Boîtes de sécurité</t>
  </si>
  <si>
    <t>Saint Louis/Pété</t>
  </si>
  <si>
    <t>fev-21</t>
  </si>
  <si>
    <t>Districts</t>
  </si>
  <si>
    <t>VEHICLE INFORMATION</t>
  </si>
  <si>
    <t>INTERNAL STORAGE</t>
  </si>
  <si>
    <t>COST OF TRANSPORTING VACCINES</t>
  </si>
  <si>
    <t>Vehicle Type</t>
  </si>
  <si>
    <t>Brand</t>
  </si>
  <si>
    <t>Year of Manufacture</t>
  </si>
  <si>
    <t>Length cm</t>
  </si>
  <si>
    <t>Width cm</t>
  </si>
  <si>
    <t>Height cm</t>
  </si>
  <si>
    <t>Number of Cold Boxes it can contain</t>
  </si>
  <si>
    <t>Storage Capacity per Cold Box (Liters)</t>
  </si>
  <si>
    <t>Vehicle Fuel Consumption per KM (KM per Liter)</t>
  </si>
  <si>
    <t>Fuel Cost per Liter (USD)</t>
  </si>
  <si>
    <t>Average Monthly Maintenance Cost (USD)</t>
  </si>
  <si>
    <t>Type of Maintenance</t>
  </si>
  <si>
    <t>Number of staff per delivery</t>
  </si>
  <si>
    <t>Per Diem Rate per Staff per Delivery</t>
  </si>
  <si>
    <t>Truck</t>
  </si>
  <si>
    <t>Nissan Pickup</t>
  </si>
  <si>
    <t>NA</t>
  </si>
  <si>
    <t>15 Liters per 100km</t>
  </si>
  <si>
    <t>CFA 125,000 per 10,000km</t>
  </si>
  <si>
    <t>Énumérez les endroits dans la région/district où le vaccin Landcruiser sera utilisé qui sont difficiles à atteindre, un nombre élevé d'enfants à dose zéro ou non vaccinés, etc.</t>
  </si>
  <si>
    <r>
      <rPr>
        <rFont val="Arial"/>
        <b val="0"/>
        <color theme="1"/>
        <sz val="11.0"/>
      </rPr>
      <t>GPS (</t>
    </r>
    <r>
      <rPr>
        <rFont val="Arial"/>
        <b val="0"/>
        <i/>
        <color theme="1"/>
        <sz val="11.0"/>
      </rPr>
      <t>si disponible)</t>
    </r>
  </si>
  <si>
    <t>Région</t>
  </si>
  <si>
    <t>Quartier</t>
  </si>
  <si>
    <t>Nom de la localisation</t>
  </si>
  <si>
    <t>Informations d'accès</t>
  </si>
  <si>
    <t>Lat.</t>
  </si>
  <si>
    <t>Long.</t>
  </si>
  <si>
    <t>Saint Louis</t>
  </si>
  <si>
    <t>Hard to Reach</t>
  </si>
  <si>
    <t>16°10 N</t>
  </si>
  <si>
    <t>13°95 O</t>
  </si>
  <si>
    <t>Aéré Lao</t>
  </si>
  <si>
    <t>16°39 N</t>
  </si>
  <si>
    <t>14°32 O</t>
  </si>
  <si>
    <t>Barobe</t>
  </si>
  <si>
    <t>16°18 N</t>
  </si>
  <si>
    <t>13°89 O</t>
  </si>
  <si>
    <t>Bode Lao</t>
  </si>
  <si>
    <t>16°44 N</t>
  </si>
  <si>
    <t>14°35 O</t>
  </si>
  <si>
    <t>Boguel B Eddy</t>
  </si>
  <si>
    <t>16°01 N</t>
  </si>
  <si>
    <t>13°83 O</t>
  </si>
  <si>
    <t>Boké Dialloube</t>
  </si>
  <si>
    <t>16°07 N</t>
  </si>
  <si>
    <t>13°99 O</t>
  </si>
  <si>
    <t>Boké Mbayobe Salsalbe</t>
  </si>
  <si>
    <t>16°05 N</t>
  </si>
  <si>
    <t>Boké Yalalbé</t>
  </si>
  <si>
    <t>15°38 N</t>
  </si>
  <si>
    <t>14°14 O</t>
  </si>
  <si>
    <t>Boké Namari</t>
  </si>
  <si>
    <t>14°11 O</t>
  </si>
  <si>
    <t>Boki Sarancobe</t>
  </si>
  <si>
    <t>16°51 N</t>
  </si>
  <si>
    <t>14°25 O</t>
  </si>
  <si>
    <t>Cas-Cas</t>
  </si>
  <si>
    <t>16°37 N</t>
  </si>
  <si>
    <t>14°06 O</t>
  </si>
  <si>
    <t>Diaba</t>
  </si>
  <si>
    <t>13°73 O</t>
  </si>
  <si>
    <t>Diongui</t>
  </si>
  <si>
    <t>16°17 N</t>
  </si>
  <si>
    <t>13°98 O</t>
  </si>
  <si>
    <t>Dioude</t>
  </si>
  <si>
    <t>16°34 N</t>
  </si>
  <si>
    <t>Doumga Lao</t>
  </si>
  <si>
    <t>16°21N</t>
  </si>
  <si>
    <t>Dounguel</t>
  </si>
  <si>
    <t>16°35 N</t>
  </si>
  <si>
    <t>14°03 O</t>
  </si>
  <si>
    <t>Galoya</t>
  </si>
  <si>
    <t>13°85 O</t>
  </si>
  <si>
    <t>Gayekadar</t>
  </si>
  <si>
    <t>15°52 N</t>
  </si>
  <si>
    <t>14°19 O</t>
  </si>
  <si>
    <t>Gollèré</t>
  </si>
  <si>
    <t>16°25 N</t>
  </si>
  <si>
    <t>Karaweyndou</t>
  </si>
  <si>
    <t>15°90 N</t>
  </si>
  <si>
    <t>14°15 O</t>
  </si>
  <si>
    <t>Lougué</t>
  </si>
  <si>
    <t>16°06 N</t>
  </si>
  <si>
    <t>13°91 O</t>
  </si>
  <si>
    <t>Madina Ndiathbé</t>
  </si>
  <si>
    <t>16°29 N</t>
  </si>
  <si>
    <t>Méri</t>
  </si>
  <si>
    <t>16°22 N</t>
  </si>
  <si>
    <t>14°05 O</t>
  </si>
  <si>
    <t>Ndiayène Peulh</t>
  </si>
  <si>
    <t>15°62 N</t>
  </si>
  <si>
    <t>14°39 O</t>
  </si>
  <si>
    <t>Thioubalel</t>
  </si>
  <si>
    <t>16°26 N</t>
  </si>
  <si>
    <t>Mbolo Birane</t>
  </si>
  <si>
    <t>13°82 O</t>
  </si>
  <si>
    <t>Saldé</t>
  </si>
  <si>
    <t>16°15 N</t>
  </si>
  <si>
    <t>13°88 O</t>
  </si>
  <si>
    <t>Saré Maounde</t>
  </si>
  <si>
    <t>15°59 N</t>
  </si>
  <si>
    <t>13°54 O</t>
  </si>
  <si>
    <t>Sinthiou Amadou Mairame</t>
  </si>
  <si>
    <t>16°08 N</t>
  </si>
  <si>
    <t>13°43 O</t>
  </si>
  <si>
    <t>Siouré</t>
  </si>
  <si>
    <t>16°45 N</t>
  </si>
  <si>
    <t>Mboumba</t>
  </si>
  <si>
    <t>16°19 N</t>
  </si>
  <si>
    <t>14°02 O</t>
  </si>
  <si>
    <t>Walaldé</t>
  </si>
  <si>
    <t>16°50 N</t>
  </si>
  <si>
    <t>14°20 O</t>
  </si>
  <si>
    <t>Yaré Lao</t>
  </si>
  <si>
    <t>16°04 N</t>
  </si>
  <si>
    <t>14°55 O</t>
  </si>
  <si>
    <t>Yawaldé Yirlabé</t>
  </si>
  <si>
    <t>15°77 N</t>
  </si>
  <si>
    <t>14°30 O</t>
  </si>
  <si>
    <t>Orodara</t>
  </si>
  <si>
    <t>Phase</t>
  </si>
  <si>
    <t>Catégorie</t>
  </si>
  <si>
    <t>Question d'apprentissage</t>
  </si>
  <si>
    <t>Données</t>
  </si>
  <si>
    <t>But</t>
  </si>
  <si>
    <t>La fréquence</t>
  </si>
  <si>
    <t>Par</t>
  </si>
  <si>
    <t>Outil/Source</t>
  </si>
  <si>
    <t>Méthode de collecte</t>
  </si>
  <si>
    <t>Lorsque:</t>
  </si>
  <si>
    <t>Analyse de base</t>
  </si>
  <si>
    <t xml:space="preserve">Profil du vaccin et contexte de localisation
</t>
  </si>
  <si>
    <t>Quelle est la méthode actuelle/conventionnelle de distribution et de livraison des vaccins ?</t>
  </si>
  <si>
    <t>Vaccins utilisés dans le programme PEV (nom, marque, présentation, fabricant, etc.)</t>
  </si>
  <si>
    <t>Comprendre le programme de vaccination et le système de chaîne d'approvisionnement du pays</t>
  </si>
  <si>
    <t>Collecte unique (Once)</t>
  </si>
  <si>
    <t>Avant l'utilisation du vaccin landcruiser/l'arrivée dans le pays</t>
  </si>
  <si>
    <t>Volume emballé par dose de chaque vaccin (emballage secondaire et primaire)</t>
  </si>
  <si>
    <t>Population cible de l'emplacement sélectionné (par région, district et établissements de santé)</t>
  </si>
  <si>
    <t>Type de véhicule actuellement utilisé pour la distribution des vaccins par chaque niveau administratif de la région sélectionnée</t>
  </si>
  <si>
    <t>Capacité de stockage du véhicule (longueur, largeur et hauteur ou volume)</t>
  </si>
  <si>
    <t>Fréquence d'approvisionnement en vaccins par lieu (hebdomadaire ou mensuelle ou trimestrielle)</t>
  </si>
  <si>
    <t>Distance entre les magasins et les établissements de santé (en km)</t>
  </si>
  <si>
    <t>Mode de distribution des vaccins (pousser, tirer, mixte) pour chaque niveau ou emplacement</t>
  </si>
  <si>
    <t>Nombre de flacons endommagés pendant le transport en raison d'un bris ou d'une excursion de température (si disponible)</t>
  </si>
  <si>
    <t>Fournir des données de référence sur la perte de flacons non ouverts qui peuvent être utilisées pour comparer lla perte de flacons nin ouverts avec le Véhicule</t>
  </si>
  <si>
    <t>Coût du transport des vaccins</t>
  </si>
  <si>
    <t>Quel est le coût d'utilisation du véhicule de la convention pour distribuer les vaccins ?</t>
  </si>
  <si>
    <t>Coût du carburant par litre</t>
  </si>
  <si>
    <t>Coût du transport des vaccins pour les moyens conventionnels de transport des vaccins. Cela fournira des données de base pour comprendre le rapport coût-efficacité du VLC. Avec des données sur le coût du carburant par litre, la distance entre les magasins, la distance aux établissements de santé, ces données fourniront le coût du transport des vaccins.</t>
  </si>
  <si>
    <t>Consommation de carburant du véhicule par kilomètre</t>
  </si>
  <si>
    <t>Nombre d'employés impliqués dans les livraisons et taux journalier</t>
  </si>
  <si>
    <t>Coût d'entretien des véhicules conventionnels (entretien et réparations)</t>
  </si>
  <si>
    <t>Coût de l'entretien du véhicule (estimations)</t>
  </si>
  <si>
    <t>Ces données fourniront des estimations pour le calcul du coût de référence de l'entretien et de la réparation du véhicule utilisé pour transporter les vaccins.</t>
  </si>
  <si>
    <t>Fréquence d'entretien</t>
  </si>
  <si>
    <t>Nombre de pannes de véhicules</t>
  </si>
  <si>
    <t>Types de réparation et fréquence</t>
  </si>
  <si>
    <t>Coût des réparations (estimations)</t>
  </si>
  <si>
    <t>Impact du programme</t>
  </si>
  <si>
    <t>Quels endroits sont difficiles à atteindre ou avec un nombre élevé de personnes non vaccinées ?</t>
  </si>
  <si>
    <t>Noms et emplacement des points de stockage et des installations</t>
  </si>
  <si>
    <t>Fournir des données de référence sur l'accès aux emplacements classifiés pour l'évaluation VLC.</t>
  </si>
  <si>
    <t>Nom du lieu et/ou coordonnées GPS</t>
  </si>
  <si>
    <t>Doses distribuées/reçues par niveau et par mois</t>
  </si>
  <si>
    <t>Établissements difficiles d'accès ou établissements comptant un nombre élevé d'enfants non vaccinés</t>
  </si>
  <si>
    <t>Facility</t>
  </si>
  <si>
    <t>Vaccine</t>
  </si>
  <si>
    <t>Target</t>
  </si>
  <si>
    <t>Vaccine Presentation</t>
  </si>
  <si>
    <t>Wastage Rate</t>
  </si>
  <si>
    <t>Supply Interval</t>
  </si>
  <si>
    <t>Packed Vaccine Volume per Dose cm3</t>
  </si>
  <si>
    <t>Target Population</t>
  </si>
  <si>
    <t>Wastage Factor</t>
  </si>
  <si>
    <t>Forecast</t>
  </si>
  <si>
    <t>Annual Doses</t>
  </si>
  <si>
    <t>Number of Doses per Supply Interval</t>
  </si>
  <si>
    <t>Vaccine storage volume, vaccine (L)</t>
  </si>
  <si>
    <t>Volume Safety Stock 25%</t>
  </si>
  <si>
    <t>Annual Volume (L)</t>
  </si>
  <si>
    <t>Product Volume Each Replenishment Period</t>
  </si>
  <si>
    <t>Volume +2°C to +8°C (Annual) Liters</t>
  </si>
  <si>
    <t>Volume –15°C to –25°C (Annual) Liters</t>
  </si>
  <si>
    <t>Packed Diluent Volume per Dose cm3</t>
  </si>
  <si>
    <t>IPV</t>
  </si>
  <si>
    <t>Measles</t>
  </si>
  <si>
    <t>Rota</t>
  </si>
  <si>
    <t>bOPV</t>
  </si>
  <si>
    <t>YF</t>
  </si>
  <si>
    <t>SUM of Annual Doses</t>
  </si>
  <si>
    <t>SUM of Annual Volume (L)</t>
  </si>
  <si>
    <t>Administration Level</t>
  </si>
  <si>
    <t>Site</t>
  </si>
  <si>
    <t>Replenishment Frequency</t>
  </si>
  <si>
    <t>Number of Trips per Month</t>
  </si>
  <si>
    <t>Supply Store Administration Level</t>
  </si>
  <si>
    <t>Axis</t>
  </si>
  <si>
    <t>Supply Store</t>
  </si>
  <si>
    <t>Destination</t>
  </si>
  <si>
    <t>Distance (KM) - One Way</t>
  </si>
  <si>
    <t>Distance (KM)</t>
  </si>
  <si>
    <t>Fuel Cost Per KM</t>
  </si>
  <si>
    <t>Cost of Maintenance per KM</t>
  </si>
  <si>
    <t>Cost of Vaccine Transportation per Month/Delivery</t>
  </si>
  <si>
    <t>Total Annual Cost Per KM</t>
  </si>
  <si>
    <t>Annual Maintenance Cost</t>
  </si>
  <si>
    <t>Staff</t>
  </si>
  <si>
    <t>Per Diem Rate</t>
  </si>
  <si>
    <t>Annual Per Diem</t>
  </si>
  <si>
    <t>Annual Transportation Cost</t>
  </si>
  <si>
    <t>Transport CPD</t>
  </si>
  <si>
    <t>LD</t>
  </si>
  <si>
    <t>SN2</t>
  </si>
  <si>
    <t>PRA</t>
  </si>
  <si>
    <t>SP</t>
  </si>
  <si>
    <t>DS Pete</t>
  </si>
  <si>
    <t>Health Center</t>
  </si>
  <si>
    <t>Monthly reports</t>
  </si>
  <si>
    <t>No. of vaccination sessions__fixed</t>
  </si>
  <si>
    <t>No. of vaccination sessions__outreach</t>
  </si>
  <si>
    <t>No. of vaccination sessions__mobile</t>
  </si>
  <si>
    <t>OPV</t>
  </si>
  <si>
    <t>PENTA</t>
  </si>
  <si>
    <t>ROTA</t>
  </si>
  <si>
    <t>MV</t>
  </si>
  <si>
    <t>BCG_Unopened vial wastage_VVM status</t>
  </si>
  <si>
    <t>OPV_Unopened vial wastage_VVM status</t>
  </si>
  <si>
    <t>IPV_Unopened vial wastage_VVM status</t>
  </si>
  <si>
    <t>PENTA_Unopened vial wastage_VVM status</t>
  </si>
  <si>
    <t>PCV_Unopened vial wastage_VVM status</t>
  </si>
  <si>
    <t>ROTA_Unopened vial wastage_VVM status</t>
  </si>
  <si>
    <t>MV_Unopened vial wastage_VVM status</t>
  </si>
  <si>
    <t>YF_Unopened vial wastage_VVM status</t>
  </si>
  <si>
    <t>MEN-A_Unopened vial wastage_VVM status</t>
  </si>
  <si>
    <t>TD_Unopened vial wastage_VVM status</t>
  </si>
  <si>
    <t>BCG_Unopened vial wastage_Freezing</t>
  </si>
  <si>
    <t>OPV_Unopened vial wastage_Freezing</t>
  </si>
  <si>
    <t>IPV_Unopened vial wastage_Freezing</t>
  </si>
  <si>
    <t>PENTA_Unopened vial wastage_Freezing</t>
  </si>
  <si>
    <t>PCV_Unopened vial wastage_Freezing</t>
  </si>
  <si>
    <t>ROTA_Unopened vial wastage_Freezing</t>
  </si>
  <si>
    <t>MV_Unopened vial wastage_Freezing</t>
  </si>
  <si>
    <t>YF_Unopened vial wastage_Freezing</t>
  </si>
  <si>
    <t>MEN-A_Unopened vial wastage_Freezing</t>
  </si>
  <si>
    <t>TD_Unopened vial wastage_Freezing</t>
  </si>
  <si>
    <t>Pété</t>
  </si>
  <si>
    <t>CS Podor</t>
  </si>
  <si>
    <t/>
  </si>
  <si>
    <t>CS Thile Boubacar</t>
  </si>
  <si>
    <t>PS Alwar</t>
  </si>
  <si>
    <t>PS Belel Kelle</t>
  </si>
  <si>
    <t>PS Commune de Podor</t>
  </si>
  <si>
    <t>PS Dara Halaybe</t>
  </si>
  <si>
    <t>PS Demet</t>
  </si>
  <si>
    <t>PS Diagnoum</t>
  </si>
  <si>
    <t>PS Diamal</t>
  </si>
  <si>
    <t>PS Diambo</t>
  </si>
  <si>
    <t>PS Diattar</t>
  </si>
  <si>
    <t>PS Dimat</t>
  </si>
  <si>
    <t>PS Dodel</t>
  </si>
  <si>
    <t>PS Donaye/ Taredji</t>
  </si>
  <si>
    <t>PS Doué</t>
  </si>
  <si>
    <t>PS Fanaye</t>
  </si>
  <si>
    <t>PS Gamadji Sarre</t>
  </si>
  <si>
    <t>PS Ganina</t>
  </si>
  <si>
    <t>PS Guede Chantier</t>
  </si>
  <si>
    <t>PS Guede Village</t>
  </si>
  <si>
    <t>PS Guiya</t>
  </si>
  <si>
    <t>PS Louboudou Doué</t>
  </si>
  <si>
    <t>PS Mafré</t>
  </si>
  <si>
    <t>PS Marda</t>
  </si>
  <si>
    <t>PS Mbidi</t>
  </si>
  <si>
    <t>PS Mboyo</t>
  </si>
  <si>
    <t>PS NDIEURBA</t>
  </si>
  <si>
    <t>PS Namarel</t>
  </si>
  <si>
    <t>PS Ndiandane</t>
  </si>
  <si>
    <t>PS Ndiawara</t>
  </si>
  <si>
    <t>PS Ndiayen Pendao</t>
  </si>
  <si>
    <t>PS Ndioum</t>
  </si>
  <si>
    <t>PS Nguendar</t>
  </si>
  <si>
    <t>PS Pathe Gallo</t>
  </si>
  <si>
    <t>PS Sinthiou Dangde</t>
  </si>
  <si>
    <t>PS Tatqui</t>
  </si>
  <si>
    <t>PS Thialaga</t>
  </si>
  <si>
    <t>PS Thiangaye</t>
  </si>
  <si>
    <t>PS Toulde Galle</t>
  </si>
  <si>
    <t>Dispensaire Paramedical Thierno Mikailou Kébé Ndioum</t>
  </si>
  <si>
    <t>Country</t>
  </si>
  <si>
    <t>MEASLES</t>
  </si>
  <si>
    <t>Hep-B</t>
  </si>
  <si>
    <t>TOTAL DOSES</t>
  </si>
  <si>
    <t>BCG Vol</t>
  </si>
  <si>
    <t>BCG Dil Vol</t>
  </si>
  <si>
    <t>VPO Vol</t>
  </si>
  <si>
    <t>VPI Vol</t>
  </si>
  <si>
    <t>Penta Vol</t>
  </si>
  <si>
    <t>Pneumo Vol</t>
  </si>
  <si>
    <t>Rota Vol</t>
  </si>
  <si>
    <t>VAR Vol</t>
  </si>
  <si>
    <t>VAR Dil Vol</t>
  </si>
  <si>
    <t>VAA Vol</t>
  </si>
  <si>
    <t>VAA Dil Vol</t>
  </si>
  <si>
    <t>MenA Vol</t>
  </si>
  <si>
    <t>Td Vol</t>
  </si>
  <si>
    <t>Total Volume (L)</t>
  </si>
  <si>
    <t>Utilization</t>
  </si>
  <si>
    <t>Number of Trips</t>
  </si>
  <si>
    <t>CS</t>
  </si>
  <si>
    <t>PS URBAIN</t>
  </si>
  <si>
    <t>GUIA</t>
  </si>
  <si>
    <t>NIANDANE</t>
  </si>
  <si>
    <t>LOBOUDOU</t>
  </si>
  <si>
    <t>DIAWAR</t>
  </si>
  <si>
    <t>DIAMBO</t>
  </si>
  <si>
    <t>TAREDJI</t>
  </si>
  <si>
    <t>GUEDE VILLAGE</t>
  </si>
  <si>
    <t>GUEDE CHANTIE</t>
  </si>
  <si>
    <t>BELEL KELLE</t>
  </si>
  <si>
    <t>GAMADJI</t>
  </si>
  <si>
    <t>NDIOUM</t>
  </si>
  <si>
    <t>TOULDE</t>
  </si>
  <si>
    <t>DIAMAL</t>
  </si>
  <si>
    <t>THALAGA</t>
  </si>
  <si>
    <t>DODEL</t>
  </si>
  <si>
    <t>DEMETT</t>
  </si>
  <si>
    <t>SINTHIOU</t>
  </si>
  <si>
    <t>DAHRA</t>
  </si>
  <si>
    <t>PATHE GALLO</t>
  </si>
  <si>
    <t>MBOYO</t>
  </si>
  <si>
    <t>DIATTAR</t>
  </si>
  <si>
    <t>NGUENDAR</t>
  </si>
  <si>
    <t>NDIAYENE</t>
  </si>
  <si>
    <t>THILLE</t>
  </si>
  <si>
    <t>DIMETH</t>
  </si>
  <si>
    <t>DIAGNOUM</t>
  </si>
  <si>
    <t>THIANGAYE</t>
  </si>
  <si>
    <t>FANAYE</t>
  </si>
  <si>
    <t>NDIEURBA</t>
  </si>
  <si>
    <t>TATQUI</t>
  </si>
  <si>
    <t>BIDDI</t>
  </si>
  <si>
    <t>NAMAREL</t>
  </si>
  <si>
    <t>BOKE SARANKOBE</t>
  </si>
  <si>
    <t>BOKE DIALOUBE</t>
  </si>
  <si>
    <t>BOKE MBAYE</t>
  </si>
  <si>
    <t>LOUGUE</t>
  </si>
  <si>
    <t>GALOYA</t>
  </si>
  <si>
    <t>BOGUEL</t>
  </si>
  <si>
    <t>MBOLO BIRANE</t>
  </si>
  <si>
    <t>DIABA</t>
  </si>
  <si>
    <t>DIONGUI</t>
  </si>
  <si>
    <t>MBOUMBA</t>
  </si>
  <si>
    <t>GOLLERE</t>
  </si>
  <si>
    <t>MEDINA DIABE</t>
  </si>
  <si>
    <t>DOUNGUE LAO</t>
  </si>
  <si>
    <t>AERE LAO</t>
  </si>
  <si>
    <t>BODE LAO</t>
  </si>
  <si>
    <t>SALDE</t>
  </si>
  <si>
    <t>BAROBE</t>
  </si>
  <si>
    <t>THIOUBALEL</t>
  </si>
  <si>
    <t>DIOUDE DIABE</t>
  </si>
  <si>
    <t>DOUNGUEL</t>
  </si>
  <si>
    <t>CAS CAS</t>
  </si>
  <si>
    <t>SIWRE</t>
  </si>
  <si>
    <t>WALALDE</t>
  </si>
  <si>
    <t>NDIAYENE PEULH</t>
  </si>
  <si>
    <t>YARE</t>
  </si>
  <si>
    <t>MERI</t>
  </si>
  <si>
    <t>VAT</t>
  </si>
  <si>
    <t>0.05ml</t>
  </si>
  <si>
    <t>0.5ml</t>
  </si>
  <si>
    <t>2ml Syr</t>
  </si>
  <si>
    <t>5ml Syr</t>
  </si>
  <si>
    <t>BS</t>
  </si>
  <si>
    <t>COUNTA of Monthly reports</t>
  </si>
  <si>
    <t>Grand Total</t>
  </si>
</sst>
</file>

<file path=xl/styles.xml><?xml version="1.0" encoding="utf-8"?>
<styleSheet xmlns="http://schemas.openxmlformats.org/spreadsheetml/2006/main" xmlns:x14ac="http://schemas.microsoft.com/office/spreadsheetml/2009/9/ac" xmlns:mc="http://schemas.openxmlformats.org/markup-compatibility/2006">
  <numFmts count="8">
    <numFmt numFmtId="164" formatCode="0.0000"/>
    <numFmt numFmtId="165" formatCode="0.0"/>
    <numFmt numFmtId="166" formatCode="0.000"/>
    <numFmt numFmtId="167" formatCode="mmm\-d"/>
    <numFmt numFmtId="168" formatCode="mmmm\-d"/>
    <numFmt numFmtId="169" formatCode="mmm&quot;-&quot;yy"/>
    <numFmt numFmtId="170" formatCode="mmm-d"/>
    <numFmt numFmtId="171" formatCode="mmmm-d"/>
  </numFmts>
  <fonts count="14">
    <font>
      <sz val="11.0"/>
      <color theme="1"/>
      <name val="Arial"/>
      <scheme val="minor"/>
    </font>
    <font>
      <sz val="11.0"/>
      <color theme="1"/>
      <name val="Arial"/>
    </font>
    <font>
      <sz val="12.0"/>
      <color theme="1"/>
      <name val="Arial"/>
    </font>
    <font>
      <b/>
      <sz val="12.0"/>
      <color theme="1"/>
      <name val="Arial"/>
    </font>
    <font>
      <b/>
      <sz val="11.0"/>
      <color theme="1"/>
      <name val="Arial"/>
    </font>
    <font>
      <b/>
      <sz val="11.0"/>
      <color theme="1"/>
      <name val="Calibri"/>
    </font>
    <font>
      <sz val="11.0"/>
      <color theme="1"/>
      <name val="Calibri"/>
    </font>
    <font>
      <color theme="1"/>
      <name val="Arial"/>
      <scheme val="minor"/>
    </font>
    <font/>
    <font>
      <i/>
      <sz val="11.0"/>
      <color theme="1"/>
      <name val="Arial"/>
    </font>
    <font>
      <sz val="10.0"/>
      <color rgb="FF000000"/>
      <name val="Arial"/>
    </font>
    <font>
      <sz val="10.0"/>
      <color theme="1"/>
      <name val="Arial"/>
    </font>
    <font>
      <b/>
      <sz val="11.0"/>
      <color rgb="FFFFFFFF"/>
      <name val="Arial"/>
    </font>
    <font>
      <sz val="11.0"/>
      <color rgb="FF1155CC"/>
      <name val="Inconsolata"/>
    </font>
  </fonts>
  <fills count="14">
    <fill>
      <patternFill patternType="none"/>
    </fill>
    <fill>
      <patternFill patternType="lightGray"/>
    </fill>
    <fill>
      <patternFill patternType="solid">
        <fgColor theme="0"/>
        <bgColor theme="0"/>
      </patternFill>
    </fill>
    <fill>
      <patternFill patternType="solid">
        <fgColor rgb="FFFFFF00"/>
        <bgColor rgb="FFFFFF00"/>
      </patternFill>
    </fill>
    <fill>
      <patternFill patternType="solid">
        <fgColor rgb="FFFCE5CD"/>
        <bgColor rgb="FFFCE5CD"/>
      </patternFill>
    </fill>
    <fill>
      <patternFill patternType="solid">
        <fgColor rgb="FFCFE2F3"/>
        <bgColor rgb="FFCFE2F3"/>
      </patternFill>
    </fill>
    <fill>
      <patternFill patternType="solid">
        <fgColor rgb="FFFFF2CC"/>
        <bgColor rgb="FFFFF2CC"/>
      </patternFill>
    </fill>
    <fill>
      <patternFill patternType="solid">
        <fgColor rgb="FFD9EAD3"/>
        <bgColor rgb="FFD9EAD3"/>
      </patternFill>
    </fill>
    <fill>
      <patternFill patternType="solid">
        <fgColor rgb="FF5B95F9"/>
        <bgColor rgb="FF5B95F9"/>
      </patternFill>
    </fill>
    <fill>
      <patternFill patternType="solid">
        <fgColor rgb="FFFFFFFF"/>
        <bgColor rgb="FFFFFFFF"/>
      </patternFill>
    </fill>
    <fill>
      <patternFill patternType="solid">
        <fgColor rgb="FFE8F0FE"/>
        <bgColor rgb="FFE8F0FE"/>
      </patternFill>
    </fill>
    <fill>
      <patternFill patternType="solid">
        <fgColor rgb="FFEA9999"/>
        <bgColor rgb="FFEA9999"/>
      </patternFill>
    </fill>
    <fill>
      <patternFill patternType="solid">
        <fgColor rgb="FFCCCCCC"/>
        <bgColor rgb="FFCCCCCC"/>
      </patternFill>
    </fill>
    <fill>
      <patternFill patternType="solid">
        <fgColor rgb="FFC9DAF8"/>
        <bgColor rgb="FFC9DAF8"/>
      </patternFill>
    </fill>
  </fills>
  <borders count="26">
    <border/>
    <border>
      <left/>
      <right/>
      <top/>
      <bottom/>
    </border>
    <border>
      <left style="thin">
        <color rgb="FFD9D9D9"/>
      </left>
      <right/>
      <top style="thin">
        <color rgb="FFD9D9D9"/>
      </top>
      <bottom style="thin">
        <color rgb="FFD9D9D9"/>
      </bottom>
    </border>
    <border>
      <left style="thin">
        <color rgb="FFD9D9D9"/>
      </left>
      <right style="thin">
        <color rgb="FFD9D9D9"/>
      </right>
      <top style="thin">
        <color rgb="FFD9D9D9"/>
      </top>
      <bottom style="thin">
        <color rgb="FFD9D9D9"/>
      </bottom>
    </border>
    <border>
      <top style="thin">
        <color rgb="FFD9D9D9"/>
      </top>
      <bottom style="thin">
        <color rgb="FFD9D9D9"/>
      </bottom>
    </border>
    <border>
      <right style="thin">
        <color rgb="FFD9D9D9"/>
      </right>
      <top style="thin">
        <color rgb="FFD9D9D9"/>
      </top>
      <bottom style="thin">
        <color rgb="FFD9D9D9"/>
      </bottom>
    </border>
    <border>
      <left style="thin">
        <color rgb="FFCCCCCC"/>
      </left>
      <right style="thin">
        <color rgb="FFCCCCCC"/>
      </right>
      <top style="thin">
        <color rgb="FFCCCCCC"/>
      </top>
      <bottom style="thin">
        <color rgb="FFCCCCCC"/>
      </bottom>
    </border>
    <border>
      <left/>
      <top/>
      <bottom/>
    </border>
    <border>
      <top/>
      <bottom/>
    </border>
    <border>
      <right/>
      <top/>
      <bottom/>
    </border>
    <border>
      <left style="thin">
        <color rgb="FF000000"/>
      </left>
      <right style="thin">
        <color rgb="FF000000"/>
      </right>
      <top style="thin">
        <color rgb="FF000000"/>
      </top>
      <bottom style="thin">
        <color rgb="FF000000"/>
      </bottom>
    </border>
    <border>
      <left style="thin">
        <color rgb="FFCCCCCC"/>
      </left>
      <right style="thin">
        <color rgb="FFCCCCCC"/>
      </right>
      <top style="thin">
        <color rgb="FFCCCCCC"/>
      </top>
    </border>
    <border>
      <left style="thin">
        <color rgb="FFCCCCCC"/>
      </left>
      <right style="thin">
        <color rgb="FFCCCCCC"/>
      </right>
    </border>
    <border>
      <left style="thin">
        <color rgb="FFCCCCCC"/>
      </left>
      <right style="thin">
        <color rgb="FFCCCCCC"/>
      </right>
      <bottom style="thin">
        <color rgb="FFCCCCCC"/>
      </bottom>
    </border>
    <border>
      <left style="thin">
        <color rgb="FFCCCCCC"/>
      </left>
      <right style="thin">
        <color rgb="FFCCCCCC"/>
      </right>
      <bottom/>
    </border>
    <border>
      <left style="thin">
        <color rgb="FFCCCCCC"/>
      </left>
      <right style="thin">
        <color rgb="FFCCCCCC"/>
      </right>
      <top/>
    </border>
    <border>
      <left style="thin">
        <color rgb="FF999999"/>
      </left>
      <top style="thin">
        <color rgb="FF999999"/>
      </top>
    </border>
    <border>
      <left style="thin">
        <color rgb="FFFFFFFF"/>
      </left>
      <top style="thin">
        <color rgb="FF999999"/>
      </top>
    </border>
    <border>
      <left style="thin">
        <color rgb="FFFFFFFF"/>
      </left>
      <right style="thin">
        <color rgb="FF999999"/>
      </right>
      <top style="thin">
        <color rgb="FF999999"/>
      </top>
    </border>
    <border>
      <right style="thin">
        <color rgb="FF999999"/>
      </right>
      <top style="thin">
        <color rgb="FF999999"/>
      </top>
    </border>
    <border>
      <left style="thin">
        <color rgb="FF999999"/>
      </left>
      <top style="thin">
        <color rgb="FFFFFFFF"/>
      </top>
    </border>
    <border>
      <left style="thin">
        <color rgb="FF999999"/>
      </left>
    </border>
    <border>
      <right style="thin">
        <color rgb="FF999999"/>
      </right>
    </border>
    <border>
      <left style="thin">
        <color rgb="FF999999"/>
      </left>
      <top style="thin">
        <color rgb="FFFFFFFF"/>
      </top>
      <bottom style="thin">
        <color rgb="FF999999"/>
      </bottom>
    </border>
    <border>
      <left style="thin">
        <color rgb="FF999999"/>
      </left>
      <bottom style="thin">
        <color rgb="FF999999"/>
      </bottom>
    </border>
    <border>
      <right style="thin">
        <color rgb="FF999999"/>
      </right>
      <bottom style="thin">
        <color rgb="FF999999"/>
      </bottom>
    </border>
  </borders>
  <cellStyleXfs count="1">
    <xf borderId="0" fillId="0" fontId="0" numFmtId="0" applyAlignment="1" applyFont="1"/>
  </cellStyleXfs>
  <cellXfs count="144">
    <xf borderId="0" fillId="0" fontId="0" numFmtId="0" xfId="0" applyAlignment="1" applyFont="1">
      <alignment readingOrder="0" shrinkToFit="0" vertical="bottom" wrapText="0"/>
    </xf>
    <xf borderId="1" fillId="2" fontId="1" numFmtId="0" xfId="0" applyBorder="1" applyFill="1" applyFont="1"/>
    <xf borderId="2" fillId="2" fontId="2" numFmtId="0" xfId="0" applyBorder="1" applyFont="1"/>
    <xf borderId="3" fillId="2" fontId="2" numFmtId="0" xfId="0" applyBorder="1" applyFont="1"/>
    <xf borderId="3" fillId="2" fontId="1" numFmtId="0" xfId="0" applyBorder="1" applyFont="1"/>
    <xf borderId="2" fillId="2" fontId="3" numFmtId="0" xfId="0" applyBorder="1" applyFont="1"/>
    <xf borderId="4" fillId="0" fontId="1" numFmtId="0" xfId="0" applyBorder="1" applyFont="1"/>
    <xf borderId="5" fillId="0" fontId="1" numFmtId="0" xfId="0" applyBorder="1" applyFont="1"/>
    <xf borderId="1" fillId="2" fontId="4" numFmtId="0" xfId="0" applyAlignment="1" applyBorder="1" applyFont="1">
      <alignment shrinkToFit="0" vertical="center" wrapText="1"/>
    </xf>
    <xf borderId="3" fillId="2" fontId="4" numFmtId="0" xfId="0" applyAlignment="1" applyBorder="1" applyFont="1">
      <alignment shrinkToFit="0" vertical="center" wrapText="1"/>
    </xf>
    <xf borderId="3" fillId="2" fontId="4" numFmtId="0" xfId="0" applyAlignment="1" applyBorder="1" applyFont="1">
      <alignment horizontal="center" shrinkToFit="0" vertical="center" wrapText="1"/>
    </xf>
    <xf borderId="3" fillId="2" fontId="5" numFmtId="0" xfId="0" applyBorder="1" applyFont="1"/>
    <xf borderId="3" fillId="2" fontId="1" numFmtId="10" xfId="0" applyBorder="1" applyFont="1" applyNumberFormat="1"/>
    <xf borderId="3" fillId="2" fontId="1" numFmtId="9" xfId="0" applyBorder="1" applyFont="1" applyNumberFormat="1"/>
    <xf borderId="3" fillId="2" fontId="1" numFmtId="3" xfId="0" applyBorder="1" applyFont="1" applyNumberFormat="1"/>
    <xf borderId="3" fillId="2" fontId="1" numFmtId="0" xfId="0" applyAlignment="1" applyBorder="1" applyFont="1">
      <alignment horizontal="center"/>
    </xf>
    <xf borderId="3" fillId="2" fontId="6" numFmtId="2" xfId="0" applyBorder="1" applyFont="1" applyNumberFormat="1"/>
    <xf borderId="3" fillId="2" fontId="6" numFmtId="164" xfId="0" applyBorder="1" applyFont="1" applyNumberFormat="1"/>
    <xf borderId="3" fillId="2" fontId="6" numFmtId="165" xfId="0" applyBorder="1" applyFont="1" applyNumberFormat="1"/>
    <xf borderId="3" fillId="2" fontId="6" numFmtId="0" xfId="0" applyBorder="1" applyFont="1"/>
    <xf borderId="3" fillId="2" fontId="6" numFmtId="166" xfId="0" applyBorder="1" applyFont="1" applyNumberFormat="1"/>
    <xf borderId="3" fillId="2" fontId="6" numFmtId="9" xfId="0" applyBorder="1" applyFont="1" applyNumberFormat="1"/>
    <xf borderId="3" fillId="2" fontId="6" numFmtId="0" xfId="0" applyAlignment="1" applyBorder="1" applyFont="1">
      <alignment horizontal="center"/>
    </xf>
    <xf borderId="3" fillId="2" fontId="6" numFmtId="10" xfId="0" applyBorder="1" applyFont="1" applyNumberFormat="1"/>
    <xf borderId="3" fillId="2" fontId="1" numFmtId="165" xfId="0" applyBorder="1" applyFont="1" applyNumberFormat="1"/>
    <xf borderId="3" fillId="3" fontId="1" numFmtId="0" xfId="0" applyBorder="1" applyFill="1" applyFont="1"/>
    <xf borderId="3" fillId="3" fontId="6" numFmtId="0" xfId="0" applyBorder="1" applyFont="1"/>
    <xf borderId="0" fillId="0" fontId="1" numFmtId="0" xfId="0" applyFont="1"/>
    <xf borderId="0" fillId="0" fontId="4" numFmtId="0" xfId="0" applyFont="1"/>
    <xf borderId="0" fillId="0" fontId="1" numFmtId="1" xfId="0" applyFont="1" applyNumberFormat="1"/>
    <xf borderId="0" fillId="0" fontId="1" numFmtId="3" xfId="0" applyFont="1" applyNumberFormat="1"/>
    <xf borderId="1" fillId="2" fontId="4" numFmtId="0" xfId="0" applyAlignment="1" applyBorder="1" applyFont="1">
      <alignment shrinkToFit="0" wrapText="1"/>
    </xf>
    <xf borderId="0" fillId="0" fontId="4" numFmtId="0" xfId="0" applyAlignment="1" applyFont="1">
      <alignment shrinkToFit="0" wrapText="1"/>
    </xf>
    <xf borderId="6" fillId="2" fontId="4" numFmtId="0" xfId="0" applyAlignment="1" applyBorder="1" applyFont="1">
      <alignment shrinkToFit="0" wrapText="1"/>
    </xf>
    <xf borderId="6" fillId="2" fontId="1" numFmtId="0" xfId="0" applyAlignment="1" applyBorder="1" applyFont="1">
      <alignment vertical="top"/>
    </xf>
    <xf borderId="6" fillId="2" fontId="1" numFmtId="0" xfId="0" applyAlignment="1" applyBorder="1" applyFont="1">
      <alignment vertical="center"/>
    </xf>
    <xf borderId="6" fillId="2" fontId="1" numFmtId="1" xfId="0" applyAlignment="1" applyBorder="1" applyFont="1" applyNumberFormat="1">
      <alignment horizontal="center" vertical="center"/>
    </xf>
    <xf borderId="6" fillId="2" fontId="1" numFmtId="0" xfId="0" applyAlignment="1" applyBorder="1" applyFont="1">
      <alignment horizontal="center" vertical="center"/>
    </xf>
    <xf borderId="6" fillId="2" fontId="1" numFmtId="0" xfId="0" applyBorder="1" applyFont="1"/>
    <xf borderId="6" fillId="2" fontId="1" numFmtId="0" xfId="0" applyAlignment="1" applyBorder="1" applyFont="1">
      <alignment horizontal="right"/>
    </xf>
    <xf borderId="0" fillId="0" fontId="1" numFmtId="0" xfId="0" applyAlignment="1" applyFont="1">
      <alignment horizontal="right"/>
    </xf>
    <xf borderId="6" fillId="2" fontId="6" numFmtId="0" xfId="0" applyBorder="1" applyFont="1"/>
    <xf borderId="6" fillId="2" fontId="6" numFmtId="0" xfId="0" applyAlignment="1" applyBorder="1" applyFont="1">
      <alignment vertical="center"/>
    </xf>
    <xf borderId="6" fillId="2" fontId="6" numFmtId="1" xfId="0" applyAlignment="1" applyBorder="1" applyFont="1" applyNumberFormat="1">
      <alignment horizontal="center" vertical="center"/>
    </xf>
    <xf borderId="6" fillId="2" fontId="6" numFmtId="0" xfId="0" applyAlignment="1" applyBorder="1" applyFont="1">
      <alignment horizontal="center" vertical="center"/>
    </xf>
    <xf borderId="6" fillId="2" fontId="1" numFmtId="0" xfId="0" applyAlignment="1" applyBorder="1" applyFont="1">
      <alignment horizontal="right" vertical="top"/>
    </xf>
    <xf borderId="0" fillId="0" fontId="6" numFmtId="0" xfId="0" applyFont="1"/>
    <xf borderId="1" fillId="2" fontId="1" numFmtId="0" xfId="0" applyAlignment="1" applyBorder="1" applyFont="1">
      <alignment vertical="top"/>
    </xf>
    <xf borderId="1" fillId="2" fontId="6" numFmtId="0" xfId="0" applyBorder="1" applyFont="1"/>
    <xf borderId="1" fillId="2" fontId="1" numFmtId="0" xfId="0" applyAlignment="1" applyBorder="1" applyFont="1">
      <alignment horizontal="right" vertical="top"/>
    </xf>
    <xf borderId="0" fillId="0" fontId="7" numFmtId="0" xfId="0" applyFont="1"/>
    <xf borderId="0" fillId="0" fontId="4" numFmtId="0" xfId="0" applyAlignment="1" applyFont="1">
      <alignment horizontal="center" shrinkToFit="0" wrapText="1"/>
    </xf>
    <xf borderId="7" fillId="4" fontId="4" numFmtId="0" xfId="0" applyAlignment="1" applyBorder="1" applyFill="1" applyFont="1">
      <alignment horizontal="center" shrinkToFit="0" wrapText="1"/>
    </xf>
    <xf borderId="8" fillId="0" fontId="8" numFmtId="0" xfId="0" applyBorder="1" applyFont="1"/>
    <xf borderId="9" fillId="0" fontId="8" numFmtId="0" xfId="0" applyBorder="1" applyFont="1"/>
    <xf borderId="7" fillId="5" fontId="4" numFmtId="0" xfId="0" applyAlignment="1" applyBorder="1" applyFill="1" applyFont="1">
      <alignment horizontal="center" shrinkToFit="0" wrapText="1"/>
    </xf>
    <xf borderId="7" fillId="6" fontId="4" numFmtId="0" xfId="0" applyAlignment="1" applyBorder="1" applyFill="1" applyFont="1">
      <alignment horizontal="center" shrinkToFit="0" wrapText="1"/>
    </xf>
    <xf borderId="1" fillId="4" fontId="4" numFmtId="0" xfId="0" applyAlignment="1" applyBorder="1" applyFont="1">
      <alignment shrinkToFit="0" wrapText="1"/>
    </xf>
    <xf borderId="1" fillId="5" fontId="4" numFmtId="0" xfId="0" applyAlignment="1" applyBorder="1" applyFont="1">
      <alignment shrinkToFit="0" wrapText="1"/>
    </xf>
    <xf borderId="1" fillId="6" fontId="4" numFmtId="0" xfId="0" applyAlignment="1" applyBorder="1" applyFont="1">
      <alignment shrinkToFit="0" wrapText="1"/>
    </xf>
    <xf borderId="0" fillId="0" fontId="1" numFmtId="167" xfId="0" applyAlignment="1" applyFont="1" applyNumberFormat="1">
      <alignment horizontal="right"/>
    </xf>
    <xf borderId="1" fillId="4" fontId="1" numFmtId="0" xfId="0" applyAlignment="1" applyBorder="1" applyFont="1">
      <alignment horizontal="right"/>
    </xf>
    <xf borderId="1" fillId="5" fontId="1" numFmtId="3" xfId="0" applyAlignment="1" applyBorder="1" applyFont="1" applyNumberFormat="1">
      <alignment horizontal="right"/>
    </xf>
    <xf borderId="1" fillId="5" fontId="1" numFmtId="0" xfId="0" applyBorder="1" applyFont="1"/>
    <xf borderId="1" fillId="5" fontId="1" numFmtId="0" xfId="0" applyAlignment="1" applyBorder="1" applyFont="1">
      <alignment horizontal="right"/>
    </xf>
    <xf borderId="1" fillId="6" fontId="1" numFmtId="0" xfId="0" applyBorder="1" applyFont="1"/>
    <xf borderId="1" fillId="6" fontId="1" numFmtId="0" xfId="0" applyAlignment="1" applyBorder="1" applyFont="1">
      <alignment horizontal="right"/>
    </xf>
    <xf borderId="0" fillId="0" fontId="1" numFmtId="168" xfId="0" applyAlignment="1" applyFont="1" applyNumberFormat="1">
      <alignment horizontal="right"/>
    </xf>
    <xf borderId="1" fillId="5" fontId="6" numFmtId="3" xfId="0" applyBorder="1" applyFont="1" applyNumberFormat="1"/>
    <xf borderId="1" fillId="5" fontId="6" numFmtId="0" xfId="0" applyBorder="1" applyFont="1"/>
    <xf borderId="1" fillId="6" fontId="6" numFmtId="0" xfId="0" applyBorder="1" applyFont="1"/>
    <xf borderId="1" fillId="4" fontId="1" numFmtId="0" xfId="0" applyBorder="1" applyFont="1"/>
    <xf borderId="1" fillId="5" fontId="4" numFmtId="0" xfId="0" applyAlignment="1" applyBorder="1" applyFont="1">
      <alignment horizontal="center" shrinkToFit="0" wrapText="1"/>
    </xf>
    <xf borderId="7" fillId="7" fontId="4" numFmtId="0" xfId="0" applyAlignment="1" applyBorder="1" applyFill="1" applyFont="1">
      <alignment horizontal="center" shrinkToFit="0" wrapText="1"/>
    </xf>
    <xf borderId="1" fillId="7" fontId="4" numFmtId="0" xfId="0" applyAlignment="1" applyBorder="1" applyFont="1">
      <alignment shrinkToFit="0" wrapText="1"/>
    </xf>
    <xf borderId="0" fillId="0" fontId="1" numFmtId="0" xfId="0" applyAlignment="1" applyFont="1">
      <alignment shrinkToFit="0" wrapText="1"/>
    </xf>
    <xf borderId="1" fillId="7" fontId="1" numFmtId="0" xfId="0" applyBorder="1" applyFont="1"/>
    <xf borderId="0" fillId="0" fontId="9" numFmtId="0" xfId="0" applyAlignment="1" applyFont="1">
      <alignment shrinkToFit="0" wrapText="1"/>
    </xf>
    <xf borderId="0" fillId="0" fontId="4" numFmtId="0" xfId="0" applyAlignment="1" applyFont="1">
      <alignment horizontal="center"/>
    </xf>
    <xf borderId="10" fillId="0" fontId="1" numFmtId="0" xfId="0" applyAlignment="1" applyBorder="1" applyFont="1">
      <alignment horizontal="center" vertical="center"/>
    </xf>
    <xf borderId="6" fillId="8" fontId="3" numFmtId="0" xfId="0" applyAlignment="1" applyBorder="1" applyFill="1" applyFont="1">
      <alignment shrinkToFit="0" vertical="center" wrapText="1"/>
    </xf>
    <xf borderId="0" fillId="0" fontId="10" numFmtId="0" xfId="0" applyFont="1"/>
    <xf borderId="11" fillId="9" fontId="11" numFmtId="0" xfId="0" applyAlignment="1" applyBorder="1" applyFill="1" applyFont="1">
      <alignment vertical="center"/>
    </xf>
    <xf borderId="11" fillId="9" fontId="11" numFmtId="0" xfId="0" applyAlignment="1" applyBorder="1" applyFont="1">
      <alignment shrinkToFit="0" vertical="center" wrapText="1"/>
    </xf>
    <xf borderId="6" fillId="9" fontId="11" numFmtId="0" xfId="0" applyAlignment="1" applyBorder="1" applyFont="1">
      <alignment shrinkToFit="0" vertical="center" wrapText="1"/>
    </xf>
    <xf borderId="12" fillId="0" fontId="8" numFmtId="0" xfId="0" applyBorder="1" applyFont="1"/>
    <xf borderId="6" fillId="10" fontId="11" numFmtId="0" xfId="0" applyAlignment="1" applyBorder="1" applyFill="1" applyFont="1">
      <alignment shrinkToFit="0" vertical="center" wrapText="1"/>
    </xf>
    <xf borderId="6" fillId="9" fontId="11" numFmtId="0" xfId="0" applyAlignment="1" applyBorder="1" applyFont="1">
      <alignment horizontal="left" readingOrder="1" shrinkToFit="0" vertical="center" wrapText="1"/>
    </xf>
    <xf borderId="13" fillId="0" fontId="8" numFmtId="0" xfId="0" applyBorder="1" applyFont="1"/>
    <xf borderId="11" fillId="10" fontId="11" numFmtId="0" xfId="0" applyAlignment="1" applyBorder="1" applyFont="1">
      <alignment shrinkToFit="0" vertical="center" wrapText="1"/>
    </xf>
    <xf borderId="14" fillId="0" fontId="8" numFmtId="0" xfId="0" applyBorder="1" applyFont="1"/>
    <xf borderId="15" fillId="9" fontId="11" numFmtId="0" xfId="0" applyAlignment="1" applyBorder="1" applyFont="1">
      <alignment shrinkToFit="0" vertical="center" wrapText="1"/>
    </xf>
    <xf borderId="6" fillId="10" fontId="11" numFmtId="0" xfId="0" applyAlignment="1" applyBorder="1" applyFont="1">
      <alignment horizontal="left" readingOrder="1" shrinkToFit="0" vertical="center" wrapText="1"/>
    </xf>
    <xf borderId="0" fillId="0" fontId="4" numFmtId="3" xfId="0" applyFont="1" applyNumberFormat="1"/>
    <xf borderId="1" fillId="11" fontId="4" numFmtId="0" xfId="0" applyAlignment="1" applyBorder="1" applyFill="1" applyFont="1">
      <alignment shrinkToFit="0" wrapText="1"/>
    </xf>
    <xf borderId="0" fillId="0" fontId="4" numFmtId="2" xfId="0" applyAlignment="1" applyFont="1" applyNumberFormat="1">
      <alignment shrinkToFit="0" wrapText="1"/>
    </xf>
    <xf borderId="0" fillId="0" fontId="1" numFmtId="3" xfId="0" applyAlignment="1" applyFont="1" applyNumberFormat="1">
      <alignment horizontal="right"/>
    </xf>
    <xf borderId="1" fillId="11" fontId="1" numFmtId="0" xfId="0" applyAlignment="1" applyBorder="1" applyFont="1">
      <alignment horizontal="right"/>
    </xf>
    <xf borderId="0" fillId="0" fontId="1" numFmtId="2" xfId="0" applyAlignment="1" applyFont="1" applyNumberFormat="1">
      <alignment horizontal="right"/>
    </xf>
    <xf borderId="16" fillId="0" fontId="1" numFmtId="0" xfId="0" applyBorder="1" applyFont="1"/>
    <xf borderId="17" fillId="0" fontId="1" numFmtId="0" xfId="0" applyBorder="1" applyFont="1"/>
    <xf borderId="18" fillId="0" fontId="1" numFmtId="0" xfId="0" applyBorder="1" applyFont="1"/>
    <xf borderId="16" fillId="0" fontId="1" numFmtId="3" xfId="0" applyBorder="1" applyFont="1" applyNumberFormat="1"/>
    <xf borderId="19" fillId="0" fontId="1" numFmtId="2" xfId="0" applyBorder="1" applyFont="1" applyNumberFormat="1"/>
    <xf borderId="0" fillId="0" fontId="1" numFmtId="165" xfId="0" applyFont="1" applyNumberFormat="1"/>
    <xf borderId="20" fillId="0" fontId="1" numFmtId="0" xfId="0" applyBorder="1" applyFont="1"/>
    <xf borderId="21" fillId="0" fontId="1" numFmtId="0" xfId="0" applyBorder="1" applyFont="1"/>
    <xf borderId="21" fillId="0" fontId="1" numFmtId="3" xfId="0" applyBorder="1" applyFont="1" applyNumberFormat="1"/>
    <xf borderId="22" fillId="0" fontId="1" numFmtId="2" xfId="0" applyBorder="1" applyFont="1" applyNumberFormat="1"/>
    <xf borderId="23" fillId="0" fontId="1" numFmtId="0" xfId="0" applyBorder="1" applyFont="1"/>
    <xf borderId="24" fillId="0" fontId="1" numFmtId="0" xfId="0" applyBorder="1" applyFont="1"/>
    <xf borderId="25" fillId="0" fontId="1" numFmtId="0" xfId="0" applyBorder="1" applyFont="1"/>
    <xf borderId="1" fillId="12" fontId="4" numFmtId="0" xfId="0" applyAlignment="1" applyBorder="1" applyFill="1" applyFont="1">
      <alignment shrinkToFit="0" wrapText="1"/>
    </xf>
    <xf borderId="1" fillId="12" fontId="4" numFmtId="4" xfId="0" applyAlignment="1" applyBorder="1" applyFont="1" applyNumberFormat="1">
      <alignment shrinkToFit="0" wrapText="1"/>
    </xf>
    <xf borderId="10" fillId="12" fontId="12" numFmtId="0" xfId="0" applyAlignment="1" applyBorder="1" applyFont="1">
      <alignment shrinkToFit="0" wrapText="1"/>
    </xf>
    <xf borderId="1" fillId="12" fontId="4" numFmtId="2" xfId="0" applyAlignment="1" applyBorder="1" applyFont="1" applyNumberFormat="1">
      <alignment shrinkToFit="0" wrapText="1"/>
    </xf>
    <xf borderId="1" fillId="12" fontId="4" numFmtId="165" xfId="0" applyAlignment="1" applyBorder="1" applyFont="1" applyNumberFormat="1">
      <alignment shrinkToFit="0" wrapText="1"/>
    </xf>
    <xf borderId="0" fillId="0" fontId="1" numFmtId="2" xfId="0" applyFont="1" applyNumberFormat="1"/>
    <xf borderId="10" fillId="0" fontId="4" numFmtId="0" xfId="0" applyAlignment="1" applyBorder="1" applyFont="1">
      <alignment shrinkToFit="0" wrapText="1"/>
    </xf>
    <xf borderId="10" fillId="4" fontId="4" numFmtId="0" xfId="0" applyAlignment="1" applyBorder="1" applyFont="1">
      <alignment shrinkToFit="0" wrapText="1"/>
    </xf>
    <xf borderId="10" fillId="5" fontId="4" numFmtId="0" xfId="0" applyAlignment="1" applyBorder="1" applyFont="1">
      <alignment shrinkToFit="0" wrapText="1"/>
    </xf>
    <xf borderId="10" fillId="6" fontId="4" numFmtId="0" xfId="0" applyAlignment="1" applyBorder="1" applyFont="1">
      <alignment shrinkToFit="0" wrapText="1"/>
    </xf>
    <xf borderId="0" fillId="0" fontId="1" numFmtId="17" xfId="0" applyFont="1" applyNumberFormat="1"/>
    <xf borderId="0" fillId="0" fontId="1" numFmtId="169" xfId="0" applyFont="1" applyNumberFormat="1"/>
    <xf borderId="10" fillId="0" fontId="1" numFmtId="0" xfId="0" applyBorder="1" applyFont="1"/>
    <xf borderId="10" fillId="0" fontId="1" numFmtId="0" xfId="0" applyAlignment="1" applyBorder="1" applyFont="1">
      <alignment horizontal="right"/>
    </xf>
    <xf borderId="10" fillId="0" fontId="1" numFmtId="169" xfId="0" applyBorder="1" applyFont="1" applyNumberFormat="1"/>
    <xf borderId="10" fillId="0" fontId="4" numFmtId="0" xfId="0" applyAlignment="1" applyBorder="1" applyFont="1">
      <alignment readingOrder="0" shrinkToFit="0" wrapText="1"/>
    </xf>
    <xf borderId="10" fillId="5" fontId="4" numFmtId="0" xfId="0" applyAlignment="1" applyBorder="1" applyFont="1">
      <alignment readingOrder="0" shrinkToFit="0" wrapText="1"/>
    </xf>
    <xf borderId="1" fillId="6" fontId="4" numFmtId="4" xfId="0" applyAlignment="1" applyBorder="1" applyFont="1" applyNumberFormat="1">
      <alignment shrinkToFit="0" wrapText="1"/>
    </xf>
    <xf borderId="1" fillId="13" fontId="4" numFmtId="4" xfId="0" applyAlignment="1" applyBorder="1" applyFill="1" applyFont="1" applyNumberFormat="1">
      <alignment shrinkToFit="0" wrapText="1"/>
    </xf>
    <xf borderId="1" fillId="13" fontId="4" numFmtId="0" xfId="0" applyAlignment="1" applyBorder="1" applyFont="1">
      <alignment shrinkToFit="0" wrapText="1"/>
    </xf>
    <xf borderId="10" fillId="0" fontId="1" numFmtId="0" xfId="0" applyAlignment="1" applyBorder="1" applyFont="1">
      <alignment readingOrder="0"/>
    </xf>
    <xf borderId="0" fillId="0" fontId="7" numFmtId="0" xfId="0" applyAlignment="1" applyFont="1">
      <alignment readingOrder="0"/>
    </xf>
    <xf borderId="0" fillId="0" fontId="7" numFmtId="170" xfId="0" applyAlignment="1" applyFont="1" applyNumberFormat="1">
      <alignment readingOrder="0"/>
    </xf>
    <xf borderId="10" fillId="5" fontId="1" numFmtId="3" xfId="0" applyAlignment="1" applyBorder="1" applyFont="1" applyNumberFormat="1">
      <alignment horizontal="center"/>
    </xf>
    <xf borderId="1" fillId="9" fontId="13" numFmtId="4" xfId="0" applyAlignment="1" applyBorder="1" applyFont="1" applyNumberFormat="1">
      <alignment horizontal="right"/>
    </xf>
    <xf borderId="1" fillId="9" fontId="13" numFmtId="0" xfId="0" applyAlignment="1" applyBorder="1" applyFont="1">
      <alignment horizontal="right"/>
    </xf>
    <xf borderId="1" fillId="9" fontId="13" numFmtId="2" xfId="0" applyAlignment="1" applyBorder="1" applyFont="1" applyNumberFormat="1">
      <alignment horizontal="right"/>
    </xf>
    <xf borderId="1" fillId="6" fontId="1" numFmtId="4" xfId="0" applyAlignment="1" applyBorder="1" applyFont="1" applyNumberFormat="1">
      <alignment horizontal="right"/>
    </xf>
    <xf borderId="0" fillId="0" fontId="1" numFmtId="4" xfId="0" applyAlignment="1" applyFont="1" applyNumberFormat="1">
      <alignment horizontal="right"/>
    </xf>
    <xf borderId="0" fillId="0" fontId="1" numFmtId="1" xfId="0" applyAlignment="1" applyFont="1" applyNumberFormat="1">
      <alignment horizontal="right"/>
    </xf>
    <xf borderId="0" fillId="0" fontId="7" numFmtId="171" xfId="0" applyAlignment="1" applyFont="1" applyNumberFormat="1">
      <alignment readingOrder="0"/>
    </xf>
    <xf borderId="0" fillId="0" fontId="1"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11" Type="http://schemas.openxmlformats.org/officeDocument/2006/relationships/worksheet" Target="worksheets/sheet8.xml"/><Relationship Id="rId22" Type="http://schemas.openxmlformats.org/officeDocument/2006/relationships/pivotCacheDefinition" Target="pivotCache/pivotCacheDefinition2.xml"/><Relationship Id="rId10" Type="http://schemas.openxmlformats.org/officeDocument/2006/relationships/worksheet" Target="worksheets/sheet7.xml"/><Relationship Id="rId21" Type="http://schemas.openxmlformats.org/officeDocument/2006/relationships/pivotCacheDefinition" Target="pivotCache/pivotCacheDefinition1.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19" Type="http://schemas.openxmlformats.org/officeDocument/2006/relationships/worksheet" Target="worksheets/sheet16.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2.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W815" sheet="sen_dataframe"/>
  </cacheSource>
  <cacheFields>
    <cacheField name="Region" numFmtId="0">
      <sharedItems>
        <s v="St. Louis"/>
      </sharedItems>
    </cacheField>
    <cacheField name="District" numFmtId="0">
      <sharedItems>
        <s v="Pete"/>
        <s v="Podor"/>
      </sharedItems>
    </cacheField>
    <cacheField name="Facility" numFmtId="0">
      <sharedItems>
        <s v="CS Pété"/>
        <s v="PS Aere Lao"/>
        <s v="PS Barobe Wassatake"/>
        <s v="PS Bode lao"/>
        <s v="PS Boguel"/>
        <s v="PS Boke Dialoube"/>
        <s v="PS Boke Mbaybe"/>
        <s v="PS Boke Yalalbe"/>
        <s v="PS Boke Namari"/>
        <s v="PS Boki Sarankobe"/>
        <s v="PS Cascas"/>
        <s v="PS Diaba"/>
        <s v="PS Diongui"/>
        <s v="PS Dioude Diabe"/>
        <s v="PS Doumga Lao"/>
        <s v="PS Dounguel"/>
        <s v="PS Galoya"/>
        <s v="PS Gayekadar"/>
        <s v="PS Gollere"/>
        <s v="PS Karaweyndou"/>
        <s v="PS Lougue"/>
        <s v="PS Madina Ndiathbe"/>
        <s v="PS Mbolo Birane"/>
        <s v="PS Mboumba"/>
        <s v="PS Mery"/>
        <s v="PS Ndiayene Peulh"/>
        <s v="PS Salde"/>
        <s v="PS Sare Maounde"/>
        <s v="PS Sinthiou A. Mairame"/>
        <s v="PS Sioure"/>
        <s v="PS Thioubalel"/>
        <s v="PS Walalde"/>
        <s v="PS Yare Lao"/>
        <s v="PS Yawalde Yirlabe"/>
        <s v="DS Pété"/>
        <s v="Alwar"/>
        <s v="Bélel Kéllé"/>
        <s v="Dara Halaybé"/>
        <s v="Démette"/>
        <s v="Diagnoum"/>
        <s v="Diamal"/>
        <s v="Diambo"/>
        <s v="Diattar"/>
        <s v="Dimat"/>
        <s v="Dodel"/>
        <s v="Donaye Tarédji"/>
        <s v="Doué"/>
        <s v="Fanaye"/>
        <s v="Gamadji Saré"/>
        <s v="Ganina"/>
        <s v="Guédé Chantier"/>
        <s v="Guédé Village"/>
        <s v="Guia"/>
        <s v="Loboudou Doué"/>
        <s v="Mafré"/>
        <s v="Marda"/>
        <s v="Mbiddi"/>
        <s v="Mboyo"/>
        <s v="Namarel"/>
        <s v="Ndiawar"/>
        <s v="Ndiayéne Pendao"/>
        <s v="Ndieurba"/>
        <s v="Ndioum"/>
        <s v="Nguendar"/>
        <s v="Niandane"/>
        <s v="Pathé Gallo"/>
        <s v="Sinthiou Dangdé"/>
        <s v="Tatqui"/>
        <s v="Thialaga"/>
        <s v="Thiangaye"/>
        <s v="Thillé Boubacar"/>
        <s v="Touldé Gallé"/>
        <s v="Poste Municipal"/>
        <s v="Centre de santé"/>
      </sharedItems>
    </cacheField>
    <cacheField name="Total Population" numFmtId="0">
      <sharedItems containsSemiMixedTypes="0" containsString="0" containsNumber="1" containsInteger="1">
        <n v="6924.0"/>
        <n v="16899.0"/>
        <n v="4158.0"/>
        <n v="8949.0"/>
        <n v="1831.0"/>
        <n v="4743.0"/>
        <n v="3357.0"/>
        <n v="2976.0"/>
        <n v="2683.0"/>
        <n v="5466.0"/>
        <n v="7217.0"/>
        <n v="5021.0"/>
        <n v="8169.0"/>
        <n v="3826.0"/>
        <n v="7614.0"/>
        <n v="2615.0"/>
        <n v="11536.0"/>
        <n v="1806.0"/>
        <n v="9438.0"/>
        <n v="2627.0"/>
        <n v="3932.0"/>
        <n v="18234.0"/>
        <n v="5443.0"/>
        <n v="11238.0"/>
        <n v="6534.0"/>
        <n v="5197.0"/>
        <n v="3531.0"/>
        <n v="2402.0"/>
        <n v="1160.0"/>
        <n v="3585.0"/>
        <n v="7893.0"/>
        <n v="7235.0"/>
        <n v="12295.0"/>
        <n v="1437.0"/>
        <n v="207969.0"/>
        <n v="6763.0"/>
        <n v="4624.0"/>
        <n v="4627.0"/>
        <n v="3526.0"/>
        <n v="3565.0"/>
        <n v="3617.0"/>
        <n v="2009.0"/>
        <n v="4313.0"/>
        <n v="4657.0"/>
        <n v="17254.0"/>
        <n v="7575.0"/>
        <n v="5104.0"/>
        <n v="17991.0"/>
        <n v="5760.0"/>
        <n v="3134.0"/>
        <n v="7437.0"/>
        <n v="5013.0"/>
        <n v="7192.0"/>
        <n v="4393.0"/>
        <n v="2565.0"/>
        <n v="2646.0"/>
        <n v="7085.0"/>
        <n v="6940.0"/>
        <n v="10952.0"/>
        <n v="3944.0"/>
        <n v="16276.0"/>
        <n v="6982.0"/>
        <n v="16145.0"/>
        <n v="7332.0"/>
        <n v="7133.0"/>
        <n v="3438.0"/>
        <n v="6097.0"/>
        <n v="4376.0"/>
        <n v="3966.0"/>
        <n v="4564.0"/>
        <n v="8814.0"/>
        <n v="8933.0"/>
        <n v="6556.0"/>
        <n v="7840.0"/>
      </sharedItems>
    </cacheField>
    <cacheField name="Vaccine" numFmtId="0">
      <sharedItems>
        <s v="BCG"/>
        <s v="DTC-HepB-Hib"/>
        <s v="IPV"/>
        <s v="Measles"/>
        <s v="Rota"/>
        <s v="Td"/>
        <s v="bOPV"/>
        <s v="PCV-13"/>
        <s v="YF"/>
        <s v="HepB"/>
        <s v="HPV"/>
      </sharedItems>
    </cacheField>
    <cacheField name="Schedule" numFmtId="0">
      <sharedItems containsSemiMixedTypes="0" containsString="0" containsNumber="1" containsInteger="1">
        <n v="1.0"/>
        <n v="3.0"/>
        <n v="2.0"/>
        <n v="4.0"/>
      </sharedItems>
    </cacheField>
    <cacheField name="Target" numFmtId="0">
      <sharedItems containsSemiMixedTypes="0" containsString="0" containsNumber="1">
        <n v="3.08"/>
        <n v="3.06"/>
        <n v="1.26"/>
      </sharedItems>
    </cacheField>
    <cacheField name="Coverage" numFmtId="0">
      <sharedItems containsSemiMixedTypes="0" containsString="0" containsNumber="1">
        <n v="1.0"/>
        <n v="0.95"/>
        <n v="0.9"/>
        <n v="0.97"/>
      </sharedItems>
    </cacheField>
    <cacheField name="Vaccine Presentation" numFmtId="0">
      <sharedItems containsSemiMixedTypes="0" containsString="0" containsNumber="1" containsInteger="1">
        <n v="20.0"/>
        <n v="10.0"/>
        <n v="5.0"/>
        <n v="1.0"/>
        <n v="4.0"/>
      </sharedItems>
    </cacheField>
    <cacheField name="Wastage Rate" numFmtId="0">
      <sharedItems containsSemiMixedTypes="0" containsString="0" containsNumber="1" containsInteger="1">
        <n v="50.0"/>
        <n v="10.0"/>
        <n v="5.0"/>
        <n v="25.0"/>
      </sharedItems>
    </cacheField>
    <cacheField name="Supply Interval" numFmtId="0">
      <sharedItems containsSemiMixedTypes="0" containsString="0" containsNumber="1" containsInteger="1">
        <n v="12.0"/>
      </sharedItems>
    </cacheField>
    <cacheField name="Packed Vaccine Volume per Dose cm3" numFmtId="0">
      <sharedItems containsSemiMixedTypes="0" containsString="0" containsNumber="1">
        <n v="1.2"/>
        <n v="7.8"/>
        <n v="4.4"/>
        <n v="5.2"/>
        <n v="17.1"/>
        <n v="3.0"/>
        <n v="1.0"/>
        <n v="3.6"/>
        <n v="15.0"/>
      </sharedItems>
    </cacheField>
    <cacheField name="Target Population" numFmtId="0">
      <sharedItems containsSemiMixedTypes="0" containsString="0" containsNumber="1">
        <n v="213.2592"/>
        <n v="517.1094"/>
        <n v="127.234799999999"/>
        <n v="273.8394"/>
        <n v="56.0286"/>
        <n v="145.1358"/>
        <n v="102.7242"/>
        <n v="91.0655999999999"/>
        <n v="82.0998"/>
        <n v="168.3528"/>
        <n v="90.9342"/>
        <n v="154.6468"/>
        <n v="249.9714"/>
        <n v="117.0756"/>
        <n v="232.9884"/>
        <n v="80.019"/>
        <n v="353.0016"/>
        <n v="55.2636"/>
        <n v="288.8028"/>
        <n v="80.3862"/>
        <n v="121.1056"/>
        <n v="229.7484"/>
        <n v="167.6444"/>
        <n v="343.8828"/>
        <n v="199.9404"/>
        <n v="159.0282"/>
        <n v="108.0486"/>
        <n v="73.5012"/>
        <n v="35.496"/>
        <n v="109.701"/>
        <n v="241.5258"/>
        <n v="222.838"/>
        <n v="154.917"/>
        <n v="44.2596"/>
        <n v="6363.8514"/>
        <n v="206.9478"/>
        <n v="141.4944"/>
        <n v="141.5862"/>
        <n v="107.8956"/>
        <n v="109.089"/>
        <n v="110.6802"/>
        <n v="61.4754"/>
        <n v="132.8404"/>
        <n v="58.6782"/>
        <n v="531.4232"/>
        <n v="231.795"/>
        <n v="156.1824"/>
        <n v="550.5246"/>
        <n v="176.255999999999"/>
        <n v="95.9004"/>
        <n v="227.5722"/>
        <n v="153.3978"/>
        <n v="220.0752"/>
        <n v="135.3044"/>
        <n v="32.319"/>
        <n v="81.4968"/>
        <n v="216.801"/>
        <n v="212.364"/>
        <n v="335.1312"/>
        <n v="120.686399999999"/>
        <n v="498.0456"/>
        <n v="213.6492"/>
        <n v="494.037"/>
        <n v="224.3592"/>
        <n v="219.696399999999"/>
        <n v="43.3188"/>
        <n v="187.7876"/>
        <n v="133.9056"/>
        <n v="121.3596"/>
        <n v="139.6584"/>
        <n v="269.7084"/>
        <n v="273.3498"/>
        <n v="200.6136"/>
        <n v="239.904"/>
        <n v="211.874399999999"/>
        <n v="520.4892"/>
        <n v="52.3908"/>
        <n v="275.6292"/>
        <n v="167.259599999999"/>
        <n v="220.8402"/>
        <n v="153.6426"/>
        <n v="251.6052"/>
        <n v="48.2076"/>
        <n v="234.5112"/>
        <n v="120.3192"/>
        <n v="557.9604"/>
        <n v="166.5558"/>
        <n v="346.1304"/>
        <n v="82.3284"/>
        <n v="160.0676"/>
        <n v="221.391"/>
        <n v="376.227"/>
        <n v="43.9722"/>
        <n v="6405.4452"/>
        <n v="85.2137999999999"/>
        <n v="142.4192"/>
        <n v="131.9778"/>
        <n v="142.5042"/>
        <n v="527.9724"/>
        <n v="233.31"/>
        <n v="64.3104"/>
        <n v="554.1228"/>
        <n v="134.4258"/>
        <n v="78.489"/>
        <n v="80.9676"/>
        <n v="218.218"/>
        <n v="87.444"/>
        <n v="337.3216"/>
        <n v="218.2698"/>
        <n v="105.2028"/>
        <n v="186.5682"/>
        <n v="134.7808"/>
        <n v="49.9715999999999"/>
        <n v="140.5712"/>
        <n v="56.3948"/>
        <n v="59.7618"/>
        <n v="103.3956"/>
        <n v="80.542"/>
        <n v="145.3536"/>
        <n v="55.6248"/>
        <n v="108.754799999999"/>
        <n v="30.2652"/>
        <n v="35.728"/>
        <n v="142.5116"/>
        <n v="44.4276"/>
        <n v="109.802"/>
        <n v="177.408"/>
        <n v="39.4884"/>
        <n v="229.0596"/>
        <n v="121.4752"/>
        <n v="205.0776"/>
        <n v="215.0456"/>
        <n v="271.4712"/>
        <n v="112.5558"/>
        <n v="201.9248"/>
        <n v="91.6608"/>
        <n v="33.8058"/>
        <n v="290.6904"/>
        <n v="33.1002"/>
        <n v="110.418"/>
        <n v="99.4518"/>
        <n v="111.4036"/>
        <n v="25.3134"/>
        <n v="154.4004"/>
        <n v="90.6192"/>
        <n v="497.265999999999"/>
        <n v="92.3832"/>
        <n v="241.472"/>
        <n v="87.2424"/>
        <n v="222.2836"/>
        <n v="63.2646"/>
        <n v="561.6072"/>
        <n v="68.5818"/>
        <n v="378.686"/>
        <n v="18.1062"/>
        <n v="143.4356"/>
        <n v="217.4004"/>
        <n v="79.002"/>
        <n v="33.3396"/>
        <n v="105.8904"/>
        <n v="76.8222"/>
        <n v="128.0664"/>
        <n v="112.7574"/>
        <n v="117.8408"/>
        <n v="95.9363999999999"/>
        <n v="201.2472"/>
        <n v="65.4822"/>
        <n v="208.3004"/>
        <n v="58.2624"/>
        <n v="157.2032"/>
        <n v="226.6866"/>
        <n v="213.752"/>
        <n v="137.9952"/>
        <n v="122.1528"/>
        <n v="57.5064"/>
        <n v="146.0844"/>
        <n v="42.2981999999999"/>
        <n v="355.308799999999"/>
        <n v="22.7556"/>
        <n v="73.9816"/>
        <n v="14.616"/>
        <n v="108.600799999999"/>
        <n v="44.919"/>
        <n v="96.5272"/>
        <n v="93.7062"/>
        <n v="501.3008"/>
        <n v="87.9731999999999"/>
        <n v="275.1364"/>
        <n v="82.6056"/>
        <n v="82.6364"/>
        <n v="68.8716"/>
        <n v="80.9115999999999"/>
        <n v="49.5432"/>
        <n v="243.1044"/>
        <n v="91.161"/>
        <n v="61.8772"/>
        <n v="54.3438"/>
        <n v="221.5136"/>
        <n v="55.3518"/>
        <n v="225.8256"/>
        <n v="89.8758"/>
        <n v="212.9274"/>
        <n v="102.9294"/>
        <n v="141.598799999999"/>
        <n v="2620.4094"/>
        <n v="95.445"/>
        <n v="89.271"/>
        <n v="55.1376"/>
        <n v="23.0706"/>
        <n v="32.949"/>
        <n v="44.4906"/>
        <n v="58.3002"/>
        <n v="72.576"/>
        <n v="49.6943999999999"/>
        <n v="111.0564"/>
        <n v="37.4976"/>
        <n v="118.918799999999"/>
        <n v="45.171"/>
        <n v="45.5742"/>
        <n v="63.1638"/>
        <n v="203.427"/>
        <n v="98.7839999999999"/>
      </sharedItems>
    </cacheField>
    <cacheField name="Wastage Factor" numFmtId="0">
      <sharedItems containsSemiMixedTypes="0" containsString="0" containsNumber="1">
        <n v="2.0"/>
        <n v="1.11111111111111"/>
        <n v="1.05263157894736"/>
        <n v="1.33333333333333"/>
      </sharedItems>
    </cacheField>
    <cacheField name="Forecast" numFmtId="0">
      <sharedItems containsSemiMixedTypes="0" containsString="0" containsNumber="1">
        <n v="426.5184"/>
        <n v="1637.5131"/>
        <n v="127.234799999999"/>
        <n v="657.21456"/>
        <n v="112.057199999999"/>
        <n v="348.325919999999"/>
        <n v="442.85544"/>
        <n v="273.196799999999"/>
        <n v="82.0998"/>
        <n v="168.3528"/>
        <n v="172.296378947368"/>
        <n v="309.2936"/>
        <n v="791.576099999999"/>
        <n v="117.075599999999"/>
        <n v="559.17216"/>
        <n v="160.037999999999"/>
        <n v="847.20384"/>
        <n v="238.247519999999"/>
        <n v="866.408399999999"/>
        <n v="80.3862"/>
        <n v="121.1056"/>
        <n v="435.312757894736"/>
        <n v="335.2888"/>
        <n v="1088.9622"/>
        <n v="199.940399999999"/>
        <n v="381.667679999999"/>
        <n v="216.0972"/>
        <n v="176.402879999999"/>
        <n v="153.0272"/>
        <n v="329.102999999999"/>
        <n v="241.5258"/>
        <n v="222.838"/>
        <n v="293.526947368421"/>
        <n v="88.5192"/>
        <n v="20152.1961"/>
        <n v="206.947799999999"/>
        <n v="339.58656"/>
        <n v="283.1724"/>
        <n v="258.94944"/>
        <n v="470.294799999999"/>
        <n v="332.040599999999"/>
        <n v="61.4754"/>
        <n v="132.8404"/>
        <n v="111.179747368421"/>
        <n v="1062.8464"/>
        <n v="734.017499999999"/>
        <n v="156.182399999999"/>
        <n v="1321.25904"/>
        <n v="352.511999999999"/>
        <n v="230.16096"/>
        <n v="981.08904"/>
        <n v="460.1934"/>
        <n v="220.0752"/>
        <n v="135.3044"/>
        <n v="61.236"/>
        <n v="162.9936"/>
        <n v="686.5365"/>
        <n v="212.363999999999"/>
        <n v="804.31488"/>
        <n v="241.372799999999"/>
        <n v="1195.30944"/>
        <n v="921.06544"/>
        <n v="1482.11099999999"/>
        <n v="224.3592"/>
        <n v="219.696399999999"/>
        <n v="82.0777263157894"/>
        <n v="375.5752"/>
        <n v="424.034399999999"/>
        <n v="121.3596"/>
        <n v="335.18016"/>
        <n v="539.416799999999"/>
        <n v="656.03952"/>
        <n v="864.86752"/>
        <n v="719.712"/>
        <n v="211.874399999999"/>
        <n v="520.4892"/>
        <n v="99.2667789473684"/>
        <n v="551.2584"/>
        <n v="177.423899999999"/>
        <n v="145.135799999999"/>
        <n v="246.538079999999"/>
        <n v="182.131199999999"/>
        <n v="197.03952"/>
        <n v="721.074719999999"/>
        <n v="662.5206"/>
        <n v="153.6426"/>
        <n v="251.6052"/>
        <n v="91.3407157894736"/>
        <n v="469.0224"/>
        <n v="253.3935"/>
        <n v="353.0016"/>
        <n v="132.632639999999"/>
        <n v="577.605599999999"/>
        <n v="192.92688"/>
        <n v="518.70944"/>
        <n v="1673.88119999999"/>
        <n v="166.5558"/>
        <n v="346.1304"/>
        <n v="155.990652631578"/>
        <n v="320.1352"/>
        <n v="342.1539"/>
        <n v="73.5011999999999"/>
        <n v="85.1904"/>
        <n v="219.402"/>
        <n v="579.66192"/>
        <n v="954.4412"/>
        <n v="1128.68099999999"/>
        <n v="43.9722"/>
        <n v="6405.4452"/>
        <n v="161.457726315789"/>
        <n v="284.8384"/>
        <n v="448.3563"/>
        <n v="107.895599999999"/>
        <n v="261.8136"/>
        <n v="221.360399999999"/>
        <n v="147.540959999999"/>
        <n v="568.97096"/>
        <n v="427.512599999999"/>
        <n v="527.9724"/>
        <n v="233.31"/>
        <n v="121.851284210526"/>
        <n v="1108.2456"/>
        <n v="558.143999999999"/>
        <n v="95.9003999999999"/>
        <n v="546.17328"/>
        <n v="306.7956"/>
        <n v="528.18048"/>
        <n v="579.52456"/>
        <n v="235.466999999999"/>
        <n v="80.9676"/>
        <n v="218.218"/>
        <n v="165.683368421052"/>
        <n v="674.6432"/>
        <n v="382.173599999999"/>
        <n v="498.045599999999"/>
        <n v="512.75808"/>
        <n v="988.074"/>
        <n v="538.46208"/>
        <n v="940.98536"/>
        <n v="315.608399999999"/>
        <n v="186.5682"/>
        <n v="134.7808"/>
        <n v="94.6830315789473"/>
        <n v="281.1424"/>
        <n v="854.076599999999"/>
        <n v="273.349799999999"/>
        <n v="481.47264"/>
        <n v="479.808"/>
        <n v="508.498559999999"/>
        <n v="2229.31608"/>
        <n v="381.704399999999"/>
        <n v="273.8394"/>
        <n v="56.3948"/>
        <n v="113.232884210526"/>
        <n v="206.7912"/>
        <n v="288.3744"/>
        <n v="82.0997999999999"/>
        <n v="401.423039999999"/>
        <n v="441.680399999999"/>
        <n v="368.74224"/>
        <n v="1077.65448"/>
        <n v="351.226799999999"/>
        <n v="232.9884"/>
        <n v="80.542"/>
        <n v="275.406821052631"/>
        <n v="111.2496"/>
        <n v="914.5422"/>
        <n v="80.3861999999999"/>
        <n v="288.76608"/>
        <n v="1115.92079999999"/>
        <n v="399.73392"/>
        <n v="1482.51696"/>
        <n v="599.8212"/>
        <n v="159.0282"/>
        <n v="108.754799999999"/>
        <n v="57.3445894736842"/>
        <n v="71.456"/>
        <n v="347.3865"/>
        <n v="241.525799999999"/>
        <n v="531.3384"/>
        <n v="752.453999999999"/>
        <n v="105.53328"/>
        <n v="27435.27048"/>
        <n v="620.843399999999"/>
        <n v="141.4944"/>
        <n v="142.5116"/>
        <n v="84.1786105263158"/>
        <n v="219.604"/>
        <n v="350.4873"/>
        <n v="61.4753999999999"/>
        <n v="316.74672"/>
        <n v="285.008399999999"/>
        <n v="1267.13376"/>
        <n v="999.293999999999"/>
        <n v="468.547199999999"/>
        <n v="550.5246"/>
        <n v="177.408"/>
        <n v="74.8201263157894"/>
        <n v="458.1192"/>
        <n v="485.7597"/>
        <n v="220.075199999999"/>
        <n v="322.62192"/>
        <n v="156.977999999999"/>
        <n v="194.32224"/>
        <n v="934.6532"/>
        <n v="637.091999999999"/>
        <n v="335.1312"/>
        <n v="121.4752"/>
        <n v="388.568084210526"/>
        <n v="430.0912"/>
        <n v="1564.4505"/>
        <n v="523.84752"/>
        <n v="210.4056"/>
        <n v="447.763679999999"/>
        <n v="577.281919999999"/>
        <n v="364.0788"/>
        <n v="139.6584"/>
        <n v="271.4712"/>
        <n v="213.263621052631"/>
        <n v="403.8496"/>
        <n v="759.696"/>
        <n v="1241.06256"/>
        <n v="254.469599999999"/>
        <n v="241.545519999999"/>
        <n v="435.407399999999"/>
        <n v="102.7242"/>
        <n v="91.6608"/>
        <n v="64.0530947368421"/>
        <n v="336.7056"/>
        <n v="699.3273"/>
        <n v="599.931359999999"/>
        <n v="234.151199999999"/>
        <n v="344.9708"/>
        <n v="1059.0048"/>
        <n v="55.2636"/>
        <n v="290.6904"/>
        <n v="62.7161684210526"/>
        <n v="242.2112"/>
        <n v="1766.8746"/>
        <n v="166.555799999999"/>
        <n v="825.318719999999"/>
        <n v="399.880799999999"/>
        <n v="465.80952"/>
        <n v="220.503599999999"/>
        <n v="35.496"/>
        <n v="110.418"/>
        <n v="188.434989473684"/>
        <n v="445.676"/>
        <n v="1191.38549999999"/>
        <n v="43.9721999999999"/>
        <n v="15273.24336"/>
        <n v="413.895599999999"/>
        <n v="610.39384"/>
        <n v="323.686799999999"/>
        <n v="109.089"/>
        <n v="111.4036"/>
        <n v="47.9622315789473"/>
        <n v="265.6808"/>
        <n v="451.263299999999"/>
        <n v="527.972399999999"/>
        <n v="556.308"/>
        <n v="312.364799999999"/>
        <n v="759.859199999999"/>
        <n v="287.7012"/>
        <n v="227.5722"/>
        <n v="154.4004"/>
        <n v="171.699536842105"/>
        <n v="270.6088"/>
        <n v="248.5485"/>
        <n v="80.9675999999999"/>
        <n v="520.3224"/>
        <n v="424.727999999999"/>
        <n v="520.29248"/>
        <n v="1494.13679999999"/>
        <n v="213.6492"/>
        <n v="497.265999999999"/>
        <n v="175.041852631578"/>
        <n v="439.392799999999"/>
        <n v="333.1422"/>
        <n v="186.568199999999"/>
        <n v="321.373439999999"/>
        <n v="242.7192"/>
        <n v="1162.74287999999"/>
        <n v="820.049399999999"/>
        <n v="200.6136"/>
        <n v="241.472"/>
        <n v="165.301389473684"/>
        <n v="1040.9784"/>
        <n v="402.9102"/>
        <n v="273.839399999999"/>
        <n v="134.46864"/>
        <n v="290.271599999999"/>
        <n v="392.593919999999"/>
        <n v="246.299399999999"/>
        <n v="167.259599999999"/>
        <n v="222.2836"/>
        <n v="119.869768421052"/>
        <n v="503.2104"/>
        <n v="370.7394"/>
        <n v="232.988399999999"/>
        <n v="192.0456"/>
        <n v="706.0032"/>
        <n v="1245.06095999999"/>
        <n v="241.158599999999"/>
        <n v="120.3192"/>
        <n v="561.6072"/>
        <n v="129.944463157894"/>
        <n v="692.2608"/>
        <n v="633.1446"/>
        <n v="159.028199999999"/>
        <n v="259.31664"/>
        <n v="147.002399999999"/>
        <n v="472.9332"/>
        <n v="724.577399999999"/>
        <n v="221.391"/>
        <n v="378.686"/>
        <n v="34.3064842105263"/>
        <n v="12810.8904"/>
        <n v="655.3347"/>
        <n v="141.494399999999"/>
        <n v="339.80688"/>
        <n v="215.791199999999"/>
        <n v="477.15464"/>
        <n v="184.426199999999"/>
        <n v="131.9778"/>
        <n v="143.4356"/>
        <n v="411.916547368421"/>
        <n v="466.62"/>
        <n v="494.577599999999"/>
        <n v="550.524599999999"/>
        <n v="423.014399999999"/>
        <n v="191.800799999999"/>
        <n v="661.31496"/>
        <n v="660.225599999999"/>
        <n v="134.4258"/>
        <n v="79.002"/>
        <n v="63.1697684210526"/>
        <n v="436.436"/>
        <n v="672.486"/>
        <n v="289.64736"/>
        <n v="996.091199999999"/>
        <n v="2129.8484"/>
        <n v="673.0776"/>
        <n v="218.2698"/>
        <n v="105.8904"/>
        <n v="145.557852631578"/>
        <n v="269.5616"/>
        <n v="384.3054"/>
        <n v="139.658399999999"/>
        <n v="647.300159999999"/>
        <n v="546.699599999999"/>
        <n v="1034.2528"/>
        <n v="635.623199999999"/>
        <n v="517.1094"/>
        <n v="128.0664"/>
        <n v="213.6456"/>
        <n v="112.7896"/>
        <n v="459.596699999999"/>
        <n v="102.724199999999"/>
        <n v="218.557439999999"/>
        <n v="164.199599999999"/>
        <n v="952.06664"/>
        <n v="460.9278"/>
        <n v="249.9714"/>
        <n v="117.8408"/>
        <n v="181.774231578947"/>
        <n v="161.084"/>
        <n v="1117.8384"/>
        <n v="55.2635999999999"/>
        <n v="693.12672"/>
        <n v="160.772399999999"/>
        <n v="2405.42928"/>
        <n v="499.667399999999"/>
        <n v="343.8828"/>
        <n v="201.2472"/>
        <n v="124.071536842105"/>
        <n v="217.509599999999"/>
        <n v="232.753799999999"/>
        <n v="35.4959999999999"/>
        <n v="263.2824"/>
        <n v="483.051599999999"/>
        <n v="1621.95639999999"/>
        <n v="131.9166"/>
        <n v="6363.8514"/>
        <n v="208.3004"/>
        <n v="110.391915789473"/>
        <n v="285.0232"/>
        <n v="341.6694"/>
        <n v="109.088999999999"/>
        <n v="265.63248"/>
        <n v="122.950799999999"/>
        <n v="614.351439999999"/>
        <n v="1583.91719999999"/>
        <n v="231.795"/>
        <n v="157.2032"/>
        <n v="429.511452631578"/>
        <n v="354.816"/>
        <n v="303.6846"/>
        <n v="227.572199999999"/>
        <n v="368.15472"/>
        <n v="440.150399999999"/>
        <n v="338.3748"/>
        <n v="242.902799999999"/>
        <n v="216.801"/>
        <n v="213.752"/>
        <n v="261.464589473684"/>
        <n v="242.9504"/>
        <n v="1577.1444"/>
        <n v="213.649199999999"/>
        <n v="1185.6888"/>
        <n v="448.7184"/>
        <n v="453.54096"/>
        <n v="559.704599999999"/>
        <n v="133.9056"/>
        <n v="122.1528"/>
        <n v="108.959494736842"/>
        <n v="542.9424"/>
        <n v="865.6077"/>
        <n v="575.7696"/>
        <n v="423.748799999999"/>
        <n v="548.523359999999"/>
        <n v="821.518199999999"/>
        <n v="56.0286"/>
        <n v="146.0844"/>
        <n v="80.1439578947368"/>
        <n v="183.3216"/>
        <n v="259.982699999999"/>
        <n v="530.01648"/>
        <n v="307.2852"/>
        <n v="504.72592"/>
        <n v="698.9652"/>
        <n v="80.019"/>
        <n v="355.308799999999"/>
        <n v="43.1158736842105"/>
        <n v="581.3808"/>
        <n v="254.5563"/>
        <n v="120.319199999999"/>
        <n v="1339.10496"/>
        <n v="333.111599999999"/>
        <n v="861.96528"/>
        <n v="477.084599999999"/>
        <n v="108.0486"/>
        <n v="73.9816"/>
        <n v="27.6934736842105"/>
        <n v="220.836"/>
        <n v="764.8317"/>
        <n v="902.944799999999"/>
        <n v="87.9443999999999"/>
        <n v="892.174959999999"/>
        <n v="424.483199999999"/>
        <n v="141.5862"/>
        <n v="108.600799999999"/>
        <n v="85.1096842105263"/>
        <n v="222.8072"/>
        <n v="194.6721"/>
        <n v="131.977799999999"/>
        <n v="342.010079999999"/>
        <n v="1055.94479999999"/>
        <n v="673.31968"/>
        <n v="1651.57379999999"/>
        <n v="176.255999999999"/>
        <n v="96.5272"/>
        <n v="177.548589473684"/>
        <n v="308.8008"/>
        <n v="696.904799999999"/>
        <n v="134.425799999999"/>
        <n v="188.3736"/>
        <n v="161.935199999999"/>
        <n v="915.5248"/>
        <n v="1005.3936"/>
        <n v="120.686399999999"/>
        <n v="501.3008"/>
        <n v="166.686063157894"/>
        <n v="994.531999999999"/>
        <n v="710.4708"/>
        <n v="218.269799999999"/>
        <n v="252.48672"/>
        <n v="373.136399999999"/>
        <n v="523.19472"/>
        <n v="418.975199999999"/>
        <n v="269.7084"/>
        <n v="275.1364"/>
        <n v="156.51587368421"/>
        <n v="482.944"/>
        <n v="670.935599999999"/>
        <n v="517.109399999999"/>
        <n v="305.36352"/>
        <n v="547.678799999999"/>
        <n v="625.69656"/>
        <n v="308.172599999999"/>
        <n v="91.0655999999999"/>
        <n v="82.6364"/>
        <n v="130.493557894736"/>
        <n v="444.5672"/>
        <n v="486.5349"/>
        <n v="249.971399999999"/>
        <n v="280.981439999999"/>
        <n v="465.976799999999"/>
        <n v="1521.82912"/>
        <n v="165.790799999999"/>
        <n v="288.8028"/>
        <n v="80.9115999999999"/>
        <n v="93.8713263157894"/>
        <n v="1123.2144"/>
        <n v="527.4267"/>
        <n v="343.882799999999"/>
        <n v="479.85696"/>
        <n v="318.056399999999"/>
        <n v="316.871839999999"/>
        <n v="106.487999999999"/>
        <n v="109.701"/>
        <n v="243.1044"/>
        <n v="172.726105263157"/>
        <n v="757.372"/>
        <n v="139.2453"/>
        <n v="496.67472"/>
        <n v="282.988799999999"/>
        <n v="465.14992"/>
        <n v="327.266999999999"/>
        <n v="110.6802"/>
        <n v="61.8772"/>
        <n v="102.967199999999"/>
        <n v="286.8712"/>
        <n v="1671.91259999999"/>
        <n v="231.794999999999"/>
        <n v="374.83776"/>
        <n v="1101.04919999999"/>
        <n v="413.43728"/>
        <n v="682.7166"/>
        <n v="153.3978"/>
        <n v="221.5136"/>
        <n v="104.877094736842"/>
        <n v="158.004"/>
        <n v="256.3974"/>
        <n v="509.673599999999"/>
        <n v="670.2624"/>
        <n v="2147.12992"/>
        <n v="640.9476"/>
        <n v="494.037"/>
        <n v="225.8256"/>
        <n v="170.290989473684"/>
        <n v="211.7808"/>
        <n v="590.799299999999"/>
        <n v="133.905599999999"/>
        <n v="291.26304"/>
        <n v="279.316799999999"/>
        <n v="1178.44136"/>
        <n v="601.8408"/>
        <n v="239.904"/>
        <n v="213.2592"/>
        <n v="403.441389473684"/>
        <n v="256.1328"/>
        <n v="867.1581"/>
        <n v="56.0285999999999"/>
        <n v="205.448399999999"/>
        <n v="353.94136"/>
        <n v="501.778799999999"/>
        <n v="220.8402"/>
        <n v="154.6468"/>
        <n v="195.024126315789"/>
        <n v="235.6816"/>
        <n v="737.7966"/>
        <n v="80.0189999999999"/>
        <n v="110.527199999999"/>
        <n v="346.55384"/>
        <n v="360.957599999999"/>
        <n v="557.9604"/>
        <n v="167.6444"/>
        <n v="268.292463157894"/>
        <n v="402.4944"/>
        <n v="503.5893"/>
        <n v="70.9919999999999"/>
        <n v="1041.24455999999"/>
        <n v="664.173"/>
        <n v="376.227"/>
        <n v="44.2596"/>
        <n v="4964.98623157894"/>
        <n v="416.6008"/>
        <n v="448.0656"/>
        <n v="218.177999999999"/>
        <n v="265.027279999999"/>
        <n v="395.933399999999"/>
        <n v="142.5042"/>
        <n v="531.4232"/>
        <n v="180.843157894736"/>
        <n v="314.4064"/>
        <n v="1743.32789999999"/>
        <n v="455.144399999999"/>
        <n v="948.768639999999"/>
        <n v="403.277399999999"/>
        <n v="78.489"/>
        <n v="81.4968"/>
        <n v="169.145052631578"/>
        <n v="427.504"/>
        <n v="1061.2488"/>
        <n v="427.298399999999"/>
        <n v="967.23744"/>
        <n v="654.809399999999"/>
        <n v="105.2028"/>
        <n v="187.7876"/>
        <n v="104.471242105263"/>
        <n v="244.3056"/>
        <n v="442.2516"/>
        <n v="269.708399999999"/>
        <n v="401.2272"/>
        <n v="913.414079999999"/>
        <n v="1551.3282"/>
        <n v="275.6292"/>
        <n v="43.7127157894736"/>
        <n v="292.1688"/>
        <n v="325.2933"/>
        <n v="334.519199999999"/>
        <n v="662.37032"/>
        <n v="749.914199999999"/>
        <n v="117.0756"/>
        <n v="234.5112"/>
        <n v="62.4296842105263"/>
        <n v="710.617599999999"/>
        <n v="175.0014"/>
        <n v="288.802799999999"/>
        <n v="240.638399999999"/>
        <n v="718.04056"/>
        <n v="1031.64839999999"/>
        <n v="199.9404"/>
        <n v="160.0676"/>
        <n v="84.2979789473684"/>
        <n v="147.9632"/>
        <n v="112.404"/>
        <n v="442.782"/>
        <n v="189.56904"/>
        <n v="19091.5542"/>
        <n v="206.9478"/>
        <n v="142.4192"/>
        <n v="110.463536842105"/>
        <n v="217.201599999999"/>
        <n v="345.448499999999"/>
        <n v="110.680199999999"/>
        <n v="263.955599999999"/>
        <n v="2276.14768"/>
        <n v="695.384999999999"/>
        <n v="156.1824"/>
        <n v="554.1228"/>
        <n v="137.512421052631"/>
        <n v="193.0544"/>
        <n v="720.6453"/>
        <n v="268.851599999999"/>
        <n v="349.06032"/>
        <n v="650.402999999999"/>
        <n v="212.364"/>
        <n v="337.3216"/>
        <n v="94.1578105263157"/>
        <n v="1002.6016"/>
        <n v="676.5558"/>
        <n v="436.539599999999"/>
        <n v="804.316239999999"/>
        <n v="401.716799999999"/>
        <n v="140.5712"/>
        <n v="210.422652631578"/>
        <n v="550.2728"/>
        <n v="635.2764"/>
        <n v="1034.21879999999"/>
        <n v="1180.55208"/>
        <n v="168.085799999999"/>
        <n v="145.1358"/>
        <n v="103.3956"/>
        <n v="71.0480842105263"/>
        <n v="165.2728"/>
        <n v="529.655399999999"/>
        <n v="220.840199999999"/>
        <n v="499.942799999999"/>
        <n v="1004.43888"/>
        <n v="240.057"/>
        <n v="55.6248"/>
        <n v="225.319831578947"/>
        <n v="161.823199999999"/>
        <n v="381.010799999999"/>
        <n v="557.960399999999"/>
        <n v="687.765599999999"/>
        <n v="685.588239999999"/>
        <n v="324.145799999999"/>
        <n v="73.5012"/>
        <n v="35.728"/>
        <n v="85.5871578947368"/>
        <n v="486.2088"/>
        <n v="701.0715"/>
        <n v="376.226999999999"/>
        <n v="12727.7028"/>
        <n v="609.99808"/>
        <n v="424.7586"/>
        <n v="107.8956"/>
        <n v="109.802"/>
        <n v="86.3511157894736"/>
        <n v="123.7544"/>
        <n v="417.929699999999"/>
        <n v="142.504199999999"/>
        <n v="463.589999999999"/>
        <n v="2373.37272"/>
        <n v="528.767999999999"/>
        <n v="95.9004"/>
        <n v="229.0596"/>
        <n v="119.678778947368"/>
        <n v="443.0272"/>
        <n v="425.6817"/>
        <n v="78.4889999999999"/>
        <n v="433.602"/>
        <n v="1444.78784"/>
        <n v="362.059199999999"/>
        <n v="498.0456"/>
        <n v="215.0456"/>
        <n v="385.440631578947"/>
        <n v="451.6512"/>
        <n v="691.1877"/>
        <n v="267.811199999999"/>
        <n v="602.082879999999"/>
        <n v="809.125199999999"/>
        <n v="273.3498"/>
        <n v="201.9248"/>
        <n v="187.169684210526"/>
      </sharedItems>
    </cacheField>
    <cacheField name="Annual Doses" numFmtId="3">
      <sharedItems containsSemiMixedTypes="0" containsString="0" containsNumber="1" containsInteger="1">
        <n v="440.0"/>
        <n v="1640.0"/>
        <n v="130.0"/>
        <n v="660.0"/>
        <n v="113.0"/>
        <n v="350.0"/>
        <n v="450.0"/>
        <n v="276.0"/>
        <n v="90.0"/>
        <n v="170.0"/>
        <n v="173.0"/>
        <n v="320.0"/>
        <n v="800.0"/>
        <n v="120.0"/>
        <n v="560.0"/>
        <n v="161.0"/>
        <n v="850.0"/>
        <n v="240.0"/>
        <n v="868.0"/>
        <n v="436.0"/>
        <n v="340.0"/>
        <n v="1090.0"/>
        <n v="200.0"/>
        <n v="390.0"/>
        <n v="217.0"/>
        <n v="180.0"/>
        <n v="160.0"/>
        <n v="332.0"/>
        <n v="250.0"/>
        <n v="230.0"/>
        <n v="294.0"/>
        <n v="100.0"/>
        <n v="20160.0"/>
        <n v="210.0"/>
        <n v="284.0"/>
        <n v="260.0"/>
        <n v="480.0"/>
        <n v="336.0"/>
        <n v="70.0"/>
        <n v="140.0"/>
        <n v="112.0"/>
        <n v="1080.0"/>
        <n v="740.0"/>
        <n v="1330.0"/>
        <n v="353.0"/>
        <n v="990.0"/>
        <n v="464.0"/>
        <n v="62.0"/>
        <n v="690.0"/>
        <n v="215.0"/>
        <n v="810.0"/>
        <n v="242.0"/>
        <n v="1200.0"/>
        <n v="930.0"/>
        <n v="1484.0"/>
        <n v="220.0"/>
        <n v="83.0"/>
        <n v="380.0"/>
        <n v="430.0"/>
        <n v="125.0"/>
        <n v="540.0"/>
        <n v="870.0"/>
        <n v="720.0"/>
        <n v="530.0"/>
        <n v="150.0"/>
        <n v="183.0"/>
        <n v="730.0"/>
        <n v="664.0"/>
        <n v="92.0"/>
        <n v="355.0"/>
        <n v="578.0"/>
        <n v="520.0"/>
        <n v="1676.0"/>
        <n v="156.0"/>
        <n v="75.0"/>
        <n v="580.0"/>
        <n v="960.0"/>
        <n v="1132.0"/>
        <n v="50.0"/>
        <n v="6410.0"/>
        <n v="162.0"/>
        <n v="300.0"/>
        <n v="110.0"/>
        <n v="270.0"/>
        <n v="222.0"/>
        <n v="570.0"/>
        <n v="428.0"/>
        <n v="122.0"/>
        <n v="1120.0"/>
        <n v="550.0"/>
        <n v="307.0"/>
        <n v="236.0"/>
        <n v="166.0"/>
        <n v="680.0"/>
        <n v="500.0"/>
        <n v="989.0"/>
        <n v="950.0"/>
        <n v="316.0"/>
        <n v="190.0"/>
        <n v="95.0"/>
        <n v="860.0"/>
        <n v="275.0"/>
        <n v="490.0"/>
        <n v="510.0"/>
        <n v="2230.0"/>
        <n v="384.0"/>
        <n v="280.0"/>
        <n v="60.0"/>
        <n v="114.0"/>
        <n v="290.0"/>
        <n v="85.0"/>
        <n v="410.0"/>
        <n v="442.0"/>
        <n v="370.0"/>
        <n v="352.0"/>
        <n v="920.0"/>
        <n v="1116.0"/>
        <n v="400.0"/>
        <n v="1490.0"/>
        <n v="600.0"/>
        <n v="58.0"/>
        <n v="80.0"/>
        <n v="245.0"/>
        <n v="753.0"/>
        <n v="27440.0"/>
        <n v="624.0"/>
        <n v="360.0"/>
        <n v="65.0"/>
        <n v="286.0"/>
        <n v="1270.0"/>
        <n v="1000.0"/>
        <n v="472.0"/>
        <n v="460.0"/>
        <n v="225.0"/>
        <n v="330.0"/>
        <n v="157.0"/>
        <n v="940.0"/>
        <n v="640.0"/>
        <n v="389.0"/>
        <n v="1570.0"/>
        <n v="211.0"/>
        <n v="368.0"/>
        <n v="214.0"/>
        <n v="420.0"/>
        <n v="760.0"/>
        <n v="1250.0"/>
        <n v="255.0"/>
        <n v="700.0"/>
        <n v="155.0"/>
        <n v="235.0"/>
        <n v="1060.0"/>
        <n v="63.0"/>
        <n v="1770.0"/>
        <n v="830.0"/>
        <n v="470.0"/>
        <n v="224.0"/>
        <n v="40.0"/>
        <n v="189.0"/>
        <n v="45.0"/>
        <n v="15280.0"/>
        <n v="414.0"/>
        <n v="620.0"/>
        <n v="324.0"/>
        <n v="48.0"/>
        <n v="313.0"/>
        <n v="288.0"/>
        <n v="172.0"/>
        <n v="425.0"/>
        <n v="1496.0"/>
        <n v="176.0"/>
        <n v="243.0"/>
        <n v="1170.0"/>
        <n v="824.0"/>
        <n v="291.0"/>
        <n v="248.0"/>
        <n v="707.0"/>
        <n v="244.0"/>
        <n v="148.0"/>
        <n v="728.0"/>
        <n v="35.0"/>
        <n v="12820.0"/>
        <n v="145.0"/>
        <n v="216.0"/>
        <n v="188.0"/>
        <n v="412.0"/>
        <n v="555.0"/>
        <n v="192.0"/>
        <n v="670.0"/>
        <n v="64.0"/>
        <n v="997.0"/>
        <n v="2130.0"/>
        <n v="676.0"/>
        <n v="146.0"/>
        <n v="650.0"/>
        <n v="547.0"/>
        <n v="1040.0"/>
        <n v="636.0"/>
        <n v="105.0"/>
        <n v="165.0"/>
        <n v="182.0"/>
        <n v="2410.0"/>
        <n v="484.0"/>
        <n v="1630.0"/>
        <n v="132.0"/>
        <n v="6370.0"/>
        <n v="111.0"/>
        <n v="123.0"/>
        <n v="1584.0"/>
        <n v="310.0"/>
        <n v="441.0"/>
        <n v="262.0"/>
        <n v="1580.0"/>
        <n v="1190.0"/>
        <n v="449.0"/>
        <n v="109.0"/>
        <n v="205.0"/>
        <n v="424.0"/>
        <n v="81.0"/>
        <n v="308.0"/>
        <n v="44.0"/>
        <n v="1340.0"/>
        <n v="334.0"/>
        <n v="28.0"/>
        <n v="770.0"/>
        <n v="910.0"/>
        <n v="88.0"/>
        <n v="900.0"/>
        <n v="86.0"/>
        <n v="135.0"/>
        <n v="1056.0"/>
        <n v="1652.0"/>
        <n v="178.0"/>
        <n v="1008.0"/>
        <n v="167.0"/>
        <n v="374.0"/>
        <n v="548.0"/>
        <n v="630.0"/>
        <n v="312.0"/>
        <n v="131.0"/>
        <n v="466.0"/>
        <n v="1530.0"/>
        <n v="168.0"/>
        <n v="94.0"/>
        <n v="1140.0"/>
        <n v="345.0"/>
        <n v="319.0"/>
        <n v="108.0"/>
        <n v="6365.0"/>
        <n v="283.0"/>
        <n v="328.0"/>
        <n v="103.0"/>
        <n v="1680.0"/>
        <n v="1102.0"/>
        <n v="684.0"/>
        <n v="671.0"/>
        <n v="2150.0"/>
        <n v="644.0"/>
        <n v="171.0"/>
        <n v="1180.0"/>
        <n v="604.0"/>
        <n v="404.0"/>
        <n v="206.0"/>
        <n v="504.0"/>
        <n v="196.0"/>
        <n v="364.0"/>
        <n v="269.0"/>
        <n v="71.0"/>
        <n v="1050.0"/>
        <n v="668.0"/>
        <n v="4965.0"/>
        <n v="219.0"/>
        <n v="396.0"/>
        <n v="181.0"/>
        <n v="1750.0"/>
        <n v="456.0"/>
        <n v="1070.0"/>
        <n v="970.0"/>
        <n v="656.0"/>
        <n v="402.0"/>
        <n v="1552.0"/>
        <n v="335.0"/>
        <n v="752.0"/>
        <n v="241.0"/>
        <n v="1032.0"/>
        <n v="443.0"/>
        <n v="19092.0"/>
        <n v="115.0"/>
        <n v="264.0"/>
        <n v="2280.0"/>
        <n v="696.0"/>
        <n v="138.0"/>
        <n v="652.0"/>
        <n v="1020.0"/>
        <n v="495.0"/>
        <n v="437.0"/>
        <n v="1035.0"/>
        <n v="72.0"/>
        <n v="1010.0"/>
        <n v="226.0"/>
        <n v="688.0"/>
        <n v="710.0"/>
        <n v="12728.0"/>
        <n v="610.0"/>
        <n v="87.0"/>
        <n v="2380.0"/>
        <n v="532.0"/>
        <n v="434.0"/>
        <n v="1450.0"/>
        <n v="386.0"/>
        <n v="268.0"/>
        <n v="812.0"/>
      </sharedItems>
    </cacheField>
    <cacheField name="Number of Doses per Supply Interval" numFmtId="0">
      <sharedItems containsSemiMixedTypes="0" containsString="0" containsNumber="1">
        <n v="36.666666666666664"/>
        <n v="136.66666666666666"/>
        <n v="10.833333333333334"/>
        <n v="55.0"/>
        <n v="9.416666666666666"/>
        <n v="29.166666666666668"/>
        <n v="37.5"/>
        <n v="23.0"/>
        <n v="7.5"/>
        <n v="14.166666666666666"/>
        <n v="14.416666666666666"/>
        <n v="26.666666666666668"/>
        <n v="66.66666666666667"/>
        <n v="10.0"/>
        <n v="46.666666666666664"/>
        <n v="13.416666666666666"/>
        <n v="70.83333333333333"/>
        <n v="20.0"/>
        <n v="72.33333333333333"/>
        <n v="36.333333333333336"/>
        <n v="28.333333333333332"/>
        <n v="90.83333333333333"/>
        <n v="16.666666666666668"/>
        <n v="32.5"/>
        <n v="18.083333333333332"/>
        <n v="15.0"/>
        <n v="13.333333333333334"/>
        <n v="27.666666666666668"/>
        <n v="20.833333333333332"/>
        <n v="19.166666666666668"/>
        <n v="24.5"/>
        <n v="8.333333333333334"/>
        <n v="1680.0"/>
        <n v="17.5"/>
        <n v="23.666666666666668"/>
        <n v="21.666666666666668"/>
        <n v="40.0"/>
        <n v="28.0"/>
        <n v="5.833333333333333"/>
        <n v="11.666666666666666"/>
        <n v="9.333333333333334"/>
        <n v="90.0"/>
        <n v="61.666666666666664"/>
        <n v="110.83333333333333"/>
        <n v="29.416666666666668"/>
        <n v="82.5"/>
        <n v="38.666666666666664"/>
        <n v="5.166666666666667"/>
        <n v="57.5"/>
        <n v="17.916666666666668"/>
        <n v="67.5"/>
        <n v="20.166666666666668"/>
        <n v="100.0"/>
        <n v="77.5"/>
        <n v="123.66666666666667"/>
        <n v="18.333333333333332"/>
        <n v="6.916666666666667"/>
        <n v="31.666666666666668"/>
        <n v="35.833333333333336"/>
        <n v="10.416666666666666"/>
        <n v="45.0"/>
        <n v="72.5"/>
        <n v="60.0"/>
        <n v="44.166666666666664"/>
        <n v="12.5"/>
        <n v="15.25"/>
        <n v="60.833333333333336"/>
        <n v="55.333333333333336"/>
        <n v="7.666666666666667"/>
        <n v="29.583333333333332"/>
        <n v="48.166666666666664"/>
        <n v="43.333333333333336"/>
        <n v="139.66666666666666"/>
        <n v="13.0"/>
        <n v="6.25"/>
        <n v="48.333333333333336"/>
        <n v="80.0"/>
        <n v="94.33333333333333"/>
        <n v="4.166666666666667"/>
        <n v="534.1666666666666"/>
        <n v="13.5"/>
        <n v="25.0"/>
        <n v="9.166666666666666"/>
        <n v="22.5"/>
        <n v="18.5"/>
        <n v="47.5"/>
        <n v="35.666666666666664"/>
        <n v="10.166666666666666"/>
        <n v="93.33333333333333"/>
        <n v="45.833333333333336"/>
        <n v="25.583333333333332"/>
        <n v="19.666666666666668"/>
        <n v="13.833333333333334"/>
        <n v="56.666666666666664"/>
        <n v="41.666666666666664"/>
        <n v="82.41666666666667"/>
        <n v="79.16666666666667"/>
        <n v="26.333333333333332"/>
        <n v="15.833333333333334"/>
        <n v="7.916666666666667"/>
        <n v="71.66666666666667"/>
        <n v="22.916666666666668"/>
        <n v="40.833333333333336"/>
        <n v="42.5"/>
        <n v="185.83333333333334"/>
        <n v="32.0"/>
        <n v="23.333333333333332"/>
        <n v="5.0"/>
        <n v="9.5"/>
        <n v="24.166666666666668"/>
        <n v="7.083333333333333"/>
        <n v="34.166666666666664"/>
        <n v="36.833333333333336"/>
        <n v="30.833333333333332"/>
        <n v="29.333333333333332"/>
        <n v="76.66666666666667"/>
        <n v="93.0"/>
        <n v="33.333333333333336"/>
        <n v="124.16666666666667"/>
        <n v="50.0"/>
        <n v="4.833333333333333"/>
        <n v="6.666666666666667"/>
        <n v="20.416666666666668"/>
        <n v="62.75"/>
        <n v="2286.6666666666665"/>
        <n v="52.0"/>
        <n v="30.0"/>
        <n v="5.416666666666667"/>
        <n v="23.833333333333332"/>
        <n v="105.83333333333333"/>
        <n v="83.33333333333333"/>
        <n v="39.333333333333336"/>
        <n v="38.333333333333336"/>
        <n v="18.75"/>
        <n v="27.5"/>
        <n v="13.083333333333334"/>
        <n v="78.33333333333333"/>
        <n v="53.333333333333336"/>
        <n v="32.416666666666664"/>
        <n v="130.83333333333334"/>
        <n v="17.583333333333332"/>
        <n v="30.666666666666668"/>
        <n v="17.833333333333332"/>
        <n v="35.0"/>
        <n v="63.333333333333336"/>
        <n v="104.16666666666667"/>
        <n v="21.25"/>
        <n v="58.333333333333336"/>
        <n v="12.916666666666666"/>
        <n v="19.583333333333332"/>
        <n v="88.33333333333333"/>
        <n v="5.25"/>
        <n v="147.5"/>
        <n v="69.16666666666667"/>
        <n v="39.166666666666664"/>
        <n v="18.666666666666668"/>
        <n v="3.3333333333333335"/>
        <n v="15.75"/>
        <n v="3.75"/>
        <n v="1273.3333333333333"/>
        <n v="34.5"/>
        <n v="51.666666666666664"/>
        <n v="27.0"/>
        <n v="4.0"/>
        <n v="26.083333333333332"/>
        <n v="24.0"/>
        <n v="14.333333333333334"/>
        <n v="35.416666666666664"/>
        <n v="124.66666666666667"/>
        <n v="14.666666666666666"/>
        <n v="20.25"/>
        <n v="97.5"/>
        <n v="68.66666666666667"/>
        <n v="24.25"/>
        <n v="20.666666666666668"/>
        <n v="58.916666666666664"/>
        <n v="20.333333333333332"/>
        <n v="12.333333333333334"/>
        <n v="60.666666666666664"/>
        <n v="2.9166666666666665"/>
        <n v="1068.3333333333333"/>
        <n v="12.083333333333334"/>
        <n v="18.0"/>
        <n v="15.666666666666666"/>
        <n v="34.333333333333336"/>
        <n v="46.25"/>
        <n v="16.0"/>
        <n v="55.833333333333336"/>
        <n v="5.333333333333333"/>
        <n v="83.08333333333333"/>
        <n v="177.5"/>
        <n v="56.333333333333336"/>
        <n v="12.166666666666666"/>
        <n v="54.166666666666664"/>
        <n v="45.583333333333336"/>
        <n v="86.66666666666667"/>
        <n v="53.0"/>
        <n v="8.75"/>
        <n v="13.75"/>
        <n v="15.166666666666666"/>
        <n v="200.83333333333334"/>
        <n v="40.333333333333336"/>
        <n v="135.83333333333334"/>
        <n v="11.0"/>
        <n v="530.8333333333334"/>
        <n v="9.25"/>
        <n v="10.25"/>
        <n v="132.0"/>
        <n v="25.833333333333332"/>
        <n v="36.75"/>
        <n v="21.833333333333332"/>
        <n v="131.66666666666666"/>
        <n v="99.16666666666667"/>
        <n v="37.416666666666664"/>
        <n v="9.083333333333334"/>
        <n v="17.083333333333332"/>
        <n v="35.333333333333336"/>
        <n v="6.75"/>
        <n v="25.666666666666668"/>
        <n v="3.6666666666666665"/>
        <n v="111.66666666666667"/>
        <n v="27.833333333333332"/>
        <n v="2.3333333333333335"/>
        <n v="64.16666666666667"/>
        <n v="75.83333333333333"/>
        <n v="7.333333333333333"/>
        <n v="75.0"/>
        <n v="7.166666666666667"/>
        <n v="11.25"/>
        <n v="88.0"/>
        <n v="137.66666666666666"/>
        <n v="14.833333333333334"/>
        <n v="84.0"/>
        <n v="13.916666666666666"/>
        <n v="31.166666666666668"/>
        <n v="45.666666666666664"/>
        <n v="52.5"/>
        <n v="26.0"/>
        <n v="10.916666666666666"/>
        <n v="38.833333333333336"/>
        <n v="127.5"/>
        <n v="14.0"/>
        <n v="7.833333333333333"/>
        <n v="95.0"/>
        <n v="28.75"/>
        <n v="26.583333333333332"/>
        <n v="9.0"/>
        <n v="530.4166666666666"/>
        <n v="23.583333333333332"/>
        <n v="27.333333333333332"/>
        <n v="8.583333333333334"/>
        <n v="140.0"/>
        <n v="91.83333333333333"/>
        <n v="57.0"/>
        <n v="55.916666666666664"/>
        <n v="179.16666666666666"/>
        <n v="53.666666666666664"/>
        <n v="14.25"/>
        <n v="98.33333333333333"/>
        <n v="50.333333333333336"/>
        <n v="33.666666666666664"/>
        <n v="17.166666666666668"/>
        <n v="42.0"/>
        <n v="16.333333333333332"/>
        <n v="30.333333333333332"/>
        <n v="22.416666666666668"/>
        <n v="5.916666666666667"/>
        <n v="87.5"/>
        <n v="55.666666666666664"/>
        <n v="413.75"/>
        <n v="18.25"/>
        <n v="33.0"/>
        <n v="15.083333333333334"/>
        <n v="145.83333333333334"/>
        <n v="38.0"/>
        <n v="89.16666666666667"/>
        <n v="80.83333333333333"/>
        <n v="54.666666666666664"/>
        <n v="33.5"/>
        <n v="129.33333333333334"/>
        <n v="27.916666666666668"/>
        <n v="62.666666666666664"/>
        <n v="20.083333333333332"/>
        <n v="86.0"/>
        <n v="36.916666666666664"/>
        <n v="1591.0"/>
        <n v="9.583333333333334"/>
        <n v="22.0"/>
        <n v="190.0"/>
        <n v="58.0"/>
        <n v="11.5"/>
        <n v="54.333333333333336"/>
        <n v="85.0"/>
        <n v="41.25"/>
        <n v="36.416666666666664"/>
        <n v="86.25"/>
        <n v="6.0"/>
        <n v="84.16666666666667"/>
        <n v="18.833333333333332"/>
        <n v="57.333333333333336"/>
        <n v="59.166666666666664"/>
        <n v="1060.6666666666667"/>
        <n v="50.833333333333336"/>
        <n v="7.25"/>
        <n v="198.33333333333334"/>
        <n v="44.333333333333336"/>
        <n v="36.166666666666664"/>
        <n v="120.83333333333333"/>
        <n v="32.166666666666664"/>
        <n v="22.333333333333332"/>
        <n v="67.66666666666667"/>
      </sharedItems>
    </cacheField>
    <cacheField name="Vaccine storage volume, vaccine (L)" numFmtId="0">
      <sharedItems containsSemiMixedTypes="0" containsString="0" containsNumber="1">
        <n v="0.528"/>
        <n v="12.792"/>
        <n v="0.572"/>
        <n v="3.432"/>
        <n v="1.9323000000000001"/>
        <n v="1.05"/>
        <n v="0.45"/>
        <n v="0.828"/>
        <n v="0.324"/>
        <n v="0.7480000000000001"/>
        <n v="2.595"/>
        <n v="0.384"/>
        <n v="6.24"/>
        <n v="2.912"/>
        <n v="2.7531000000000003"/>
        <n v="2.55"/>
        <n v="0.24"/>
        <n v="2.604"/>
        <n v="6.54"/>
        <n v="0.408"/>
        <n v="8.502"/>
        <n v="0.8800000000000001"/>
        <n v="2.028"/>
        <n v="3.7107"/>
        <n v="0.54"/>
        <n v="0.16"/>
        <n v="0.996"/>
        <n v="0.9"/>
        <n v="1.012"/>
        <n v="4.41"/>
        <n v="0.12"/>
        <n v="157.248"/>
        <n v="0.9240000000000002"/>
        <n v="1.768"/>
        <n v="4.856400000000001"/>
        <n v="0.78"/>
        <n v="0.48"/>
        <n v="1.008"/>
        <n v="0.252"/>
        <n v="0.616"/>
        <n v="1.68"/>
        <n v="1.296"/>
        <n v="5.772"/>
        <n v="0.704"/>
        <n v="6.916"/>
        <n v="6.0363"/>
        <n v="0.72"/>
        <n v="0.99"/>
        <n v="1.392"/>
        <n v="0.93"/>
        <n v="0.216"/>
        <n v="5.382"/>
        <n v="0.9460000000000001"/>
        <n v="4.212"/>
        <n v="4.1382"/>
        <n v="3.6"/>
        <n v="4.452"/>
        <n v="0.9680000000000001"/>
        <n v="1.245"/>
        <n v="0.456"/>
        <n v="3.354"/>
        <n v="0.55"/>
        <n v="9.234"/>
        <n v="1.98"/>
        <n v="0.87"/>
        <n v="2.16"/>
        <n v="0.792"/>
        <n v="2.332"/>
        <n v="1.5"/>
        <n v="0.672"/>
        <n v="1.404"/>
        <n v="0.66"/>
        <n v="1.3"/>
        <n v="3.1293"/>
        <n v="0.6"/>
        <n v="0.73"/>
        <n v="1.992"/>
        <n v="0.576"/>
        <n v="1.144"/>
        <n v="1.38"/>
        <n v="1.5620000000000003"/>
        <n v="0.728"/>
        <n v="9.8838"/>
        <n v="0.52"/>
        <n v="5.028"/>
        <n v="0.612"/>
        <n v="1.5400000000000003"/>
        <n v="2.34"/>
        <n v="2.73"/>
        <n v="0.33"/>
        <n v="0.468"/>
        <n v="3.7620000000000005"/>
        <n v="1.74"/>
        <n v="0.96"/>
        <n v="3.396"/>
        <n v="0.18"/>
        <n v="28.204000000000004"/>
        <n v="2.43"/>
        <n v="0.36"/>
        <n v="3.51"/>
        <n v="0.48400000000000004"/>
        <n v="3.7962000000000002"/>
        <n v="0.57"/>
        <n v="1.284"/>
        <n v="1.908"/>
        <n v="1.056"/>
        <n v="1.83"/>
        <n v="1.344"/>
        <n v="4.368"/>
        <n v="0.44000000000000006"/>
        <n v="2.86"/>
        <n v="5.249700000000001"/>
        <n v="1.59"/>
        <n v="0.58"/>
        <n v="0.708"/>
        <n v="2.49"/>
        <n v="0.816"/>
        <n v="3.042"/>
        <n v="2.2"/>
        <n v="2.704"/>
        <n v="16.911900000000003"/>
        <n v="1.62"/>
        <n v="0.95"/>
        <n v="0.948"/>
        <n v="0.684"/>
        <n v="1.425"/>
        <n v="6.708"/>
        <n v="1.21"/>
        <n v="2.548"/>
        <n v="8.208"/>
        <n v="1.53"/>
        <n v="2.23"/>
        <n v="1.152"/>
        <n v="0.264"/>
        <n v="1.71"/>
        <n v="2.262"/>
        <n v="0.37400000000000005"/>
        <n v="2.132"/>
        <n v="7.558200000000001"/>
        <n v="1.11"/>
        <n v="1.08"/>
        <n v="0.864"/>
        <n v="0.3960000000000001"/>
        <n v="4.14"/>
        <n v="0.144"/>
        <n v="7.176"/>
        <n v="1.508"/>
        <n v="19.0836"/>
        <n v="1.2"/>
        <n v="1.49"/>
        <n v="1.8"/>
        <n v="0.096"/>
        <n v="1.078"/>
        <n v="2.808"/>
        <n v="12.8763"/>
        <n v="27.44"/>
        <n v="1.872"/>
        <n v="1.275"/>
        <n v="0.286"/>
        <n v="1.664"/>
        <n v="4.8906"/>
        <n v="3.81"/>
        <n v="1.0"/>
        <n v="1.416"/>
        <n v="2.016"/>
        <n v="0.7920000000000001"/>
        <n v="1.125"/>
        <n v="0.552"/>
        <n v="3.822"/>
        <n v="0.9900000000000001"/>
        <n v="1.716"/>
        <n v="2.6847000000000003"/>
        <n v="0.94"/>
        <n v="1.92"/>
        <n v="1.224"/>
        <n v="5.835"/>
        <n v="12.246"/>
        <n v="2.756"/>
        <n v="3.6081000000000003"/>
        <n v="1.35"/>
        <n v="1.104"/>
        <n v="0.504"/>
        <n v="1.232"/>
        <n v="3.21"/>
        <n v="5.928"/>
        <n v="6.5"/>
        <n v="4.3605"/>
        <n v="0.25"/>
        <n v="1.308"/>
        <n v="0.396"/>
        <n v="0.975"/>
        <n v="5.46"/>
        <n v="0.682"/>
        <n v="3.12"/>
        <n v="4.0185"/>
        <n v="0.35"/>
        <n v="3.18"/>
        <n v="1.32"/>
        <n v="0.945"/>
        <n v="0.312"/>
        <n v="13.806"/>
        <n v="4.316"/>
        <n v="6.840000000000001"/>
        <n v="1.17"/>
        <n v="0.47"/>
        <n v="2.835"/>
        <n v="9.36"/>
        <n v="0.19800000000000004"/>
        <n v="79.456"/>
        <n v="7.079400000000001"/>
        <n v="1.02"/>
        <n v="0.62"/>
        <n v="0.972"/>
        <n v="0.336"/>
        <n v="3.588"/>
        <n v="5.3523000000000005"/>
        <n v="3.99"/>
        <n v="0.76"/>
        <n v="2.58"/>
        <n v="1.95"/>
        <n v="7.267500000000001"/>
        <n v="0.53"/>
        <n v="4.488"/>
        <n v="2.64"/>
        <n v="2.652"/>
        <n v="0.8360000000000001"/>
        <n v="4.1553"/>
        <n v="2.472"/>
        <n v="0.756"/>
        <n v="1.1"/>
        <n v="1.272"/>
        <n v="3.198"/>
        <n v="4.976100000000001"/>
        <n v="0.75"/>
        <n v="0.4"/>
        <n v="0.744"/>
        <n v="0.624"/>
        <n v="2.964"/>
        <n v="1.034"/>
        <n v="1.04"/>
        <n v="12.0897"/>
        <n v="0.42"/>
        <n v="1.25"/>
        <n v="0.732"/>
        <n v="2.508"/>
        <n v="0.84"/>
        <n v="4.992"/>
        <n v="1.352"/>
        <n v="2.5308"/>
        <n v="0.27"/>
        <n v="2.184"/>
        <n v="1.6720000000000002"/>
        <n v="0.525"/>
        <n v="15.384"/>
        <n v="5.148"/>
        <n v="0.638"/>
        <n v="3.6936000000000004"/>
        <n v="0.81"/>
        <n v="0.564"/>
        <n v="6.18"/>
        <n v="3.9"/>
        <n v="2.442"/>
        <n v="2.236"/>
        <n v="3.2832000000000003"/>
        <n v="1.65"/>
        <n v="0.67"/>
        <n v="0.352"/>
        <n v="5.304"/>
        <n v="1.4960000000000002"/>
        <n v="17.0487"/>
        <n v="1.56"/>
        <n v="2.13"/>
        <n v="2.19"/>
        <n v="3.38"/>
        <n v="9.3537"/>
        <n v="1.47"/>
        <n v="0.4620000000000001"/>
        <n v="2.8215000000000003"/>
        <n v="1.23"/>
        <n v="8.736"/>
        <n v="3.64"/>
        <n v="2.41"/>
        <n v="1.26"/>
        <n v="1.875"/>
        <n v="0.176"/>
        <n v="8.2764"/>
        <n v="1.63"/>
        <n v="22.932"/>
        <n v="1.665"/>
        <n v="2.1033000000000004"/>
        <n v="4.752"/>
        <n v="6.45"/>
        <n v="0.432"/>
        <n v="2.418"/>
        <n v="1.924"/>
        <n v="7.5411"/>
        <n v="0.34"/>
        <n v="3.93"/>
        <n v="12.324"/>
        <n v="6.188"/>
        <n v="7.6779"/>
        <n v="0.46"/>
        <n v="1.635"/>
        <n v="6.786"/>
        <n v="0.9020000000000001"/>
        <n v="3.016"/>
        <n v="7.250400000000001"/>
        <n v="3.75"/>
        <n v="1.215"/>
        <n v="5.2668"/>
        <n v="0.51"/>
        <n v="2.1"/>
        <n v="1.5840000000000003"/>
        <n v="6.968"/>
        <n v="5.7114"/>
        <n v="1.44"/>
        <n v="0.288"/>
        <n v="6.006"/>
        <n v="4.732"/>
        <n v="1.5048000000000001"/>
        <n v="45.84"/>
        <n v="1.29"/>
        <n v="0.594"/>
        <n v="1.82"/>
        <n v="18.0576"/>
        <n v="0.68"/>
        <n v="4.956"/>
        <n v="0.648"/>
        <n v="2.67"/>
        <n v="0.988"/>
        <n v="2.7702000000000004"/>
        <n v="0.92"/>
        <n v="3.024"/>
        <n v="2.244"/>
        <n v="2.505"/>
        <n v="5.616"/>
        <n v="6.3954"/>
        <n v="2.355"/>
        <n v="2.288"/>
        <n v="1.612"/>
        <n v="9.370800000000001"/>
        <n v="0.63"/>
        <n v="0.936"/>
        <n v="1.965"/>
        <n v="7.9686"/>
        <n v="1.044"/>
        <n v="1.41"/>
        <n v="1.368"/>
        <n v="4.134"/>
        <n v="1.5180000000000002"/>
        <n v="2.496"/>
        <n v="5.4549"/>
        <n v="0.32"/>
        <n v="0.912"/>
        <n v="1.092"/>
        <n v="28.006000000000004"/>
        <n v="2.6"/>
        <n v="4.839300000000001"/>
        <n v="0.984"/>
        <n v="0.308"/>
        <n v="1.545"/>
        <n v="13.104"/>
        <n v="1.976"/>
        <n v="18.8442"/>
        <n v="2.052"/>
        <n v="1.575"/>
        <n v="0.192"/>
        <n v="11.4741"/>
        <n v="2.15"/>
        <n v="1.932"/>
        <n v="2.565"/>
        <n v="4.68"/>
        <n v="4.788"/>
        <n v="1.18"/>
        <n v="1.812"/>
        <n v="6.06"/>
        <n v="3.5226"/>
        <n v="1.512"/>
        <n v="2.94"/>
        <n v="4.42"/>
        <n v="1.8981000000000001"/>
        <n v="4.035"/>
        <n v="3.978"/>
        <n v="1.2141000000000002"/>
        <n v="2.004"/>
        <n v="0.22000000000000003"/>
        <n v="74.475"/>
        <n v="3.7449"/>
        <n v="1.188"/>
        <n v="2.376"/>
        <n v="2.715"/>
        <n v="13.65"/>
        <n v="1.248"/>
        <n v="7.7976"/>
        <n v="1.212"/>
        <n v="8.346"/>
        <n v="7.3188"/>
        <n v="3.57"/>
        <n v="0.97"/>
        <n v="1.968"/>
        <n v="6.874200000000001"/>
        <n v="4.656"/>
        <n v="2.574"/>
        <n v="0.41800000000000004"/>
        <n v="5.728500000000001"/>
        <n v="2.256"/>
        <n v="1.276"/>
        <n v="4.1211"/>
        <n v="4.02"/>
        <n v="3.096"/>
        <n v="7.5753"/>
        <n v="0.19"/>
        <n v="57.276"/>
        <n v="0.506"/>
        <n v="4.5144"/>
        <n v="2.28"/>
        <n v="2.088"/>
        <n v="2.464"/>
        <n v="2.07"/>
        <n v="5.694"/>
        <n v="4.599900000000001"/>
        <n v="1.956"/>
        <n v="2.178"/>
        <n v="7.472700000000001"/>
        <n v="3.165"/>
        <n v="17.6985"/>
        <n v="1.19"/>
        <n v="0.516"/>
        <n v="8.55"/>
        <n v="1.01"/>
        <n v="3.39"/>
        <n v="2.08"/>
        <n v="11.764800000000001"/>
        <n v="0.69"/>
        <n v="5.538"/>
        <n v="217.64880000000002"/>
        <n v="0.61"/>
        <n v="1.305"/>
        <n v="0.168"/>
        <n v="3.276"/>
        <n v="6.604"/>
        <n v="7.9344"/>
        <n v="1.14"/>
        <n v="2.38"/>
        <n v="1.596"/>
        <n v="7.4214"/>
        <n v="1.45"/>
        <n v="5.79"/>
        <n v="4.5828"/>
        <n v="2.436"/>
        <n v="2.82"/>
      </sharedItems>
    </cacheField>
    <cacheField name="Volume Safety Stock 25%" numFmtId="0">
      <sharedItems containsSemiMixedTypes="0" containsString="0" containsNumber="1" containsInteger="1">
        <n v="0.0"/>
      </sharedItems>
    </cacheField>
    <cacheField name="Annual Volume (L)" numFmtId="2">
      <sharedItems containsSemiMixedTypes="0" containsString="0" containsNumber="1">
        <n v="0.528"/>
        <n v="12.792"/>
        <n v="0.572"/>
        <n v="3.432"/>
        <n v="1.9323000000000001"/>
        <n v="1.05"/>
        <n v="0.45"/>
        <n v="0.828"/>
        <n v="0.324"/>
        <n v="0.7480000000000001"/>
        <n v="2.595"/>
        <n v="0.384"/>
        <n v="6.24"/>
        <n v="2.912"/>
        <n v="2.7531000000000003"/>
        <n v="2.55"/>
        <n v="0.24"/>
        <n v="2.604"/>
        <n v="6.54"/>
        <n v="0.408"/>
        <n v="8.502"/>
        <n v="0.8800000000000001"/>
        <n v="2.028"/>
        <n v="3.7107"/>
        <n v="0.54"/>
        <n v="0.16"/>
        <n v="0.996"/>
        <n v="0.9"/>
        <n v="1.012"/>
        <n v="4.41"/>
        <n v="0.12"/>
        <n v="157.248"/>
        <n v="0.9240000000000002"/>
        <n v="1.768"/>
        <n v="4.856400000000001"/>
        <n v="0.78"/>
        <n v="0.48"/>
        <n v="1.008"/>
        <n v="0.252"/>
        <n v="0.616"/>
        <n v="1.68"/>
        <n v="1.296"/>
        <n v="5.772"/>
        <n v="0.704"/>
        <n v="6.916"/>
        <n v="6.0363"/>
        <n v="0.72"/>
        <n v="0.99"/>
        <n v="1.392"/>
        <n v="0.93"/>
        <n v="0.216"/>
        <n v="5.382"/>
        <n v="0.9460000000000001"/>
        <n v="4.212"/>
        <n v="4.1382"/>
        <n v="3.6"/>
        <n v="4.452"/>
        <n v="0.9680000000000001"/>
        <n v="1.245"/>
        <n v="0.456"/>
        <n v="3.354"/>
        <n v="0.55"/>
        <n v="9.234"/>
        <n v="1.98"/>
        <n v="0.87"/>
        <n v="2.16"/>
        <n v="0.792"/>
        <n v="2.332"/>
        <n v="1.5"/>
        <n v="0.672"/>
        <n v="1.404"/>
        <n v="0.66"/>
        <n v="1.3"/>
        <n v="3.1293"/>
        <n v="0.6"/>
        <n v="0.73"/>
        <n v="1.992"/>
        <n v="0.576"/>
        <n v="1.144"/>
        <n v="1.38"/>
        <n v="1.5620000000000003"/>
        <n v="0.728"/>
        <n v="9.8838"/>
        <n v="0.52"/>
        <n v="5.028"/>
        <n v="0.612"/>
        <n v="1.5400000000000003"/>
        <n v="2.34"/>
        <n v="2.73"/>
        <n v="0.33"/>
        <n v="0.468"/>
        <n v="3.7620000000000005"/>
        <n v="1.74"/>
        <n v="0.96"/>
        <n v="3.396"/>
        <n v="0.18"/>
        <n v="28.204000000000004"/>
        <n v="2.43"/>
        <n v="0.36"/>
        <n v="3.51"/>
        <n v="0.48400000000000004"/>
        <n v="3.7962000000000002"/>
        <n v="0.57"/>
        <n v="1.284"/>
        <n v="1.908"/>
        <n v="1.056"/>
        <n v="1.83"/>
        <n v="1.344"/>
        <n v="4.368"/>
        <n v="0.44000000000000006"/>
        <n v="2.86"/>
        <n v="5.249700000000001"/>
        <n v="1.59"/>
        <n v="0.58"/>
        <n v="0.708"/>
        <n v="2.49"/>
        <n v="0.816"/>
        <n v="3.042"/>
        <n v="2.2"/>
        <n v="2.704"/>
        <n v="16.911900000000003"/>
        <n v="1.62"/>
        <n v="0.95"/>
        <n v="0.948"/>
        <n v="0.684"/>
        <n v="1.425"/>
        <n v="6.708"/>
        <n v="1.21"/>
        <n v="2.548"/>
        <n v="8.208"/>
        <n v="1.53"/>
        <n v="2.23"/>
        <n v="1.152"/>
        <n v="0.264"/>
        <n v="1.71"/>
        <n v="2.262"/>
        <n v="0.37400000000000005"/>
        <n v="2.132"/>
        <n v="7.558200000000001"/>
        <n v="1.11"/>
        <n v="1.08"/>
        <n v="0.864"/>
        <n v="0.3960000000000001"/>
        <n v="4.14"/>
        <n v="0.144"/>
        <n v="7.176"/>
        <n v="1.508"/>
        <n v="19.0836"/>
        <n v="1.2"/>
        <n v="1.49"/>
        <n v="1.8"/>
        <n v="0.096"/>
        <n v="1.078"/>
        <n v="2.808"/>
        <n v="12.8763"/>
        <n v="27.44"/>
        <n v="1.872"/>
        <n v="1.275"/>
        <n v="0.286"/>
        <n v="1.664"/>
        <n v="4.8906"/>
        <n v="3.81"/>
        <n v="1.0"/>
        <n v="1.416"/>
        <n v="2.016"/>
        <n v="0.7920000000000001"/>
        <n v="1.125"/>
        <n v="0.552"/>
        <n v="3.822"/>
        <n v="0.9900000000000001"/>
        <n v="1.716"/>
        <n v="2.6847000000000003"/>
        <n v="0.94"/>
        <n v="1.92"/>
        <n v="1.224"/>
        <n v="5.835"/>
        <n v="12.246"/>
        <n v="2.756"/>
        <n v="3.6081000000000003"/>
        <n v="1.35"/>
        <n v="1.104"/>
        <n v="0.504"/>
        <n v="1.232"/>
        <n v="3.21"/>
        <n v="5.928"/>
        <n v="6.5"/>
        <n v="4.3605"/>
        <n v="0.25"/>
        <n v="1.308"/>
        <n v="0.396"/>
        <n v="0.975"/>
        <n v="5.46"/>
        <n v="0.682"/>
        <n v="3.12"/>
        <n v="4.0185"/>
        <n v="0.35"/>
        <n v="3.18"/>
        <n v="1.32"/>
        <n v="0.945"/>
        <n v="0.312"/>
        <n v="13.806"/>
        <n v="4.316"/>
        <n v="6.840000000000001"/>
        <n v="1.17"/>
        <n v="0.47"/>
        <n v="2.835"/>
        <n v="9.36"/>
        <n v="0.19800000000000004"/>
        <n v="79.456"/>
        <n v="7.079400000000001"/>
        <n v="1.02"/>
        <n v="0.62"/>
        <n v="0.972"/>
        <n v="0.336"/>
        <n v="3.588"/>
        <n v="5.3523000000000005"/>
        <n v="3.99"/>
        <n v="0.76"/>
        <n v="2.58"/>
        <n v="1.95"/>
        <n v="7.267500000000001"/>
        <n v="0.53"/>
        <n v="4.488"/>
        <n v="2.64"/>
        <n v="2.652"/>
        <n v="0.8360000000000001"/>
        <n v="4.1553"/>
        <n v="2.472"/>
        <n v="0.756"/>
        <n v="1.1"/>
        <n v="1.272"/>
        <n v="3.198"/>
        <n v="4.976100000000001"/>
        <n v="0.75"/>
        <n v="0.4"/>
        <n v="0.744"/>
        <n v="0.624"/>
        <n v="2.964"/>
        <n v="1.034"/>
        <n v="1.04"/>
        <n v="12.0897"/>
        <n v="0.42"/>
        <n v="1.25"/>
        <n v="0.732"/>
        <n v="2.508"/>
        <n v="0.84"/>
        <n v="4.992"/>
        <n v="1.352"/>
        <n v="2.5308"/>
        <n v="0.27"/>
        <n v="2.184"/>
        <n v="1.6720000000000002"/>
        <n v="0.525"/>
        <n v="15.384"/>
        <n v="5.148"/>
        <n v="0.638"/>
        <n v="3.6936000000000004"/>
        <n v="0.81"/>
        <n v="0.564"/>
        <n v="6.18"/>
        <n v="3.9"/>
        <n v="2.442"/>
        <n v="2.236"/>
        <n v="3.2832000000000003"/>
        <n v="1.65"/>
        <n v="0.67"/>
        <n v="0.352"/>
        <n v="5.304"/>
        <n v="1.4960000000000002"/>
        <n v="17.0487"/>
        <n v="1.56"/>
        <n v="2.13"/>
        <n v="2.19"/>
        <n v="3.38"/>
        <n v="9.3537"/>
        <n v="1.47"/>
        <n v="0.4620000000000001"/>
        <n v="2.8215000000000003"/>
        <n v="1.23"/>
        <n v="8.736"/>
        <n v="3.64"/>
        <n v="2.41"/>
        <n v="1.26"/>
        <n v="1.875"/>
        <n v="0.176"/>
        <n v="8.2764"/>
        <n v="1.63"/>
        <n v="22.932"/>
        <n v="1.665"/>
        <n v="2.1033000000000004"/>
        <n v="4.752"/>
        <n v="6.45"/>
        <n v="0.432"/>
        <n v="2.418"/>
        <n v="1.924"/>
        <n v="7.5411"/>
        <n v="0.34"/>
        <n v="3.93"/>
        <n v="12.324"/>
        <n v="6.188"/>
        <n v="7.6779"/>
        <n v="0.46"/>
        <n v="1.635"/>
        <n v="6.786"/>
        <n v="0.9020000000000001"/>
        <n v="3.016"/>
        <n v="7.250400000000001"/>
        <n v="3.75"/>
        <n v="1.215"/>
        <n v="5.2668"/>
        <n v="0.51"/>
        <n v="2.1"/>
        <n v="1.5840000000000003"/>
        <n v="6.968"/>
        <n v="5.7114"/>
        <n v="1.44"/>
        <n v="0.288"/>
        <n v="6.006"/>
        <n v="4.732"/>
        <n v="1.5048000000000001"/>
        <n v="45.84"/>
        <n v="1.29"/>
        <n v="0.594"/>
        <n v="1.82"/>
        <n v="18.0576"/>
        <n v="0.68"/>
        <n v="4.956"/>
        <n v="0.648"/>
        <n v="2.67"/>
        <n v="0.988"/>
        <n v="2.7702000000000004"/>
        <n v="0.92"/>
        <n v="3.024"/>
        <n v="2.244"/>
        <n v="2.505"/>
        <n v="5.616"/>
        <n v="6.3954"/>
        <n v="2.355"/>
        <n v="2.288"/>
        <n v="1.612"/>
        <n v="9.370800000000001"/>
        <n v="0.63"/>
        <n v="0.936"/>
        <n v="1.965"/>
        <n v="7.9686"/>
        <n v="1.044"/>
        <n v="1.41"/>
        <n v="1.368"/>
        <n v="4.134"/>
        <n v="1.5180000000000002"/>
        <n v="2.496"/>
        <n v="5.4549"/>
        <n v="0.32"/>
        <n v="0.912"/>
        <n v="1.092"/>
        <n v="28.006000000000004"/>
        <n v="2.6"/>
        <n v="4.839300000000001"/>
        <n v="0.984"/>
        <n v="0.308"/>
        <n v="1.545"/>
        <n v="13.104"/>
        <n v="1.976"/>
        <n v="18.8442"/>
        <n v="2.052"/>
        <n v="1.575"/>
        <n v="0.192"/>
        <n v="11.4741"/>
        <n v="2.15"/>
        <n v="1.932"/>
        <n v="2.565"/>
        <n v="4.68"/>
        <n v="4.788"/>
        <n v="1.18"/>
        <n v="1.812"/>
        <n v="6.06"/>
        <n v="3.5226"/>
        <n v="1.512"/>
        <n v="2.94"/>
        <n v="4.42"/>
        <n v="1.8981000000000001"/>
        <n v="4.035"/>
        <n v="3.978"/>
        <n v="1.2141000000000002"/>
        <n v="2.004"/>
        <n v="0.22000000000000003"/>
        <n v="74.475"/>
        <n v="3.7449"/>
        <n v="1.188"/>
        <n v="2.376"/>
        <n v="2.715"/>
        <n v="13.65"/>
        <n v="1.248"/>
        <n v="7.7976"/>
        <n v="1.212"/>
        <n v="8.346"/>
        <n v="7.3188"/>
        <n v="3.57"/>
        <n v="0.97"/>
        <n v="1.968"/>
        <n v="6.874200000000001"/>
        <n v="4.656"/>
        <n v="2.574"/>
        <n v="0.41800000000000004"/>
        <n v="5.728500000000001"/>
        <n v="2.256"/>
        <n v="1.276"/>
        <n v="4.1211"/>
        <n v="4.02"/>
        <n v="3.096"/>
        <n v="7.5753"/>
        <n v="0.19"/>
        <n v="57.276"/>
        <n v="0.506"/>
        <n v="4.5144"/>
        <n v="2.28"/>
        <n v="2.088"/>
        <n v="2.464"/>
        <n v="2.07"/>
        <n v="5.694"/>
        <n v="4.599900000000001"/>
        <n v="1.956"/>
        <n v="2.178"/>
        <n v="7.472700000000001"/>
        <n v="3.165"/>
        <n v="17.6985"/>
        <n v="1.19"/>
        <n v="0.516"/>
        <n v="8.55"/>
        <n v="1.01"/>
        <n v="3.39"/>
        <n v="2.08"/>
        <n v="11.764800000000001"/>
        <n v="0.69"/>
        <n v="5.538"/>
        <n v="217.64880000000002"/>
        <n v="0.61"/>
        <n v="1.305"/>
        <n v="0.168"/>
        <n v="3.276"/>
        <n v="6.604"/>
        <n v="7.9344"/>
        <n v="1.14"/>
        <n v="2.38"/>
        <n v="1.596"/>
        <n v="7.4214"/>
        <n v="1.45"/>
        <n v="5.79"/>
        <n v="4.5828"/>
        <n v="2.436"/>
        <n v="2.82"/>
      </sharedItems>
    </cacheField>
    <cacheField name="Product Volume Each Replenishment Period" numFmtId="2">
      <sharedItems containsSemiMixedTypes="0" containsString="0" containsNumber="1">
        <n v="0.044000000000000004"/>
        <n v="1.066"/>
        <n v="0.04766666666666666"/>
        <n v="0.286"/>
        <n v="0.161025"/>
        <n v="0.08750000000000001"/>
        <n v="0.0375"/>
        <n v="0.06899999999999999"/>
        <n v="0.027"/>
        <n v="0.062333333333333345"/>
        <n v="0.21625000000000003"/>
        <n v="0.032"/>
        <n v="0.52"/>
        <n v="0.24266666666666667"/>
        <n v="0.22942500000000002"/>
        <n v="0.2125"/>
        <n v="0.02"/>
        <n v="0.217"/>
        <n v="0.545"/>
        <n v="0.033999999999999996"/>
        <n v="0.7085"/>
        <n v="0.07333333333333335"/>
        <n v="0.169"/>
        <n v="0.309225"/>
        <n v="0.045000000000000005"/>
        <n v="0.013333333333333334"/>
        <n v="0.083"/>
        <n v="0.075"/>
        <n v="0.08433333333333333"/>
        <n v="0.3675"/>
        <n v="0.01"/>
        <n v="13.104"/>
        <n v="0.07700000000000001"/>
        <n v="0.14733333333333334"/>
        <n v="0.40470000000000006"/>
        <n v="0.065"/>
        <n v="0.04"/>
        <n v="0.084"/>
        <n v="0.021"/>
        <n v="0.051333333333333335"/>
        <n v="0.13999999999999999"/>
        <n v="0.108"/>
        <n v="0.48100000000000004"/>
        <n v="0.058666666666666666"/>
        <n v="0.5763333333333334"/>
        <n v="0.5030249999999999"/>
        <n v="0.06"/>
        <n v="0.0825"/>
        <n v="0.11599999999999999"/>
        <n v="0.0775"/>
        <n v="0.018"/>
        <n v="0.44849999999999995"/>
        <n v="0.07883333333333334"/>
        <n v="0.351"/>
        <n v="0.34485000000000005"/>
        <n v="0.3"/>
        <n v="0.371"/>
        <n v="0.08066666666666668"/>
        <n v="0.10375000000000001"/>
        <n v="0.038"/>
        <n v="0.2795"/>
        <n v="0.04583333333333334"/>
        <n v="0.7695"/>
        <n v="0.165"/>
        <n v="0.0725"/>
        <n v="0.18000000000000002"/>
        <n v="0.066"/>
        <n v="0.19433333333333333"/>
        <n v="0.125"/>
        <n v="0.056"/>
        <n v="0.11699999999999999"/>
        <n v="0.055"/>
        <n v="0.10833333333333334"/>
        <n v="0.26077500000000003"/>
        <n v="0.049999999999999996"/>
        <n v="0.06083333333333333"/>
        <n v="0.166"/>
        <n v="0.047999999999999994"/>
        <n v="0.09533333333333333"/>
        <n v="0.11499999999999999"/>
        <n v="0.13016666666666668"/>
        <n v="0.06066666666666667"/>
        <n v="0.8236500000000001"/>
        <n v="0.043333333333333335"/>
        <n v="0.419"/>
        <n v="0.051"/>
        <n v="0.12833333333333335"/>
        <n v="0.19499999999999998"/>
        <n v="0.2275"/>
        <n v="0.0275"/>
        <n v="0.039"/>
        <n v="0.31350000000000006"/>
        <n v="0.145"/>
        <n v="0.08"/>
        <n v="0.283"/>
        <n v="0.015"/>
        <n v="2.350333333333334"/>
        <n v="0.2025"/>
        <n v="0.03"/>
        <n v="0.2925"/>
        <n v="0.04033333333333334"/>
        <n v="0.31635"/>
        <n v="0.047499999999999994"/>
        <n v="0.107"/>
        <n v="0.159"/>
        <n v="0.08800000000000001"/>
        <n v="0.1525"/>
        <n v="0.112"/>
        <n v="0.36400000000000005"/>
        <n v="0.036666666666666674"/>
        <n v="0.2383333333333333"/>
        <n v="0.43747500000000006"/>
        <n v="0.1325"/>
        <n v="0.04833333333333333"/>
        <n v="0.059"/>
        <n v="0.20750000000000002"/>
        <n v="0.06799999999999999"/>
        <n v="0.2535"/>
        <n v="0.18333333333333335"/>
        <n v="0.22533333333333336"/>
        <n v="1.4093250000000002"/>
        <n v="0.135"/>
        <n v="0.07916666666666666"/>
        <n v="0.079"/>
        <n v="0.057"/>
        <n v="0.11875000000000001"/>
        <n v="0.559"/>
        <n v="0.10083333333333333"/>
        <n v="0.21233333333333335"/>
        <n v="0.684"/>
        <n v="0.1275"/>
        <n v="0.18583333333333332"/>
        <n v="0.09599999999999999"/>
        <n v="0.022000000000000002"/>
        <n v="0.1425"/>
        <n v="0.1885"/>
        <n v="0.031166666666666672"/>
        <n v="0.17766666666666667"/>
        <n v="0.6298500000000001"/>
        <n v="0.09250000000000001"/>
        <n v="0.09000000000000001"/>
        <n v="0.072"/>
        <n v="0.03300000000000001"/>
        <n v="0.345"/>
        <n v="0.011999999999999999"/>
        <n v="0.598"/>
        <n v="0.12566666666666668"/>
        <n v="1.5903"/>
        <n v="0.09999999999999999"/>
        <n v="0.12416666666666666"/>
        <n v="0.15"/>
        <n v="0.008"/>
        <n v="0.08983333333333333"/>
        <n v="0.23399999999999999"/>
        <n v="1.0730250000000001"/>
        <n v="2.2866666666666666"/>
        <n v="0.156"/>
        <n v="0.10625"/>
        <n v="0.02383333333333333"/>
        <n v="0.13866666666666666"/>
        <n v="0.40755"/>
        <n v="0.3175"/>
        <n v="0.08333333333333333"/>
        <n v="0.118"/>
        <n v="0.168"/>
        <n v="0.06600000000000002"/>
        <n v="0.09375"/>
        <n v="0.046000000000000006"/>
        <n v="0.3185"/>
        <n v="0.143"/>
        <n v="0.22372500000000003"/>
        <n v="0.07833333333333332"/>
        <n v="0.16"/>
        <n v="0.102"/>
        <n v="0.48625"/>
        <n v="1.0205"/>
        <n v="0.22966666666666666"/>
        <n v="0.300675"/>
        <n v="0.1125"/>
        <n v="0.09200000000000001"/>
        <n v="0.042"/>
        <n v="0.10266666666666667"/>
        <n v="0.2675"/>
        <n v="0.494"/>
        <n v="0.5416666666666666"/>
        <n v="0.363375"/>
        <n v="0.020833333333333332"/>
        <n v="0.109"/>
        <n v="0.033"/>
        <n v="0.08125"/>
        <n v="0.455"/>
        <n v="0.05683333333333334"/>
        <n v="0.26"/>
        <n v="0.33487500000000003"/>
        <n v="0.029166666666666664"/>
        <n v="0.265"/>
        <n v="0.11"/>
        <n v="0.07875"/>
        <n v="0.026"/>
        <n v="1.1504999999999999"/>
        <n v="0.35966666666666663"/>
        <n v="0.5700000000000001"/>
        <n v="0.09749999999999999"/>
        <n v="0.03916666666666666"/>
        <n v="0.23625"/>
        <n v="0.7799999999999999"/>
        <n v="0.016500000000000004"/>
        <n v="6.621333333333333"/>
        <n v="0.5899500000000001"/>
        <n v="0.085"/>
        <n v="0.051666666666666666"/>
        <n v="0.081"/>
        <n v="0.028"/>
        <n v="0.299"/>
        <n v="0.44602500000000006"/>
        <n v="0.3325"/>
        <n v="0.06333333333333334"/>
        <n v="0.215"/>
        <n v="0.1625"/>
        <n v="0.6056250000000001"/>
        <n v="0.04416666666666667"/>
        <n v="0.37400000000000005"/>
        <n v="0.22"/>
        <n v="0.221"/>
        <n v="0.06966666666666667"/>
        <n v="0.34627500000000005"/>
        <n v="0.206"/>
        <n v="0.063"/>
        <n v="0.09166666666666667"/>
        <n v="0.106"/>
        <n v="0.2665"/>
        <n v="0.41467500000000007"/>
        <n v="0.0625"/>
        <n v="0.03333333333333333"/>
        <n v="0.062"/>
        <n v="0.052"/>
        <n v="0.247"/>
        <n v="0.08616666666666667"/>
        <n v="0.08666666666666667"/>
        <n v="1.0074750000000001"/>
        <n v="0.034999999999999996"/>
        <n v="0.10416666666666667"/>
        <n v="0.061"/>
        <n v="0.209"/>
        <n v="0.06999999999999999"/>
        <n v="0.416"/>
        <n v="0.11266666666666668"/>
        <n v="0.2109"/>
        <n v="0.022500000000000003"/>
        <n v="0.18200000000000002"/>
        <n v="0.13933333333333334"/>
        <n v="0.043750000000000004"/>
        <n v="1.282"/>
        <n v="0.429"/>
        <n v="0.05316666666666667"/>
        <n v="0.3078"/>
        <n v="0.0675"/>
        <n v="0.04699999999999999"/>
        <n v="0.515"/>
        <n v="0.325"/>
        <n v="0.20350000000000001"/>
        <n v="0.18633333333333335"/>
        <n v="0.2736"/>
        <n v="0.13749999999999998"/>
        <n v="0.05583333333333334"/>
        <n v="0.029333333333333333"/>
        <n v="0.442"/>
        <n v="0.12466666666666669"/>
        <n v="1.420725"/>
        <n v="0.13"/>
        <n v="0.1775"/>
        <n v="0.1825"/>
        <n v="0.2816666666666667"/>
        <n v="0.779475"/>
        <n v="0.1225"/>
        <n v="0.038500000000000006"/>
        <n v="0.23512500000000003"/>
        <n v="0.1025"/>
        <n v="0.7280000000000001"/>
        <n v="0.30333333333333334"/>
        <n v="0.20083333333333334"/>
        <n v="0.105"/>
        <n v="0.15625"/>
        <n v="0.014666666666666666"/>
        <n v="0.6897000000000001"/>
        <n v="0.13583333333333333"/>
        <n v="1.9109999999999998"/>
        <n v="0.13875"/>
        <n v="0.17527500000000004"/>
        <n v="0.39599999999999996"/>
        <n v="0.5375"/>
        <n v="0.036"/>
        <n v="0.2015"/>
        <n v="0.16033333333333333"/>
        <n v="0.628425"/>
        <n v="0.028333333333333335"/>
        <n v="0.3275"/>
        <n v="1.027"/>
        <n v="0.5156666666666666"/>
        <n v="0.639825"/>
        <n v="0.03833333333333334"/>
        <n v="0.13625"/>
        <n v="0.5655"/>
        <n v="0.07516666666666667"/>
        <n v="0.25133333333333335"/>
        <n v="0.6042000000000001"/>
        <n v="0.3125"/>
        <n v="0.10125"/>
        <n v="0.4389"/>
        <n v="0.0425"/>
        <n v="0.17500000000000002"/>
        <n v="0.13200000000000003"/>
        <n v="0.5806666666666667"/>
        <n v="0.47595000000000004"/>
        <n v="0.12"/>
        <n v="0.023999999999999997"/>
        <n v="0.5005000000000001"/>
        <n v="0.39433333333333337"/>
        <n v="0.1254"/>
        <n v="3.8200000000000003"/>
        <n v="0.1075"/>
        <n v="0.049499999999999995"/>
        <n v="0.15166666666666667"/>
        <n v="1.5048000000000001"/>
        <n v="0.05666666666666667"/>
        <n v="0.41300000000000003"/>
        <n v="0.054"/>
        <n v="0.2225"/>
        <n v="0.08233333333333333"/>
        <n v="0.23085000000000003"/>
        <n v="0.07666666666666667"/>
        <n v="0.252"/>
        <n v="0.18700000000000003"/>
        <n v="0.20875"/>
        <n v="0.46799999999999997"/>
        <n v="0.53295"/>
        <n v="0.19625"/>
        <n v="0.19066666666666665"/>
        <n v="0.13433333333333333"/>
        <n v="0.7809"/>
        <n v="0.0525"/>
        <n v="0.078"/>
        <n v="0.16375"/>
        <n v="0.66405"/>
        <n v="0.08700000000000001"/>
        <n v="0.1175"/>
        <n v="0.114"/>
        <n v="0.34450000000000003"/>
        <n v="0.12650000000000003"/>
        <n v="0.208"/>
        <n v="0.454575"/>
        <n v="0.02666666666666667"/>
        <n v="0.076"/>
        <n v="0.09100000000000001"/>
        <n v="2.3338333333333336"/>
        <n v="0.21666666666666667"/>
        <n v="0.40327500000000005"/>
        <n v="0.082"/>
        <n v="0.025666666666666667"/>
        <n v="0.12875"/>
        <n v="1.0919999999999999"/>
        <n v="0.16466666666666666"/>
        <n v="1.5703500000000001"/>
        <n v="0.171"/>
        <n v="0.13125"/>
        <n v="0.016"/>
        <n v="0.956175"/>
        <n v="0.17916666666666667"/>
        <n v="0.161"/>
        <n v="0.21375"/>
        <n v="0.38999999999999996"/>
        <n v="0.399"/>
        <n v="0.09833333333333333"/>
        <n v="0.151"/>
        <n v="0.505"/>
        <n v="0.29355000000000003"/>
        <n v="0.126"/>
        <n v="0.245"/>
        <n v="0.36833333333333335"/>
        <n v="0.158175"/>
        <n v="0.33625"/>
        <n v="0.3315"/>
        <n v="0.10117500000000001"/>
        <n v="0.167"/>
        <n v="0.018333333333333337"/>
        <n v="6.20625"/>
        <n v="0.312075"/>
        <n v="0.09899999999999999"/>
        <n v="0.19799999999999998"/>
        <n v="0.22624999999999998"/>
        <n v="1.1375"/>
        <n v="0.104"/>
        <n v="0.6498"/>
        <n v="0.10099999999999999"/>
        <n v="0.6955"/>
        <n v="0.6099"/>
        <n v="0.2975"/>
        <n v="0.08083333333333333"/>
        <n v="0.164"/>
        <n v="0.5728500000000001"/>
        <n v="0.38799999999999996"/>
        <n v="0.2145"/>
        <n v="0.034833333333333334"/>
        <n v="0.4773750000000001"/>
        <n v="0.18799999999999997"/>
        <n v="0.10633333333333334"/>
        <n v="0.34342500000000004"/>
        <n v="0.33499999999999996"/>
        <n v="0.258"/>
        <n v="0.631275"/>
        <n v="0.015833333333333335"/>
        <n v="4.773000000000001"/>
        <n v="0.042166666666666665"/>
        <n v="0.37620000000000003"/>
        <n v="0.18999999999999997"/>
        <n v="0.17400000000000002"/>
        <n v="0.20533333333333334"/>
        <n v="0.1725"/>
        <n v="0.4745"/>
        <n v="0.3833250000000001"/>
        <n v="0.163"/>
        <n v="0.1815"/>
        <n v="0.6227250000000001"/>
        <n v="0.26375"/>
        <n v="1.474875"/>
        <n v="0.09916666666666667"/>
        <n v="0.043000000000000003"/>
        <n v="0.7125"/>
        <n v="0.08416666666666667"/>
        <n v="0.28250000000000003"/>
        <n v="0.17333333333333334"/>
        <n v="0.9804"/>
        <n v="0.057499999999999996"/>
        <n v="0.4615"/>
        <n v="18.137400000000003"/>
        <n v="0.050833333333333335"/>
        <n v="0.10875"/>
        <n v="0.014"/>
        <n v="0.27299999999999996"/>
        <n v="0.5503333333333333"/>
        <n v="0.6612"/>
        <n v="0.09499999999999999"/>
        <n v="0.19833333333333333"/>
        <n v="0.133"/>
        <n v="0.61845"/>
        <n v="0.12083333333333333"/>
        <n v="0.4825"/>
        <n v="0.38189999999999996"/>
        <n v="0.20299999999999999"/>
        <n v="0.235"/>
      </sharedItems>
    </cacheField>
    <cacheField name="Volume +2°C to +8°C (Annual) Liters" numFmtId="2">
      <sharedItems containsSemiMixedTypes="0" containsString="0" containsNumber="1">
        <n v="0.528"/>
        <n v="12.792"/>
        <n v="0.572"/>
        <n v="3.432"/>
        <n v="1.9323000000000001"/>
        <n v="1.05"/>
        <n v="0.45"/>
        <n v="0.828"/>
        <n v="0.324"/>
        <n v="0.7480000000000001"/>
        <n v="2.595"/>
        <n v="0.384"/>
        <n v="6.24"/>
        <n v="2.912"/>
        <n v="2.7531000000000003"/>
        <n v="2.55"/>
        <n v="0.24"/>
        <n v="2.604"/>
        <n v="6.54"/>
        <n v="0.408"/>
        <n v="8.502"/>
        <n v="0.8800000000000001"/>
        <n v="2.028"/>
        <n v="3.7107"/>
        <n v="0.54"/>
        <n v="0.16"/>
        <n v="0.996"/>
        <n v="0.9"/>
        <n v="1.012"/>
        <n v="4.41"/>
        <n v="0.12"/>
        <n v="157.248"/>
        <n v="0.9240000000000002"/>
        <n v="1.768"/>
        <n v="4.856400000000001"/>
        <n v="0.78"/>
        <n v="0.48"/>
        <n v="1.008"/>
        <n v="0.252"/>
        <n v="0.616"/>
        <n v="1.68"/>
        <n v="1.296"/>
        <n v="5.772"/>
        <n v="0.704"/>
        <n v="6.916"/>
        <n v="6.0363"/>
        <n v="0.72"/>
        <n v="0.99"/>
        <n v="1.392"/>
        <n v="0.93"/>
        <n v="0.216"/>
        <n v="5.382"/>
        <n v="0.9460000000000001"/>
        <n v="4.212"/>
        <n v="4.1382"/>
        <n v="3.6"/>
        <n v="4.452"/>
        <n v="0.9680000000000001"/>
        <n v="1.245"/>
        <n v="0.456"/>
        <n v="3.354"/>
        <n v="0.55"/>
        <n v="9.234"/>
        <n v="1.98"/>
        <n v="0.87"/>
        <n v="2.16"/>
        <n v="0.792"/>
        <n v="2.332"/>
        <n v="1.5"/>
        <n v="0.672"/>
        <n v="1.404"/>
        <n v="0.66"/>
        <n v="1.3"/>
        <n v="3.1293"/>
        <n v="0.6"/>
        <n v="0.73"/>
        <n v="1.992"/>
        <n v="0.576"/>
        <n v="1.144"/>
        <n v="1.38"/>
        <n v="1.5620000000000003"/>
        <n v="0.728"/>
        <n v="9.8838"/>
        <n v="0.52"/>
        <n v="5.028"/>
        <n v="0.612"/>
        <n v="1.5400000000000003"/>
        <n v="2.34"/>
        <n v="2.73"/>
        <n v="0.33"/>
        <n v="0.468"/>
        <n v="3.7620000000000005"/>
        <n v="1.74"/>
        <n v="0.96"/>
        <n v="3.396"/>
        <n v="0.18"/>
        <n v="28.204000000000004"/>
        <n v="2.43"/>
        <n v="0.36"/>
        <n v="3.51"/>
        <n v="0.48400000000000004"/>
        <n v="3.7962000000000002"/>
        <n v="0.57"/>
        <n v="1.284"/>
        <n v="1.908"/>
        <n v="1.056"/>
        <n v="1.83"/>
        <n v="1.344"/>
        <n v="4.368"/>
        <n v="0.44000000000000006"/>
        <n v="2.86"/>
        <n v="5.249700000000001"/>
        <n v="1.59"/>
        <n v="0.58"/>
        <n v="0.708"/>
        <n v="2.49"/>
        <n v="0.816"/>
        <n v="3.042"/>
        <n v="2.2"/>
        <n v="2.704"/>
        <n v="16.911900000000003"/>
        <n v="1.62"/>
        <n v="0.95"/>
        <n v="0.948"/>
        <n v="0.684"/>
        <n v="1.425"/>
        <n v="6.708"/>
        <n v="1.21"/>
        <n v="2.548"/>
        <n v="8.208"/>
        <n v="1.53"/>
        <n v="2.23"/>
        <n v="1.152"/>
        <n v="0.264"/>
        <n v="1.71"/>
        <n v="2.262"/>
        <n v="0.37400000000000005"/>
        <n v="2.132"/>
        <n v="7.558200000000001"/>
        <n v="1.11"/>
        <n v="1.08"/>
        <n v="0.864"/>
        <n v="0.3960000000000001"/>
        <n v="4.14"/>
        <n v="0.144"/>
        <n v="7.176"/>
        <n v="1.508"/>
        <n v="19.0836"/>
        <n v="1.2"/>
        <n v="1.49"/>
        <n v="1.8"/>
        <n v="0.096"/>
        <n v="1.078"/>
        <n v="2.808"/>
        <n v="12.8763"/>
        <n v="27.44"/>
        <n v="1.872"/>
        <n v="1.275"/>
        <n v="0.286"/>
        <n v="1.664"/>
        <n v="4.8906"/>
        <n v="3.81"/>
        <n v="1.0"/>
        <n v="1.416"/>
        <n v="2.016"/>
        <n v="0.7920000000000001"/>
        <n v="1.125"/>
        <n v="0.552"/>
        <n v="3.822"/>
        <n v="0.9900000000000001"/>
        <n v="1.716"/>
        <n v="2.6847000000000003"/>
        <n v="0.94"/>
        <n v="1.92"/>
        <n v="1.224"/>
        <n v="5.835"/>
        <n v="12.246"/>
        <n v="2.756"/>
        <n v="3.6081000000000003"/>
        <n v="1.35"/>
        <n v="1.104"/>
        <n v="0.504"/>
        <n v="1.232"/>
        <n v="3.21"/>
        <n v="5.928"/>
        <n v="6.5"/>
        <n v="4.3605"/>
        <n v="0.25"/>
        <n v="1.308"/>
        <n v="0.396"/>
        <n v="0.975"/>
        <n v="5.46"/>
        <n v="0.682"/>
        <n v="3.12"/>
        <n v="4.0185"/>
        <n v="0.35"/>
        <n v="3.18"/>
        <n v="1.32"/>
        <n v="0.945"/>
        <n v="0.312"/>
        <n v="13.806"/>
        <n v="4.316"/>
        <n v="6.840000000000001"/>
        <n v="1.17"/>
        <n v="0.47"/>
        <n v="2.835"/>
        <n v="9.36"/>
        <n v="0.19800000000000004"/>
        <n v="79.456"/>
        <n v="7.079400000000001"/>
        <n v="1.02"/>
        <n v="0.62"/>
        <n v="0.972"/>
        <n v="0.336"/>
        <n v="3.588"/>
        <n v="5.3523000000000005"/>
        <n v="3.99"/>
        <n v="0.76"/>
        <n v="2.58"/>
        <n v="1.95"/>
        <n v="7.267500000000001"/>
        <n v="0.53"/>
        <n v="4.488"/>
        <n v="2.64"/>
        <n v="2.652"/>
        <n v="0.8360000000000001"/>
        <n v="4.1553"/>
        <n v="2.472"/>
        <n v="0.756"/>
        <n v="1.1"/>
        <n v="1.272"/>
        <n v="3.198"/>
        <n v="4.976100000000001"/>
        <n v="0.75"/>
        <n v="0.4"/>
        <n v="0.744"/>
        <n v="0.624"/>
        <n v="2.964"/>
        <n v="1.034"/>
        <n v="1.04"/>
        <n v="12.0897"/>
        <n v="0.42"/>
        <n v="1.25"/>
        <n v="0.732"/>
        <n v="2.508"/>
        <n v="0.84"/>
        <n v="4.992"/>
        <n v="1.352"/>
        <n v="2.5308"/>
        <n v="0.27"/>
        <n v="2.184"/>
        <n v="1.6720000000000002"/>
        <n v="0.525"/>
        <n v="15.384"/>
        <n v="5.148"/>
        <n v="0.638"/>
        <n v="3.6936000000000004"/>
        <n v="0.81"/>
        <n v="0.564"/>
        <n v="6.18"/>
        <n v="3.9"/>
        <n v="2.442"/>
        <n v="2.236"/>
        <n v="3.2832000000000003"/>
        <n v="1.65"/>
        <n v="0.67"/>
        <n v="0.352"/>
        <n v="5.304"/>
        <n v="1.4960000000000002"/>
        <n v="17.0487"/>
        <n v="1.56"/>
        <n v="2.13"/>
        <n v="2.19"/>
        <n v="3.38"/>
        <n v="9.3537"/>
        <n v="1.47"/>
        <n v="0.4620000000000001"/>
        <n v="2.8215000000000003"/>
        <n v="1.23"/>
        <n v="8.736"/>
        <n v="3.64"/>
        <n v="2.41"/>
        <n v="1.26"/>
        <n v="1.875"/>
        <n v="0.176"/>
        <n v="8.2764"/>
        <n v="1.63"/>
        <n v="22.932"/>
        <n v="1.665"/>
        <n v="2.1033000000000004"/>
        <n v="4.752"/>
        <n v="6.45"/>
        <n v="0.432"/>
        <n v="2.418"/>
        <n v="1.924"/>
        <n v="7.5411"/>
        <n v="0.34"/>
        <n v="3.93"/>
        <n v="12.324"/>
        <n v="6.188"/>
        <n v="7.6779"/>
        <n v="0.46"/>
        <n v="1.635"/>
        <n v="6.786"/>
        <n v="0.9020000000000001"/>
        <n v="3.016"/>
        <n v="7.250400000000001"/>
        <n v="3.75"/>
        <n v="1.215"/>
        <n v="5.2668"/>
        <n v="0.51"/>
        <n v="2.1"/>
        <n v="1.5840000000000003"/>
        <n v="6.968"/>
        <n v="5.7114"/>
        <n v="1.44"/>
        <n v="0.288"/>
        <n v="6.006"/>
        <n v="4.732"/>
        <n v="1.5048000000000001"/>
        <n v="45.84"/>
        <n v="1.29"/>
        <n v="0.594"/>
        <n v="1.82"/>
        <n v="18.0576"/>
        <n v="0.68"/>
        <n v="4.956"/>
        <n v="0.648"/>
        <n v="2.67"/>
        <n v="0.988"/>
        <n v="2.7702000000000004"/>
        <n v="0.92"/>
        <n v="3.024"/>
        <n v="2.244"/>
        <n v="2.505"/>
        <n v="5.616"/>
        <n v="6.3954"/>
        <n v="2.355"/>
        <n v="2.288"/>
        <n v="1.612"/>
        <n v="9.370800000000001"/>
        <n v="0.63"/>
        <n v="0.936"/>
        <n v="1.965"/>
        <n v="7.9686"/>
        <n v="1.044"/>
        <n v="1.41"/>
        <n v="1.368"/>
        <n v="4.134"/>
        <n v="1.5180000000000002"/>
        <n v="2.496"/>
        <n v="5.4549"/>
        <n v="0.32"/>
        <n v="0.912"/>
        <n v="1.092"/>
        <n v="28.006000000000004"/>
        <n v="2.6"/>
        <n v="4.839300000000001"/>
        <n v="0.984"/>
        <n v="0.308"/>
        <n v="1.545"/>
        <n v="13.104"/>
        <n v="1.976"/>
        <n v="18.8442"/>
        <n v="2.052"/>
        <n v="1.575"/>
        <n v="0.192"/>
        <n v="11.4741"/>
        <n v="2.15"/>
        <n v="1.932"/>
        <n v="2.565"/>
        <n v="4.68"/>
        <n v="4.788"/>
        <n v="1.18"/>
        <n v="1.812"/>
        <n v="6.06"/>
        <n v="3.5226"/>
        <n v="1.512"/>
        <n v="2.94"/>
        <n v="4.42"/>
        <n v="1.8981000000000001"/>
        <n v="4.035"/>
        <n v="3.978"/>
        <n v="1.2141000000000002"/>
        <n v="2.004"/>
        <n v="0.22000000000000003"/>
        <n v="74.475"/>
        <n v="3.7449"/>
        <n v="1.188"/>
        <n v="2.376"/>
        <n v="2.715"/>
        <n v="13.65"/>
        <n v="1.248"/>
        <n v="7.7976"/>
        <n v="1.212"/>
        <n v="8.346"/>
        <n v="7.3188"/>
        <n v="3.57"/>
        <n v="0.97"/>
        <n v="1.968"/>
        <n v="6.874200000000001"/>
        <n v="4.656"/>
        <n v="2.574"/>
        <n v="0.41800000000000004"/>
        <n v="5.728500000000001"/>
        <n v="2.256"/>
        <n v="1.276"/>
        <n v="4.1211"/>
        <n v="4.02"/>
        <n v="3.096"/>
        <n v="7.5753"/>
        <n v="0.19"/>
        <n v="57.276"/>
        <n v="0.506"/>
        <n v="4.5144"/>
        <n v="2.28"/>
        <n v="2.088"/>
        <n v="2.464"/>
        <n v="2.07"/>
        <n v="5.694"/>
        <n v="4.599900000000001"/>
        <n v="1.956"/>
        <n v="2.178"/>
        <n v="7.472700000000001"/>
        <n v="3.165"/>
        <n v="17.6985"/>
        <n v="1.19"/>
        <n v="0.516"/>
        <n v="8.55"/>
        <n v="1.01"/>
        <n v="3.39"/>
        <n v="2.08"/>
        <n v="11.764800000000001"/>
        <n v="0.69"/>
        <n v="5.538"/>
        <n v="217.64880000000002"/>
        <n v="0.61"/>
        <n v="1.305"/>
        <n v="0.168"/>
        <n v="3.276"/>
        <n v="6.604"/>
        <n v="7.9344"/>
        <n v="1.14"/>
        <n v="2.38"/>
        <n v="1.596"/>
        <n v="7.4214"/>
        <n v="1.45"/>
        <n v="5.79"/>
        <n v="4.5828"/>
        <n v="2.436"/>
        <n v="2.82"/>
      </sharedItems>
    </cacheField>
    <cacheField name="Volume –15°C to –25°C (Annual) Liters" numFmtId="2">
      <sharedItems containsSemiMixedTypes="0" containsString="0" containsNumber="1">
        <n v="0.528"/>
        <n v="12.792"/>
        <n v="0.572"/>
        <n v="3.432"/>
        <n v="1.9323000000000001"/>
        <n v="1.05"/>
        <n v="0.45"/>
        <n v="0.828"/>
        <n v="0.324"/>
        <n v="0.7480000000000001"/>
        <n v="2.595"/>
        <n v="0.384"/>
        <n v="6.24"/>
        <n v="2.912"/>
        <n v="2.7531000000000003"/>
        <n v="2.55"/>
        <n v="0.24"/>
        <n v="2.604"/>
        <n v="6.54"/>
        <n v="0.408"/>
        <n v="8.502"/>
        <n v="0.8800000000000001"/>
        <n v="2.028"/>
        <n v="3.7107"/>
        <n v="0.54"/>
        <n v="0.16"/>
        <n v="0.996"/>
        <n v="0.9"/>
        <n v="1.012"/>
        <n v="4.41"/>
        <n v="0.12"/>
        <n v="157.248"/>
        <n v="0.9240000000000002"/>
        <n v="1.768"/>
        <n v="4.856400000000001"/>
        <n v="0.78"/>
        <n v="0.48"/>
        <n v="1.008"/>
        <n v="0.252"/>
        <n v="0.616"/>
        <n v="1.68"/>
        <n v="1.296"/>
        <n v="5.772"/>
        <n v="0.704"/>
        <n v="6.916"/>
        <n v="6.0363"/>
        <n v="0.72"/>
        <n v="0.99"/>
        <n v="1.392"/>
        <n v="0.93"/>
        <n v="0.216"/>
        <n v="5.382"/>
        <n v="0.9460000000000001"/>
        <n v="4.212"/>
        <n v="4.1382"/>
        <n v="3.6"/>
        <n v="4.452"/>
        <n v="0.9680000000000001"/>
        <n v="1.245"/>
        <n v="0.456"/>
        <n v="3.354"/>
        <n v="0.55"/>
        <n v="9.234"/>
        <n v="1.98"/>
        <n v="0.87"/>
        <n v="2.16"/>
        <n v="0.792"/>
        <n v="2.332"/>
        <n v="1.5"/>
        <n v="0.672"/>
        <n v="1.404"/>
        <n v="0.66"/>
        <n v="1.3"/>
        <n v="3.1293"/>
        <n v="0.6"/>
        <n v="0.73"/>
        <n v="1.992"/>
        <n v="0.576"/>
        <n v="1.144"/>
        <n v="1.38"/>
        <n v="1.5620000000000003"/>
        <n v="0.728"/>
        <n v="9.8838"/>
        <n v="0.52"/>
        <n v="5.028"/>
        <n v="0.612"/>
        <n v="1.5400000000000003"/>
        <n v="2.34"/>
        <n v="2.73"/>
        <n v="0.33"/>
        <n v="0.468"/>
        <n v="3.7620000000000005"/>
        <n v="1.74"/>
        <n v="0.96"/>
        <n v="3.396"/>
        <n v="0.18"/>
        <n v="28.204000000000004"/>
        <n v="2.43"/>
        <n v="0.36"/>
        <n v="3.51"/>
        <n v="0.48400000000000004"/>
        <n v="3.7962000000000002"/>
        <n v="0.57"/>
        <n v="1.284"/>
        <n v="1.908"/>
        <n v="1.056"/>
        <n v="1.83"/>
        <n v="1.344"/>
        <n v="4.368"/>
        <n v="0.44000000000000006"/>
        <n v="2.86"/>
        <n v="5.249700000000001"/>
        <n v="1.59"/>
        <n v="0.58"/>
        <n v="0.708"/>
        <n v="2.49"/>
        <n v="0.816"/>
        <n v="3.042"/>
        <n v="2.2"/>
        <n v="2.704"/>
        <n v="16.911900000000003"/>
        <n v="1.62"/>
        <n v="0.95"/>
        <n v="0.948"/>
        <n v="0.684"/>
        <n v="1.425"/>
        <n v="6.708"/>
        <n v="1.21"/>
        <n v="2.548"/>
        <n v="8.208"/>
        <n v="1.53"/>
        <n v="2.23"/>
        <n v="1.152"/>
        <n v="0.264"/>
        <n v="1.71"/>
        <n v="2.262"/>
        <n v="0.37400000000000005"/>
        <n v="2.132"/>
        <n v="7.558200000000001"/>
        <n v="1.11"/>
        <n v="1.08"/>
        <n v="0.864"/>
        <n v="0.3960000000000001"/>
        <n v="4.14"/>
        <n v="0.144"/>
        <n v="7.176"/>
        <n v="1.508"/>
        <n v="19.0836"/>
        <n v="1.2"/>
        <n v="1.49"/>
        <n v="1.8"/>
        <n v="0.096"/>
        <n v="1.078"/>
        <n v="2.808"/>
        <n v="12.8763"/>
        <n v="27.44"/>
        <n v="1.872"/>
        <n v="1.275"/>
        <n v="0.286"/>
        <n v="1.664"/>
        <n v="4.8906"/>
        <n v="3.81"/>
        <n v="1.0"/>
        <n v="1.416"/>
        <n v="2.016"/>
        <n v="0.7920000000000001"/>
        <n v="1.125"/>
        <n v="0.552"/>
        <n v="3.822"/>
        <n v="0.9900000000000001"/>
        <n v="1.716"/>
        <n v="2.6847000000000003"/>
        <n v="0.94"/>
        <n v="1.92"/>
        <n v="1.224"/>
        <n v="5.835"/>
        <n v="12.246"/>
        <n v="2.756"/>
        <n v="3.6081000000000003"/>
        <n v="1.35"/>
        <n v="1.104"/>
        <n v="0.504"/>
        <n v="1.232"/>
        <n v="3.21"/>
        <n v="5.928"/>
        <n v="6.5"/>
        <n v="4.3605"/>
        <n v="0.25"/>
        <n v="1.308"/>
        <n v="0.396"/>
        <n v="0.975"/>
        <n v="5.46"/>
        <n v="0.682"/>
        <n v="3.12"/>
        <n v="4.0185"/>
        <n v="0.35"/>
        <n v="3.18"/>
        <n v="1.32"/>
        <n v="0.945"/>
        <n v="0.312"/>
        <n v="13.806"/>
        <n v="4.316"/>
        <n v="6.840000000000001"/>
        <n v="1.17"/>
        <n v="0.47"/>
        <n v="2.835"/>
        <n v="9.36"/>
        <n v="0.19800000000000004"/>
        <n v="79.456"/>
        <n v="7.079400000000001"/>
        <n v="1.02"/>
        <n v="0.62"/>
        <n v="0.972"/>
        <n v="0.336"/>
        <n v="3.588"/>
        <n v="5.3523000000000005"/>
        <n v="3.99"/>
        <n v="0.76"/>
        <n v="2.58"/>
        <n v="1.95"/>
        <n v="7.267500000000001"/>
        <n v="0.53"/>
        <n v="4.488"/>
        <n v="2.64"/>
        <n v="2.652"/>
        <n v="0.8360000000000001"/>
        <n v="4.1553"/>
        <n v="2.472"/>
        <n v="0.756"/>
        <n v="1.1"/>
        <n v="1.272"/>
        <n v="3.198"/>
        <n v="4.976100000000001"/>
        <n v="0.75"/>
        <n v="0.4"/>
        <n v="0.744"/>
        <n v="0.624"/>
        <n v="2.964"/>
        <n v="1.034"/>
        <n v="1.04"/>
        <n v="12.0897"/>
        <n v="0.42"/>
        <n v="1.25"/>
        <n v="0.732"/>
        <n v="2.508"/>
        <n v="0.84"/>
        <n v="4.992"/>
        <n v="1.352"/>
        <n v="2.5308"/>
        <n v="0.27"/>
        <n v="2.184"/>
        <n v="1.6720000000000002"/>
        <n v="0.525"/>
        <n v="15.384"/>
        <n v="5.148"/>
        <n v="0.638"/>
        <n v="3.6936000000000004"/>
        <n v="0.81"/>
        <n v="0.564"/>
        <n v="6.18"/>
        <n v="3.9"/>
        <n v="2.442"/>
        <n v="2.236"/>
        <n v="3.2832000000000003"/>
        <n v="1.65"/>
        <n v="0.67"/>
        <n v="0.352"/>
        <n v="5.304"/>
        <n v="1.4960000000000002"/>
        <n v="17.0487"/>
        <n v="1.56"/>
        <n v="2.13"/>
        <n v="2.19"/>
        <n v="3.38"/>
        <n v="9.3537"/>
        <n v="1.47"/>
        <n v="0.4620000000000001"/>
        <n v="2.8215000000000003"/>
        <n v="1.23"/>
        <n v="8.736"/>
        <n v="3.64"/>
        <n v="2.41"/>
        <n v="1.26"/>
        <n v="1.875"/>
        <n v="0.176"/>
        <n v="8.2764"/>
        <n v="1.63"/>
        <n v="22.932"/>
        <n v="1.665"/>
        <n v="2.1033000000000004"/>
        <n v="4.752"/>
        <n v="6.45"/>
        <n v="0.432"/>
        <n v="2.418"/>
        <n v="1.924"/>
        <n v="7.5411"/>
        <n v="0.34"/>
        <n v="3.93"/>
        <n v="12.324"/>
        <n v="6.188"/>
        <n v="7.6779"/>
        <n v="0.46"/>
        <n v="1.635"/>
        <n v="6.786"/>
        <n v="0.9020000000000001"/>
        <n v="3.016"/>
        <n v="7.250400000000001"/>
        <n v="3.75"/>
        <n v="1.215"/>
        <n v="5.2668"/>
        <n v="0.51"/>
        <n v="2.1"/>
        <n v="1.5840000000000003"/>
        <n v="6.968"/>
        <n v="5.7114"/>
        <n v="1.44"/>
        <n v="0.288"/>
        <n v="6.006"/>
        <n v="4.732"/>
        <n v="1.5048000000000001"/>
        <n v="45.84"/>
        <n v="1.29"/>
        <n v="0.594"/>
        <n v="1.82"/>
        <n v="18.0576"/>
        <n v="0.68"/>
        <n v="4.956"/>
        <n v="0.648"/>
        <n v="2.67"/>
        <n v="0.988"/>
        <n v="2.7702000000000004"/>
        <n v="0.92"/>
        <n v="3.024"/>
        <n v="2.244"/>
        <n v="2.505"/>
        <n v="5.616"/>
        <n v="6.3954"/>
        <n v="2.355"/>
        <n v="2.288"/>
        <n v="1.612"/>
        <n v="9.370800000000001"/>
        <n v="0.63"/>
        <n v="0.936"/>
        <n v="1.965"/>
        <n v="7.9686"/>
        <n v="1.044"/>
        <n v="1.41"/>
        <n v="1.368"/>
        <n v="4.134"/>
        <n v="1.5180000000000002"/>
        <n v="2.496"/>
        <n v="5.4549"/>
        <n v="0.32"/>
        <n v="0.912"/>
        <n v="1.092"/>
        <n v="28.006000000000004"/>
        <n v="2.6"/>
        <n v="4.839300000000001"/>
        <n v="0.984"/>
        <n v="0.308"/>
        <n v="1.545"/>
        <n v="13.104"/>
        <n v="1.976"/>
        <n v="18.8442"/>
        <n v="2.052"/>
        <n v="1.575"/>
        <n v="0.192"/>
        <n v="11.4741"/>
        <n v="2.15"/>
        <n v="1.932"/>
        <n v="2.565"/>
        <n v="4.68"/>
        <n v="4.788"/>
        <n v="1.18"/>
        <n v="1.812"/>
        <n v="6.06"/>
        <n v="3.5226"/>
        <n v="1.512"/>
        <n v="2.94"/>
        <n v="4.42"/>
        <n v="1.8981000000000001"/>
        <n v="4.035"/>
        <n v="3.978"/>
        <n v="1.2141000000000002"/>
        <n v="2.004"/>
        <n v="0.22000000000000003"/>
        <n v="74.475"/>
        <n v="3.7449"/>
        <n v="1.188"/>
        <n v="2.376"/>
        <n v="2.715"/>
        <n v="13.65"/>
        <n v="1.248"/>
        <n v="7.7976"/>
        <n v="1.212"/>
        <n v="8.346"/>
        <n v="7.3188"/>
        <n v="3.57"/>
        <n v="0.97"/>
        <n v="1.968"/>
        <n v="6.874200000000001"/>
        <n v="4.656"/>
        <n v="2.574"/>
        <n v="0.41800000000000004"/>
        <n v="5.728500000000001"/>
        <n v="2.256"/>
        <n v="1.276"/>
        <n v="4.1211"/>
        <n v="4.02"/>
        <n v="3.096"/>
        <n v="7.5753"/>
        <n v="0.19"/>
        <n v="57.276"/>
        <n v="0.506"/>
        <n v="4.5144"/>
        <n v="2.28"/>
        <n v="2.088"/>
        <n v="2.464"/>
        <n v="2.07"/>
        <n v="5.694"/>
        <n v="4.599900000000001"/>
        <n v="1.956"/>
        <n v="2.178"/>
        <n v="7.472700000000001"/>
        <n v="3.165"/>
        <n v="17.6985"/>
        <n v="1.19"/>
        <n v="0.516"/>
        <n v="8.55"/>
        <n v="1.01"/>
        <n v="3.39"/>
        <n v="2.08"/>
        <n v="11.764800000000001"/>
        <n v="0.69"/>
        <n v="5.538"/>
        <n v="217.64880000000002"/>
        <n v="0.61"/>
        <n v="1.305"/>
        <n v="0.168"/>
        <n v="3.276"/>
        <n v="6.604"/>
        <n v="7.9344"/>
        <n v="1.14"/>
        <n v="2.38"/>
        <n v="1.596"/>
        <n v="7.4214"/>
        <n v="1.45"/>
        <n v="5.79"/>
        <n v="4.5828"/>
        <n v="2.436"/>
        <n v="2.82"/>
      </sharedItems>
    </cacheField>
  </cacheFields>
</pivotCacheDefinition>
</file>

<file path=xl/pivotCache/pivotCacheDefinition2.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R409" sheet="podor21 old"/>
  </cacheSource>
  <cacheFields>
    <cacheField name="Facility" numFmtId="0">
      <sharedItems>
        <s v="CS"/>
        <s v="PS URBAIN"/>
        <s v="GUIA"/>
        <s v="NIANDANE"/>
        <s v="LOBOUDOU"/>
        <s v="DIAWAR"/>
        <s v="DIAMBO"/>
        <s v="TAREDJI"/>
        <s v="GUEDE VILLAGE"/>
        <s v="GUEDE CHANTIE"/>
        <s v="BELEL KELLE"/>
        <s v="GAMADJI"/>
        <s v="NDIOUM"/>
        <s v="TOULDE"/>
        <s v="DIAMAL"/>
        <s v="THALAGA"/>
        <s v="DODEL"/>
        <s v="DEMETT"/>
        <s v="SINTHIOU"/>
        <s v="DAHRA"/>
        <s v="PATHE GALLO"/>
        <s v="MBOYO"/>
        <s v="DIATTAR"/>
        <s v="NGUENDAR"/>
        <s v="NDIAYENE"/>
        <s v="THILLE"/>
        <s v="DIMETH"/>
        <s v="DIAGNOUM"/>
        <s v="THIANGAYE"/>
        <s v="FANAYE"/>
        <s v="NDIEURBA"/>
        <s v="TATQUI"/>
        <s v="BIDDI"/>
        <s v="NAMAREL"/>
      </sharedItems>
    </cacheField>
    <cacheField name="Monthly reports" numFmtId="170">
      <sharedItems containsSemiMixedTypes="0" containsDate="1" containsString="0">
        <d v="2022-01-21T00:00:00Z"/>
        <d v="2022-02-21T00:00:00Z"/>
        <d v="2022-03-21T00:00:00Z"/>
        <d v="2022-04-21T00:00:00Z"/>
        <d v="2022-05-21T00:00:00Z"/>
        <d v="2022-06-21T00:00:00Z"/>
        <d v="2022-07-21T00:00:00Z"/>
        <d v="2022-08-21T00:00:00Z"/>
        <d v="2022-09-21T00:00:00Z"/>
        <d v="2022-10-21T00:00:00Z"/>
        <d v="2022-11-21T00:00:00Z"/>
        <d v="2022-12-21T00:00:00Z"/>
      </sharedItems>
    </cacheField>
    <cacheField name="Hep-B" numFmtId="0">
      <sharedItems containsString="0" containsBlank="1" containsNumber="1" containsInteger="1">
        <n v="140.0"/>
        <n v="30.0"/>
        <n v="20.0"/>
        <n v="70.0"/>
        <n v="10.0"/>
        <n v="40.0"/>
        <n v="120.0"/>
        <n v="60.0"/>
        <n v="0.0"/>
        <n v="50.0"/>
        <n v="290.0"/>
        <n v="270.0"/>
        <n v="80.0"/>
        <n v="240.0"/>
        <m/>
        <n v="190.0"/>
        <n v="90.0"/>
        <n v="170.0"/>
        <n v="540.0"/>
        <n v="100.0"/>
        <n v="500.0"/>
        <n v="420.0"/>
      </sharedItems>
    </cacheField>
    <cacheField name="BCG" numFmtId="0">
      <sharedItems containsString="0" containsBlank="1" containsNumber="1" containsInteger="1">
        <n v="20.0"/>
        <n v="40.0"/>
        <n v="0.0"/>
        <n v="60.0"/>
        <n v="80.0"/>
        <n v="120.0"/>
        <n v="2340.0"/>
        <n v="100.0"/>
        <m/>
        <n v="140.0"/>
        <n v="1080.0"/>
      </sharedItems>
    </cacheField>
    <cacheField name="OPV" numFmtId="0">
      <sharedItems containsString="0" containsBlank="1" containsNumber="1" containsInteger="1">
        <n v="270.0"/>
        <n v="40.0"/>
        <n v="50.0"/>
        <n v="30.0"/>
        <n v="20.0"/>
        <n v="10.0"/>
        <n v="0.0"/>
        <n v="70.0"/>
        <n v="100.0"/>
        <n v="120.0"/>
        <n v="60.0"/>
        <n v="2370.0"/>
        <n v="160.0"/>
        <n v="210.0"/>
        <n v="180.0"/>
        <m/>
        <n v="150.0"/>
        <n v="200.0"/>
        <n v="90.0"/>
        <n v="80.0"/>
        <n v="140.0"/>
        <n v="130.0"/>
        <n v="770.0"/>
        <n v="110.0"/>
        <n v="260.0"/>
        <n v="250.0"/>
        <n v="170.0"/>
      </sharedItems>
    </cacheField>
    <cacheField name="IPV" numFmtId="0">
      <sharedItems containsString="0" containsBlank="1" containsNumber="1" containsInteger="1">
        <n v="285.0"/>
        <n v="35.0"/>
        <n v="10.0"/>
        <n v="20.0"/>
        <n v="30.0"/>
        <n v="15.0"/>
        <n v="60.0"/>
        <n v="5.0"/>
        <n v="50.0"/>
        <n v="25.0"/>
        <n v="48.0"/>
        <n v="100.0"/>
        <n v="0.0"/>
        <n v="45.0"/>
        <n v="180.0"/>
        <n v="80.0"/>
        <n v="55.0"/>
        <n v="40.0"/>
        <m/>
        <n v="115.0"/>
        <n v="65.0"/>
        <n v="485.0"/>
        <n v="28.0"/>
        <n v="11.0"/>
      </sharedItems>
    </cacheField>
    <cacheField name="PENTA" numFmtId="0">
      <sharedItems containsString="0" containsBlank="1" containsNumber="1" containsInteger="1">
        <n v="290.0"/>
        <n v="30.0"/>
        <n v="60.0"/>
        <n v="20.0"/>
        <n v="50.0"/>
        <n v="10.0"/>
        <n v="90.0"/>
        <n v="100.0"/>
        <n v="40.0"/>
        <n v="80.0"/>
        <n v="70.0"/>
        <n v="0.0"/>
        <n v="120.0"/>
        <n v="1580.0"/>
        <m/>
        <n v="200.0"/>
        <n v="390.0"/>
        <n v="110.0"/>
        <n v="160.0"/>
        <n v="130.0"/>
      </sharedItems>
    </cacheField>
    <cacheField name="PCV" numFmtId="0">
      <sharedItems containsString="0" containsBlank="1" containsNumber="1" containsInteger="1">
        <n v="632.0"/>
        <n v="40.0"/>
        <n v="60.0"/>
        <n v="52.0"/>
        <n v="0.0"/>
        <n v="44.0"/>
        <n v="72.0"/>
        <n v="8.0"/>
        <n v="96.0"/>
        <n v="108.0"/>
        <n v="56.0"/>
        <n v="28.0"/>
        <n v="4.0"/>
        <n v="20.0"/>
        <n v="16.0"/>
        <n v="120.0"/>
        <n v="48.0"/>
        <n v="1176.0"/>
        <n v="88.0"/>
        <n v="100.0"/>
        <n v="64.0"/>
        <n v="10.0"/>
        <n v="264.0"/>
        <m/>
        <n v="12.0"/>
        <n v="36.0"/>
        <n v="32.0"/>
        <n v="24.0"/>
        <n v="68.0"/>
        <n v="30.0"/>
        <n v="180.0"/>
        <n v="80.0"/>
        <n v="136.0"/>
        <n v="76.0"/>
        <n v="134.0"/>
        <n v="65.0"/>
        <n v="2.0"/>
        <n v="210.0"/>
        <n v="200.0"/>
        <n v="84.0"/>
        <n v="26.0"/>
        <n v="140.0"/>
        <n v="92.0"/>
        <n v="260.0"/>
        <n v="50.0"/>
      </sharedItems>
    </cacheField>
    <cacheField name="ROTA" numFmtId="0">
      <sharedItems containsString="0" containsBlank="1" containsNumber="1" containsInteger="1">
        <n v="130.0"/>
        <n v="55.0"/>
        <n v="50.0"/>
        <n v="61.0"/>
        <n v="28.0"/>
        <n v="18.0"/>
        <n v="60.0"/>
        <n v="40.0"/>
        <n v="41.0"/>
        <n v="10.0"/>
        <n v="6.0"/>
        <n v="81.0"/>
        <n v="79.0"/>
        <n v="64.0"/>
        <n v="48.0"/>
        <n v="32.0"/>
        <n v="100.0"/>
        <n v="80.0"/>
        <n v="38.0"/>
        <n v="0.0"/>
        <n v="37.0"/>
        <n v="5.0"/>
        <n v="4.0"/>
        <n v="20.0"/>
        <n v="34.0"/>
        <n v="63.0"/>
        <n v="166.0"/>
        <n v="67.0"/>
        <n v="78.0"/>
        <n v="70.0"/>
        <n v="54.0"/>
        <n v="24.0"/>
        <m/>
        <n v="23.0"/>
        <n v="25.0"/>
        <n v="120.0"/>
        <n v="59.0"/>
        <n v="22.0"/>
        <n v="56.0"/>
        <n v="15.0"/>
        <n v="30.0"/>
        <n v="73.0"/>
        <n v="111.0"/>
        <n v="65.0"/>
        <n v="42.0"/>
        <n v="13.0"/>
        <n v="9.0"/>
        <n v="47.0"/>
        <n v="19.0"/>
        <n v="33.0"/>
        <n v="450.0"/>
        <n v="71.0"/>
        <n v="7.0"/>
        <n v="77.0"/>
        <n v="189.0"/>
        <n v="39.0"/>
        <n v="162.0"/>
        <n v="16.0"/>
        <n v="11.0"/>
        <n v="44.0"/>
        <n v="1.0"/>
        <n v="36.0"/>
        <n v="31.0"/>
        <n v="116.0"/>
        <n v="105.0"/>
        <n v="21.0"/>
        <n v="51.0"/>
        <n v="134.0"/>
        <n v="200.0"/>
        <n v="58.0"/>
        <n v="57.0"/>
        <n v="29.0"/>
        <n v="83.0"/>
        <n v="112.0"/>
        <n v="8.0"/>
        <n v="72.0"/>
        <n v="89.0"/>
        <n v="12.0"/>
        <n v="96.0"/>
        <n v="84.0"/>
        <n v="82.0"/>
        <n v="160.0"/>
      </sharedItems>
    </cacheField>
    <cacheField name="MV" numFmtId="0">
      <sharedItems containsString="0" containsBlank="1" containsNumber="1" containsInteger="1">
        <n v="30.0"/>
        <n v="40.0"/>
        <n v="20.0"/>
        <n v="0.0"/>
        <n v="50.0"/>
        <n v="70.0"/>
        <n v="10.0"/>
        <n v="60.0"/>
        <n v="100.0"/>
        <n v="80.0"/>
        <n v="130.0"/>
        <n v="860.0"/>
        <n v="120.0"/>
        <m/>
        <n v="200.0"/>
        <n v="140.0"/>
        <n v="190.0"/>
        <n v="110.0"/>
        <n v="90.0"/>
        <n v="160.0"/>
      </sharedItems>
    </cacheField>
    <cacheField name="YF" numFmtId="0">
      <sharedItems containsString="0" containsBlank="1" containsNumber="1" containsInteger="1">
        <n v="0.0"/>
        <n v="20.0"/>
        <n v="10.0"/>
        <n v="30.0"/>
        <n v="50.0"/>
        <n v="70.0"/>
        <m/>
        <n v="2.0"/>
        <n v="40.0"/>
        <n v="90.0"/>
        <n v="60.0"/>
        <n v="120.0"/>
        <n v="100.0"/>
        <n v="80.0"/>
      </sharedItems>
    </cacheField>
    <cacheField name="VAT" numFmtId="0">
      <sharedItems containsString="0" containsBlank="1" containsNumber="1" containsInteger="1">
        <n v="790.0"/>
        <n v="50.0"/>
        <n v="40.0"/>
        <n v="70.0"/>
        <n v="90.0"/>
        <n v="20.0"/>
        <n v="30.0"/>
        <n v="10.0"/>
        <n v="0.0"/>
        <n v="120.0"/>
        <n v="60.0"/>
        <n v="80.0"/>
        <n v="200.0"/>
        <n v="1970.0"/>
        <n v="100.0"/>
        <m/>
        <n v="110.0"/>
        <n v="83.0"/>
        <n v="140.0"/>
        <n v="270.0"/>
        <n v="160.0"/>
        <n v="190.0"/>
        <n v="300.0"/>
      </sharedItems>
    </cacheField>
    <cacheField name="HPV" numFmtId="0">
      <sharedItems containsString="0" containsBlank="1" containsNumber="1" containsInteger="1">
        <n v="580.0"/>
        <n v="80.0"/>
        <n v="50.0"/>
        <n v="40.0"/>
        <n v="17.0"/>
        <n v="0.0"/>
        <n v="60.0"/>
        <n v="46.0"/>
        <n v="30.0"/>
        <n v="67.0"/>
        <n v="90.0"/>
        <n v="42.0"/>
        <n v="110.0"/>
        <n v="6110.0"/>
        <n v="43.0"/>
        <n v="51.0"/>
        <n v="20.0"/>
        <n v="10.0"/>
        <n v="15.0"/>
        <n v="36.0"/>
        <n v="47.0"/>
        <n v="100.0"/>
        <n v="479.0"/>
        <n v="27.0"/>
        <n v="69.0"/>
        <n v="41.0"/>
        <m/>
        <n v="25.0"/>
        <n v="66.0"/>
        <n v="70.0"/>
        <n v="37.0"/>
        <n v="109.0"/>
        <n v="120.0"/>
        <n v="5.0"/>
        <n v="76.0"/>
        <n v="56.0"/>
        <n v="1.0"/>
        <n v="11.0"/>
        <n v="12.0"/>
        <n v="340.0"/>
        <n v="13.0"/>
        <n v="170.0"/>
        <n v="83.0"/>
        <n v="241.0"/>
        <n v="23.0"/>
        <n v="62.0"/>
        <n v="29.0"/>
        <n v="130.0"/>
        <n v="52.0"/>
        <n v="152.0"/>
        <n v="151.0"/>
        <n v="19.0"/>
        <n v="39.0"/>
        <n v="101.0"/>
        <n v="138.0"/>
        <n v="22.0"/>
        <n v="18.0"/>
        <n v="200.0"/>
      </sharedItems>
    </cacheField>
    <cacheField name="0.05ml" numFmtId="0">
      <sharedItems containsString="0" containsBlank="1" containsNumber="1" containsInteger="1">
        <n v="100.0"/>
        <n v="50.0"/>
        <n v="20.0"/>
        <n v="22.0"/>
        <n v="24.0"/>
        <n v="40.0"/>
        <n v="39.0"/>
        <n v="11.0"/>
        <n v="45.0"/>
        <n v="34.0"/>
        <n v="3.0"/>
        <n v="6.0"/>
        <n v="0.0"/>
        <n v="99.0"/>
        <n v="88.0"/>
        <n v="10.0"/>
        <n v="62.0"/>
        <n v="87.0"/>
        <n v="60.0"/>
        <n v="80.0"/>
        <n v="36.0"/>
        <m/>
        <n v="68.0"/>
        <n v="85.0"/>
        <n v="53.0"/>
        <n v="23.0"/>
        <n v="67.0"/>
        <n v="75.0"/>
        <n v="42.0"/>
        <n v="82.0"/>
        <n v="30.0"/>
        <n v="65.0"/>
        <n v="103.0"/>
        <n v="89.0"/>
        <n v="83.0"/>
        <n v="96.0"/>
        <n v="48.0"/>
        <n v="2.0"/>
        <n v="81.0"/>
        <n v="25.0"/>
        <n v="13.0"/>
        <n v="37.0"/>
        <n v="64.0"/>
        <n v="14.0"/>
        <n v="18.0"/>
        <n v="4.0"/>
        <n v="12.0"/>
        <n v="66.0"/>
        <n v="31.0"/>
        <n v="58.0"/>
        <n v="70.0"/>
        <n v="33.0"/>
        <n v="1.0"/>
        <n v="17.0"/>
        <n v="90.0"/>
        <n v="5.0"/>
      </sharedItems>
    </cacheField>
    <cacheField name="0.5ml" numFmtId="0">
      <sharedItems containsString="0" containsBlank="1" containsNumber="1" containsInteger="1">
        <n v="2000.0"/>
        <n v="100.0"/>
        <n v="278.0"/>
        <n v="47.0"/>
        <n v="200.0"/>
        <n v="150.0"/>
        <n v="25.0"/>
        <n v="50.0"/>
        <n v="111.0"/>
        <n v="0.0"/>
        <n v="467.0"/>
        <n v="400.0"/>
        <n v="141.0"/>
        <n v="8.0"/>
        <n v="28.0"/>
        <n v="99.0"/>
        <n v="580.0"/>
        <n v="3000.0"/>
        <n v="146.0"/>
        <n v="300.0"/>
        <n v="600.0"/>
        <n v="145.0"/>
        <m/>
        <n v="126.0"/>
        <n v="42.0"/>
        <n v="209.0"/>
        <n v="110.0"/>
        <n v="70.0"/>
        <n v="60.0"/>
        <n v="68.0"/>
        <n v="253.0"/>
        <n v="40.0"/>
        <n v="48.0"/>
        <n v="103.0"/>
        <n v="500.0"/>
        <n v="700.0"/>
        <n v="20.0"/>
        <n v="90.0"/>
        <n v="1200.0"/>
        <n v="505.0"/>
        <n v="800.0"/>
        <n v="122.0"/>
        <n v="216.0"/>
        <n v="83.0"/>
        <n v="12.0"/>
        <n v="21.0"/>
        <n v="34.0"/>
        <n v="170.0"/>
        <n v="15.0"/>
        <n v="250.0"/>
        <n v="132.0"/>
        <n v="451.0"/>
        <n v="240.0"/>
        <n v="77.0"/>
        <n v="1000.0"/>
        <n v="356.0"/>
        <n v="384.0"/>
        <n v="108.0"/>
        <n v="252.0"/>
        <n v="179.0"/>
        <n v="450.0"/>
        <n v="101.0"/>
        <n v="13.0"/>
        <n v="66.0"/>
        <n v="10.0"/>
        <n v="850.0"/>
        <n v="30.0"/>
        <n v="23.0"/>
      </sharedItems>
    </cacheField>
    <cacheField name="2ml Syr" numFmtId="0">
      <sharedItems containsString="0" containsBlank="1" containsNumber="1" containsInteger="1">
        <n v="100.0"/>
        <n v="0.0"/>
        <n v="3.0"/>
        <n v="4.0"/>
        <n v="5.0"/>
        <n v="1.0"/>
        <n v="2.0"/>
        <n v="7.0"/>
        <n v="6.0"/>
        <n v="8.0"/>
        <m/>
        <n v="11.0"/>
        <n v="30.0"/>
        <n v="10.0"/>
        <n v="14.0"/>
        <n v="40.0"/>
      </sharedItems>
    </cacheField>
    <cacheField name="5ml Syr" numFmtId="0">
      <sharedItems containsString="0" containsBlank="1" containsNumber="1" containsInteger="1">
        <n v="100.0"/>
        <n v="0.0"/>
        <n v="2.0"/>
        <n v="4.0"/>
        <n v="1.0"/>
        <n v="10.0"/>
        <n v="6.0"/>
        <n v="5.0"/>
        <n v="8.0"/>
        <n v="7.0"/>
        <n v="15.0"/>
        <n v="9.0"/>
        <n v="3.0"/>
        <n v="13.0"/>
        <m/>
        <n v="27.0"/>
        <n v="26.0"/>
        <n v="20.0"/>
        <n v="17.0"/>
        <n v="14.0"/>
        <n v="12.0"/>
        <n v="11.0"/>
      </sharedItems>
    </cacheField>
    <cacheField name="BS" numFmtId="0">
      <sharedItems containsString="0" containsBlank="1" containsNumber="1" containsInteger="1">
        <n v="50.0"/>
        <n v="0.0"/>
        <n v="2.0"/>
        <n v="5.0"/>
        <n v="1.0"/>
        <n v="8.0"/>
        <n v="7.0"/>
        <n v="6.0"/>
        <n v="3.0"/>
        <n v="4.0"/>
        <n v="16.0"/>
        <n v="10.0"/>
        <m/>
        <n v="110.0"/>
        <n v="17.0"/>
        <n v="200.0"/>
        <n v="15.0"/>
        <n v="9.0"/>
        <n v="11.0"/>
        <n v="13.0"/>
        <n v="30.0"/>
        <n v="25.0"/>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 Table 8" cacheId="0" dataCaption="" rowGrandTotals="0" compact="0" compactData="0">
  <location ref="A1:D75" firstHeaderRow="0" firstDataRow="3" firstDataCol="0"/>
  <pivotFields>
    <pivotField name="Region" compact="0" outline="0" multipleItemSelectionAllowed="1" showAll="0">
      <items>
        <item x="0"/>
        <item t="default"/>
      </items>
    </pivotField>
    <pivotField name="District" axis="axisRow" compact="0" outline="0" multipleItemSelectionAllowed="1" showAll="0" sortType="ascending" defaultSubtotal="0">
      <items>
        <item x="0"/>
        <item x="1"/>
      </items>
    </pivotField>
    <pivotField name="Facility" axis="axisRow" compact="0" outline="0" multipleItemSelectionAllowed="1" showAll="0" sortType="ascending">
      <items>
        <item x="35"/>
        <item x="36"/>
        <item x="73"/>
        <item x="0"/>
        <item x="37"/>
        <item x="38"/>
        <item x="39"/>
        <item x="40"/>
        <item x="41"/>
        <item x="42"/>
        <item x="43"/>
        <item x="44"/>
        <item x="45"/>
        <item x="46"/>
        <item x="34"/>
        <item x="47"/>
        <item x="48"/>
        <item x="49"/>
        <item x="50"/>
        <item x="51"/>
        <item x="52"/>
        <item x="53"/>
        <item x="54"/>
        <item x="55"/>
        <item x="56"/>
        <item x="57"/>
        <item x="58"/>
        <item x="59"/>
        <item x="60"/>
        <item x="61"/>
        <item x="62"/>
        <item x="63"/>
        <item x="64"/>
        <item x="65"/>
        <item x="72"/>
        <item x="1"/>
        <item x="2"/>
        <item x="3"/>
        <item x="4"/>
        <item x="5"/>
        <item x="6"/>
        <item x="8"/>
        <item x="7"/>
        <item x="9"/>
        <item x="10"/>
        <item x="11"/>
        <item x="12"/>
        <item x="13"/>
        <item x="14"/>
        <item x="15"/>
        <item x="16"/>
        <item x="17"/>
        <item x="18"/>
        <item x="19"/>
        <item x="20"/>
        <item x="21"/>
        <item x="22"/>
        <item x="23"/>
        <item x="24"/>
        <item x="25"/>
        <item x="26"/>
        <item x="27"/>
        <item x="28"/>
        <item x="29"/>
        <item x="30"/>
        <item x="31"/>
        <item x="32"/>
        <item x="33"/>
        <item x="66"/>
        <item x="67"/>
        <item x="68"/>
        <item x="69"/>
        <item x="70"/>
        <item x="71"/>
        <item t="default"/>
      </items>
    </pivotField>
    <pivotField name="Total Population"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t="default"/>
      </items>
    </pivotField>
    <pivotField name="Vaccine" compact="0" outline="0" multipleItemSelectionAllowed="1" showAll="0">
      <items>
        <item x="0"/>
        <item x="1"/>
        <item x="2"/>
        <item x="3"/>
        <item x="4"/>
        <item x="5"/>
        <item x="6"/>
        <item x="7"/>
        <item x="8"/>
        <item x="9"/>
        <item x="10"/>
        <item t="default"/>
      </items>
    </pivotField>
    <pivotField name="Schedule" compact="0" outline="0" multipleItemSelectionAllowed="1" showAll="0">
      <items>
        <item x="0"/>
        <item x="1"/>
        <item x="2"/>
        <item x="3"/>
        <item t="default"/>
      </items>
    </pivotField>
    <pivotField name="Target" compact="0" outline="0" multipleItemSelectionAllowed="1" showAll="0">
      <items>
        <item x="0"/>
        <item x="1"/>
        <item x="2"/>
        <item t="default"/>
      </items>
    </pivotField>
    <pivotField name="Coverage" compact="0" outline="0" multipleItemSelectionAllowed="1" showAll="0">
      <items>
        <item x="0"/>
        <item x="1"/>
        <item x="2"/>
        <item x="3"/>
        <item t="default"/>
      </items>
    </pivotField>
    <pivotField name="Vaccine Presentation" compact="0" outline="0" multipleItemSelectionAllowed="1" showAll="0">
      <items>
        <item x="0"/>
        <item x="1"/>
        <item x="2"/>
        <item x="3"/>
        <item x="4"/>
        <item t="default"/>
      </items>
    </pivotField>
    <pivotField name="Wastage Rate" compact="0" outline="0" multipleItemSelectionAllowed="1" showAll="0">
      <items>
        <item x="0"/>
        <item x="1"/>
        <item x="2"/>
        <item x="3"/>
        <item t="default"/>
      </items>
    </pivotField>
    <pivotField name="Supply Interval" compact="0" outline="0" multipleItemSelectionAllowed="1" showAll="0">
      <items>
        <item x="0"/>
        <item t="default"/>
      </items>
    </pivotField>
    <pivotField name="Packed Vaccine Volume per Dose cm3" compact="0" outline="0" multipleItemSelectionAllowed="1" showAll="0">
      <items>
        <item x="0"/>
        <item x="1"/>
        <item x="2"/>
        <item x="3"/>
        <item x="4"/>
        <item x="5"/>
        <item x="6"/>
        <item x="7"/>
        <item x="8"/>
        <item t="default"/>
      </items>
    </pivotField>
    <pivotField name="Target Population"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t="default"/>
      </items>
    </pivotField>
    <pivotField name="Wastage Factor" compact="0" outline="0" multipleItemSelectionAllowed="1" showAll="0">
      <items>
        <item x="0"/>
        <item x="1"/>
        <item x="2"/>
        <item x="3"/>
        <item t="default"/>
      </items>
    </pivotField>
    <pivotField name="Forecas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t="default"/>
      </items>
    </pivotField>
    <pivotField name="Annual Doses" dataField="1" compact="0" numFmtId="3"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t="default"/>
      </items>
    </pivotField>
    <pivotField name="Number of Doses per Supply Interval"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t="default"/>
      </items>
    </pivotField>
    <pivotField name="Vaccine storage volume, vaccine (L)"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t="default"/>
      </items>
    </pivotField>
    <pivotField name="Volume Safety Stock 25%" compact="0" outline="0" multipleItemSelectionAllowed="1" showAll="0">
      <items>
        <item x="0"/>
        <item t="default"/>
      </items>
    </pivotField>
    <pivotField name="Annual Volume (L)" dataField="1" compact="0" numFmtId="2"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t="default"/>
      </items>
    </pivotField>
    <pivotField name="Product Volume Each Replenishment Period" compact="0" numFmtId="2"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t="default"/>
      </items>
    </pivotField>
    <pivotField name="Volume +2°C to +8°C (Annual) Liters" compact="0" numFmtId="2"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t="default"/>
      </items>
    </pivotField>
    <pivotField name="Volume –15°C to –25°C (Annual) Liters" compact="0" numFmtId="2"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t="default"/>
      </items>
    </pivotField>
  </pivotFields>
  <rowFields>
    <field x="1"/>
    <field x="2"/>
  </rowFields>
  <colFields>
    <field x="-2"/>
  </colFields>
  <dataFields>
    <dataField name="SUM of Annual Doses" fld="15" baseField="0"/>
    <dataField name="SUM of Annual Volume (L)" fld="19" baseField="0"/>
  </dataFields>
</pivotTableDefinition>
</file>

<file path=xl/pivotTables/pivotTable2.xml><?xml version="1.0" encoding="utf-8"?>
<pivotTableDefinition xmlns="http://schemas.openxmlformats.org/spreadsheetml/2006/main" name="Pivot Table 1" cacheId="1" dataCaption="" compact="0" compactData="0">
  <location ref="A1:B36" firstHeaderRow="0" firstDataRow="1" firstDataCol="0"/>
  <pivotFields>
    <pivotField name="Facility" axis="axisRow" compact="0" outline="0" multipleItemSelectionAllowed="1" showAll="0" sortType="ascending">
      <items>
        <item x="10"/>
        <item x="32"/>
        <item x="0"/>
        <item x="19"/>
        <item x="17"/>
        <item x="27"/>
        <item x="14"/>
        <item x="6"/>
        <item x="22"/>
        <item x="5"/>
        <item x="26"/>
        <item x="16"/>
        <item x="29"/>
        <item x="11"/>
        <item x="9"/>
        <item x="8"/>
        <item x="2"/>
        <item x="4"/>
        <item x="21"/>
        <item x="33"/>
        <item x="24"/>
        <item x="30"/>
        <item x="12"/>
        <item x="23"/>
        <item x="3"/>
        <item x="20"/>
        <item x="1"/>
        <item x="18"/>
        <item x="7"/>
        <item x="31"/>
        <item x="15"/>
        <item x="28"/>
        <item x="25"/>
        <item x="13"/>
        <item t="default"/>
      </items>
    </pivotField>
    <pivotField name="Monthly reports" dataField="1" compact="0" numFmtId="170" outline="0" multipleItemSelectionAllowed="1" showAll="0">
      <items>
        <item x="0"/>
        <item x="1"/>
        <item x="2"/>
        <item x="3"/>
        <item x="4"/>
        <item x="5"/>
        <item x="6"/>
        <item x="7"/>
        <item x="8"/>
        <item x="9"/>
        <item x="10"/>
        <item x="11"/>
        <item t="default"/>
      </items>
    </pivotField>
    <pivotField name="Hep-B" compact="0" outline="0" multipleItemSelectionAllowed="1" showAll="0">
      <items>
        <item x="0"/>
        <item x="1"/>
        <item x="2"/>
        <item x="3"/>
        <item x="4"/>
        <item x="5"/>
        <item x="6"/>
        <item x="7"/>
        <item x="8"/>
        <item x="9"/>
        <item x="10"/>
        <item x="11"/>
        <item x="12"/>
        <item x="13"/>
        <item x="14"/>
        <item x="15"/>
        <item x="16"/>
        <item x="17"/>
        <item x="18"/>
        <item x="19"/>
        <item x="20"/>
        <item x="21"/>
        <item t="default"/>
      </items>
    </pivotField>
    <pivotField name="BCG" compact="0" outline="0" multipleItemSelectionAllowed="1" showAll="0">
      <items>
        <item x="0"/>
        <item x="1"/>
        <item x="2"/>
        <item x="3"/>
        <item x="4"/>
        <item x="5"/>
        <item x="6"/>
        <item x="7"/>
        <item x="8"/>
        <item x="9"/>
        <item x="10"/>
        <item t="default"/>
      </items>
    </pivotField>
    <pivotField name="OPV"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t="default"/>
      </items>
    </pivotField>
    <pivotField name="IPV" compact="0" outline="0" multipleItemSelectionAllowed="1" showAll="0">
      <items>
        <item x="0"/>
        <item x="1"/>
        <item x="2"/>
        <item x="3"/>
        <item x="4"/>
        <item x="5"/>
        <item x="6"/>
        <item x="7"/>
        <item x="8"/>
        <item x="9"/>
        <item x="10"/>
        <item x="11"/>
        <item x="12"/>
        <item x="13"/>
        <item x="14"/>
        <item x="15"/>
        <item x="16"/>
        <item x="17"/>
        <item x="18"/>
        <item x="19"/>
        <item x="20"/>
        <item x="21"/>
        <item x="22"/>
        <item x="23"/>
        <item t="default"/>
      </items>
    </pivotField>
    <pivotField name="PENTA" compact="0" outline="0" multipleItemSelectionAllowed="1" showAll="0">
      <items>
        <item x="0"/>
        <item x="1"/>
        <item x="2"/>
        <item x="3"/>
        <item x="4"/>
        <item x="5"/>
        <item x="6"/>
        <item x="7"/>
        <item x="8"/>
        <item x="9"/>
        <item x="10"/>
        <item x="11"/>
        <item x="12"/>
        <item x="13"/>
        <item x="14"/>
        <item x="15"/>
        <item x="16"/>
        <item x="17"/>
        <item x="18"/>
        <item x="19"/>
        <item t="default"/>
      </items>
    </pivotField>
    <pivotField name="PCV"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t="default"/>
      </items>
    </pivotField>
    <pivotField name="ROT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t="default"/>
      </items>
    </pivotField>
    <pivotField name="MV" compact="0" outline="0" multipleItemSelectionAllowed="1" showAll="0">
      <items>
        <item x="0"/>
        <item x="1"/>
        <item x="2"/>
        <item x="3"/>
        <item x="4"/>
        <item x="5"/>
        <item x="6"/>
        <item x="7"/>
        <item x="8"/>
        <item x="9"/>
        <item x="10"/>
        <item x="11"/>
        <item x="12"/>
        <item x="13"/>
        <item x="14"/>
        <item x="15"/>
        <item x="16"/>
        <item x="17"/>
        <item x="18"/>
        <item x="19"/>
        <item t="default"/>
      </items>
    </pivotField>
    <pivotField name="YF" compact="0" outline="0" multipleItemSelectionAllowed="1" showAll="0">
      <items>
        <item x="0"/>
        <item x="1"/>
        <item x="2"/>
        <item x="3"/>
        <item x="4"/>
        <item x="5"/>
        <item x="6"/>
        <item x="7"/>
        <item x="8"/>
        <item x="9"/>
        <item x="10"/>
        <item x="11"/>
        <item x="12"/>
        <item x="13"/>
        <item t="default"/>
      </items>
    </pivotField>
    <pivotField name="VAT" compact="0" outline="0" multipleItemSelectionAllowed="1" showAll="0">
      <items>
        <item x="0"/>
        <item x="1"/>
        <item x="2"/>
        <item x="3"/>
        <item x="4"/>
        <item x="5"/>
        <item x="6"/>
        <item x="7"/>
        <item x="8"/>
        <item x="9"/>
        <item x="10"/>
        <item x="11"/>
        <item x="12"/>
        <item x="13"/>
        <item x="14"/>
        <item x="15"/>
        <item x="16"/>
        <item x="17"/>
        <item x="18"/>
        <item x="19"/>
        <item x="20"/>
        <item x="21"/>
        <item x="22"/>
        <item t="default"/>
      </items>
    </pivotField>
    <pivotField name="HPV"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t="default"/>
      </items>
    </pivotField>
    <pivotField name="0.05ml"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t="default"/>
      </items>
    </pivotField>
    <pivotField name="0.5ml"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t="default"/>
      </items>
    </pivotField>
    <pivotField name="2ml Syr" compact="0" outline="0" multipleItemSelectionAllowed="1" showAll="0">
      <items>
        <item x="0"/>
        <item x="1"/>
        <item x="2"/>
        <item x="3"/>
        <item x="4"/>
        <item x="5"/>
        <item x="6"/>
        <item x="7"/>
        <item x="8"/>
        <item x="9"/>
        <item x="10"/>
        <item x="11"/>
        <item x="12"/>
        <item x="13"/>
        <item x="14"/>
        <item x="15"/>
        <item t="default"/>
      </items>
    </pivotField>
    <pivotField name="5ml Syr" compact="0" outline="0" multipleItemSelectionAllowed="1" showAll="0">
      <items>
        <item x="0"/>
        <item x="1"/>
        <item x="2"/>
        <item x="3"/>
        <item x="4"/>
        <item x="5"/>
        <item x="6"/>
        <item x="7"/>
        <item x="8"/>
        <item x="9"/>
        <item x="10"/>
        <item x="11"/>
        <item x="12"/>
        <item x="13"/>
        <item x="14"/>
        <item x="15"/>
        <item x="16"/>
        <item x="17"/>
        <item x="18"/>
        <item x="19"/>
        <item x="20"/>
        <item x="21"/>
        <item t="default"/>
      </items>
    </pivotField>
    <pivotField name="BS" compact="0" outline="0" multipleItemSelectionAllowed="1" showAll="0">
      <items>
        <item x="0"/>
        <item x="1"/>
        <item x="2"/>
        <item x="3"/>
        <item x="4"/>
        <item x="5"/>
        <item x="6"/>
        <item x="7"/>
        <item x="8"/>
        <item x="9"/>
        <item x="10"/>
        <item x="11"/>
        <item x="12"/>
        <item x="13"/>
        <item x="14"/>
        <item x="15"/>
        <item x="16"/>
        <item x="17"/>
        <item x="18"/>
        <item x="19"/>
        <item x="20"/>
        <item x="21"/>
        <item t="default"/>
      </items>
    </pivotField>
  </pivotFields>
  <rowFields>
    <field x="0"/>
  </rowFields>
  <dataFields>
    <dataField name="COUNTA of Monthly reports" fld="1" subtotal="count" baseField="0"/>
  </dataFields>
</pivotTableDefinition>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pivotTable" Target="../pivotTables/pivotTable2.xml"/><Relationship Id="rId2"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topLeftCell="B1" activePane="topRight" state="frozen"/>
      <selection activeCell="C2" sqref="C2" pane="topRight"/>
    </sheetView>
  </sheetViews>
  <sheetFormatPr customHeight="1" defaultColWidth="12.63" defaultRowHeight="15.0"/>
  <cols>
    <col customWidth="1" min="1" max="1" width="24.63"/>
    <col customWidth="1" min="2" max="2" width="13.63"/>
    <col customWidth="1" min="3" max="3" width="8.5"/>
    <col customWidth="1" min="4" max="4" width="17.0"/>
    <col customWidth="1" min="5" max="5" width="9.13"/>
    <col customWidth="1" min="6" max="6" width="10.38"/>
    <col customWidth="1" min="7" max="7" width="9.38"/>
    <col customWidth="1" min="8" max="8" width="24.63"/>
    <col customWidth="1" min="9" max="9" width="10.38"/>
    <col customWidth="1" min="10" max="11" width="9.5"/>
    <col customWidth="1" min="12" max="12" width="18.5"/>
    <col customWidth="1" min="13" max="14" width="11.13"/>
    <col customWidth="1" min="15" max="16" width="9.5"/>
    <col customWidth="1" min="17" max="17" width="20.38"/>
    <col customWidth="1" min="18" max="18" width="9.5"/>
    <col customWidth="1" min="19" max="19" width="26.5"/>
    <col customWidth="1" min="20" max="30" width="9.5"/>
  </cols>
  <sheetData>
    <row r="1" ht="14.25" customHeight="1">
      <c r="A1" s="1"/>
      <c r="B1" s="2"/>
      <c r="C1" s="3"/>
      <c r="D1" s="3"/>
      <c r="E1" s="3"/>
      <c r="F1" s="3"/>
      <c r="G1" s="3"/>
      <c r="H1" s="4"/>
      <c r="I1" s="3"/>
      <c r="J1" s="5"/>
      <c r="K1" s="6"/>
      <c r="L1" s="7"/>
      <c r="M1" s="5"/>
      <c r="N1" s="6"/>
      <c r="O1" s="7"/>
      <c r="P1" s="4"/>
      <c r="Q1" s="4"/>
      <c r="R1" s="4"/>
      <c r="S1" s="4"/>
      <c r="T1" s="4"/>
      <c r="U1" s="4"/>
      <c r="V1" s="4"/>
      <c r="W1" s="4"/>
      <c r="X1" s="4"/>
      <c r="Y1" s="4"/>
      <c r="Z1" s="4"/>
      <c r="AA1" s="4"/>
      <c r="AB1" s="4"/>
      <c r="AC1" s="4"/>
      <c r="AD1" s="4"/>
    </row>
    <row r="2">
      <c r="A2" s="8" t="s">
        <v>0</v>
      </c>
      <c r="B2" s="9" t="s">
        <v>1</v>
      </c>
      <c r="C2" s="9" t="s">
        <v>2</v>
      </c>
      <c r="D2" s="9" t="s">
        <v>3</v>
      </c>
      <c r="E2" s="9" t="s">
        <v>4</v>
      </c>
      <c r="F2" s="9" t="s">
        <v>5</v>
      </c>
      <c r="G2" s="9" t="s">
        <v>6</v>
      </c>
      <c r="H2" s="9" t="s">
        <v>7</v>
      </c>
      <c r="I2" s="9" t="s">
        <v>8</v>
      </c>
      <c r="J2" s="10" t="s">
        <v>9</v>
      </c>
      <c r="K2" s="10"/>
      <c r="L2" s="10"/>
      <c r="M2" s="10"/>
      <c r="N2" s="10"/>
      <c r="O2" s="10"/>
      <c r="P2" s="10"/>
      <c r="Q2" s="11"/>
      <c r="R2" s="11"/>
      <c r="S2" s="11"/>
      <c r="T2" s="11"/>
      <c r="U2" s="11"/>
      <c r="V2" s="11"/>
      <c r="W2" s="11"/>
      <c r="X2" s="11"/>
      <c r="Y2" s="11"/>
      <c r="Z2" s="11"/>
      <c r="AA2" s="11"/>
      <c r="AB2" s="11"/>
      <c r="AC2" s="11"/>
      <c r="AD2" s="11"/>
    </row>
    <row r="3" ht="14.25" customHeight="1">
      <c r="A3" s="1" t="s">
        <v>10</v>
      </c>
      <c r="B3" s="4">
        <v>4.4</v>
      </c>
      <c r="C3" s="4">
        <v>10.0</v>
      </c>
      <c r="D3" s="4">
        <v>10.0</v>
      </c>
      <c r="E3" s="4">
        <v>1.0</v>
      </c>
      <c r="F3" s="12">
        <v>0.0308</v>
      </c>
      <c r="G3" s="13">
        <v>0.9</v>
      </c>
      <c r="H3" s="4" t="s">
        <v>11</v>
      </c>
      <c r="I3" s="14">
        <v>261136.0</v>
      </c>
      <c r="J3" s="15"/>
      <c r="K3" s="15"/>
      <c r="L3" s="15"/>
      <c r="M3" s="16"/>
      <c r="N3" s="17"/>
      <c r="O3" s="15"/>
      <c r="P3" s="18"/>
      <c r="Q3" s="19"/>
      <c r="R3" s="18"/>
      <c r="S3" s="19"/>
      <c r="T3" s="19"/>
      <c r="U3" s="4"/>
      <c r="V3" s="4"/>
      <c r="W3" s="4"/>
      <c r="X3" s="4"/>
      <c r="Y3" s="4"/>
      <c r="Z3" s="4"/>
      <c r="AA3" s="4"/>
      <c r="AB3" s="4"/>
      <c r="AC3" s="4"/>
      <c r="AD3" s="4"/>
    </row>
    <row r="4" ht="14.25" customHeight="1">
      <c r="A4" s="1" t="s">
        <v>10</v>
      </c>
      <c r="B4" s="4">
        <v>1.2</v>
      </c>
      <c r="C4" s="4">
        <v>50.0</v>
      </c>
      <c r="D4" s="4">
        <v>20.0</v>
      </c>
      <c r="E4" s="4">
        <v>1.0</v>
      </c>
      <c r="F4" s="12">
        <v>0.0308</v>
      </c>
      <c r="G4" s="13">
        <v>1.0</v>
      </c>
      <c r="H4" s="4" t="s">
        <v>12</v>
      </c>
      <c r="I4" s="14">
        <v>261136.0</v>
      </c>
      <c r="J4" s="15">
        <v>0.7</v>
      </c>
      <c r="K4" s="15"/>
      <c r="L4" s="15"/>
      <c r="M4" s="16"/>
      <c r="N4" s="20"/>
      <c r="O4" s="15"/>
      <c r="P4" s="18"/>
      <c r="Q4" s="19"/>
      <c r="R4" s="18"/>
      <c r="S4" s="19"/>
      <c r="T4" s="19"/>
      <c r="U4" s="4"/>
      <c r="V4" s="4"/>
      <c r="W4" s="4"/>
      <c r="X4" s="4"/>
      <c r="Y4" s="4"/>
      <c r="Z4" s="4"/>
      <c r="AA4" s="4"/>
      <c r="AB4" s="4"/>
      <c r="AC4" s="4"/>
      <c r="AD4" s="4"/>
    </row>
    <row r="5" ht="14.25" customHeight="1">
      <c r="A5" s="1" t="s">
        <v>10</v>
      </c>
      <c r="B5" s="4">
        <v>1.0</v>
      </c>
      <c r="C5" s="4">
        <v>10.0</v>
      </c>
      <c r="D5" s="4">
        <v>10.0</v>
      </c>
      <c r="E5" s="4">
        <v>4.0</v>
      </c>
      <c r="F5" s="12">
        <v>0.0306</v>
      </c>
      <c r="G5" s="13">
        <v>0.97</v>
      </c>
      <c r="H5" s="4" t="s">
        <v>13</v>
      </c>
      <c r="I5" s="14">
        <v>261136.0</v>
      </c>
      <c r="J5" s="15"/>
      <c r="K5" s="15"/>
      <c r="L5" s="15"/>
      <c r="M5" s="16"/>
      <c r="N5" s="18"/>
      <c r="O5" s="15"/>
      <c r="P5" s="18"/>
      <c r="Q5" s="19"/>
      <c r="R5" s="18"/>
      <c r="S5" s="19"/>
      <c r="T5" s="19"/>
      <c r="U5" s="4"/>
      <c r="V5" s="4"/>
      <c r="W5" s="4"/>
      <c r="X5" s="4"/>
      <c r="Y5" s="4"/>
      <c r="Z5" s="4"/>
      <c r="AA5" s="4"/>
      <c r="AB5" s="4"/>
      <c r="AC5" s="4"/>
      <c r="AD5" s="4"/>
    </row>
    <row r="6" ht="14.25" customHeight="1">
      <c r="A6" s="1" t="s">
        <v>10</v>
      </c>
      <c r="B6" s="4">
        <v>7.8</v>
      </c>
      <c r="C6" s="4">
        <v>10.0</v>
      </c>
      <c r="D6" s="4">
        <v>10.0</v>
      </c>
      <c r="E6" s="4">
        <v>3.0</v>
      </c>
      <c r="F6" s="12">
        <v>0.0306</v>
      </c>
      <c r="G6" s="13">
        <v>0.95</v>
      </c>
      <c r="H6" s="4" t="s">
        <v>14</v>
      </c>
      <c r="I6" s="14">
        <v>261136.0</v>
      </c>
      <c r="J6" s="15"/>
      <c r="K6" s="15"/>
      <c r="L6" s="15"/>
      <c r="M6" s="16"/>
      <c r="N6" s="18"/>
      <c r="O6" s="15"/>
      <c r="P6" s="18"/>
      <c r="Q6" s="19"/>
      <c r="R6" s="18"/>
      <c r="S6" s="19"/>
      <c r="T6" s="19"/>
      <c r="U6" s="4"/>
      <c r="V6" s="4"/>
      <c r="W6" s="4"/>
      <c r="X6" s="4"/>
      <c r="Y6" s="4"/>
      <c r="Z6" s="4"/>
      <c r="AA6" s="4"/>
      <c r="AB6" s="4"/>
      <c r="AC6" s="4"/>
      <c r="AD6" s="4"/>
    </row>
    <row r="7" ht="14.25" customHeight="1">
      <c r="A7" s="1" t="s">
        <v>10</v>
      </c>
      <c r="B7" s="19">
        <v>3.0</v>
      </c>
      <c r="C7" s="19">
        <v>5.0</v>
      </c>
      <c r="D7" s="19">
        <v>4.0</v>
      </c>
      <c r="E7" s="19">
        <v>3.0</v>
      </c>
      <c r="F7" s="12">
        <v>0.0306</v>
      </c>
      <c r="G7" s="21">
        <v>0.95</v>
      </c>
      <c r="H7" s="19" t="s">
        <v>15</v>
      </c>
      <c r="I7" s="14">
        <v>261136.0</v>
      </c>
      <c r="J7" s="22"/>
      <c r="K7" s="22"/>
      <c r="L7" s="22"/>
      <c r="M7" s="16"/>
      <c r="N7" s="18"/>
      <c r="O7" s="15"/>
      <c r="P7" s="18"/>
      <c r="Q7" s="19"/>
      <c r="R7" s="18"/>
      <c r="S7" s="19"/>
      <c r="T7" s="19"/>
      <c r="U7" s="4"/>
      <c r="V7" s="4"/>
      <c r="W7" s="4"/>
      <c r="X7" s="4"/>
      <c r="Y7" s="4"/>
      <c r="Z7" s="4"/>
      <c r="AA7" s="4"/>
      <c r="AB7" s="4"/>
      <c r="AC7" s="4"/>
      <c r="AD7" s="4"/>
    </row>
    <row r="8" ht="14.25" customHeight="1">
      <c r="A8" s="1" t="s">
        <v>10</v>
      </c>
      <c r="B8" s="4">
        <v>17.1</v>
      </c>
      <c r="C8" s="4">
        <v>5.0</v>
      </c>
      <c r="D8" s="4">
        <v>1.0</v>
      </c>
      <c r="E8" s="4">
        <v>2.0</v>
      </c>
      <c r="F8" s="12">
        <v>0.0306</v>
      </c>
      <c r="G8" s="13">
        <v>0.95</v>
      </c>
      <c r="H8" s="4" t="s">
        <v>16</v>
      </c>
      <c r="I8" s="14">
        <v>261136.0</v>
      </c>
      <c r="J8" s="15"/>
      <c r="K8" s="15"/>
      <c r="L8" s="15"/>
      <c r="M8" s="16"/>
      <c r="N8" s="18"/>
      <c r="O8" s="15"/>
      <c r="P8" s="18"/>
      <c r="Q8" s="19"/>
      <c r="R8" s="18"/>
      <c r="S8" s="19"/>
      <c r="T8" s="19"/>
      <c r="U8" s="4"/>
      <c r="V8" s="4"/>
      <c r="W8" s="4"/>
      <c r="X8" s="4"/>
      <c r="Y8" s="4"/>
      <c r="Z8" s="4"/>
      <c r="AA8" s="4"/>
      <c r="AB8" s="4"/>
      <c r="AC8" s="4"/>
      <c r="AD8" s="4"/>
    </row>
    <row r="9" ht="14.25" customHeight="1">
      <c r="A9" s="1" t="s">
        <v>10</v>
      </c>
      <c r="B9" s="4">
        <v>4.4</v>
      </c>
      <c r="C9" s="4">
        <v>5.0</v>
      </c>
      <c r="D9" s="4">
        <v>5.0</v>
      </c>
      <c r="E9" s="4">
        <v>1.0</v>
      </c>
      <c r="F9" s="12">
        <v>0.0306</v>
      </c>
      <c r="G9" s="13">
        <v>0.95</v>
      </c>
      <c r="H9" s="4" t="s">
        <v>17</v>
      </c>
      <c r="I9" s="14">
        <v>261136.0</v>
      </c>
      <c r="J9" s="15"/>
      <c r="K9" s="15"/>
      <c r="L9" s="15"/>
      <c r="M9" s="16"/>
      <c r="N9" s="18"/>
      <c r="O9" s="15"/>
      <c r="P9" s="18"/>
      <c r="Q9" s="19"/>
      <c r="R9" s="18"/>
      <c r="S9" s="19"/>
      <c r="T9" s="19"/>
      <c r="U9" s="4"/>
      <c r="V9" s="4"/>
      <c r="W9" s="4"/>
      <c r="X9" s="4"/>
      <c r="Y9" s="4"/>
      <c r="Z9" s="4"/>
      <c r="AA9" s="4"/>
      <c r="AB9" s="4"/>
      <c r="AC9" s="4"/>
      <c r="AD9" s="4"/>
    </row>
    <row r="10" ht="14.25" customHeight="1">
      <c r="A10" s="1" t="s">
        <v>10</v>
      </c>
      <c r="B10" s="4">
        <v>5.2</v>
      </c>
      <c r="C10" s="4">
        <v>25.0</v>
      </c>
      <c r="D10" s="4">
        <v>10.0</v>
      </c>
      <c r="E10" s="4">
        <v>2.0</v>
      </c>
      <c r="F10" s="12">
        <v>0.0306</v>
      </c>
      <c r="G10" s="13">
        <v>0.9</v>
      </c>
      <c r="H10" s="4" t="s">
        <v>18</v>
      </c>
      <c r="I10" s="14">
        <v>261136.0</v>
      </c>
      <c r="J10" s="15">
        <v>7.0</v>
      </c>
      <c r="K10" s="15"/>
      <c r="L10" s="15"/>
      <c r="M10" s="16"/>
      <c r="N10" s="18"/>
      <c r="O10" s="15"/>
      <c r="P10" s="18"/>
      <c r="Q10" s="19"/>
      <c r="R10" s="18"/>
      <c r="S10" s="19"/>
      <c r="T10" s="19"/>
      <c r="U10" s="4"/>
      <c r="V10" s="4"/>
      <c r="W10" s="4"/>
      <c r="X10" s="4"/>
      <c r="Y10" s="4"/>
      <c r="Z10" s="4"/>
      <c r="AA10" s="4"/>
      <c r="AB10" s="4"/>
      <c r="AC10" s="4"/>
      <c r="AD10" s="4"/>
    </row>
    <row r="11" ht="14.25" customHeight="1">
      <c r="A11" s="1" t="s">
        <v>10</v>
      </c>
      <c r="B11" s="4">
        <v>3.6</v>
      </c>
      <c r="C11" s="4">
        <v>10.0</v>
      </c>
      <c r="D11" s="4">
        <v>10.0</v>
      </c>
      <c r="E11" s="4">
        <v>1.0</v>
      </c>
      <c r="F11" s="12">
        <v>0.0306</v>
      </c>
      <c r="G11" s="13">
        <v>0.9</v>
      </c>
      <c r="H11" s="4" t="s">
        <v>19</v>
      </c>
      <c r="I11" s="14">
        <v>261136.0</v>
      </c>
      <c r="J11" s="15">
        <v>3.0</v>
      </c>
      <c r="K11" s="15"/>
      <c r="L11" s="15"/>
      <c r="M11" s="16"/>
      <c r="N11" s="18"/>
      <c r="O11" s="15"/>
      <c r="P11" s="18"/>
      <c r="Q11" s="19"/>
      <c r="R11" s="18"/>
      <c r="S11" s="19"/>
      <c r="T11" s="19"/>
      <c r="U11" s="4"/>
      <c r="V11" s="4"/>
      <c r="W11" s="4"/>
      <c r="X11" s="4"/>
      <c r="Y11" s="4"/>
      <c r="Z11" s="4"/>
      <c r="AA11" s="4"/>
      <c r="AB11" s="4"/>
      <c r="AC11" s="4"/>
      <c r="AD11" s="4"/>
    </row>
    <row r="12" ht="14.25" customHeight="1">
      <c r="A12" s="1" t="s">
        <v>10</v>
      </c>
      <c r="B12" s="4">
        <v>3.0</v>
      </c>
      <c r="C12" s="4">
        <v>25.0</v>
      </c>
      <c r="D12" s="4">
        <v>10.0</v>
      </c>
      <c r="E12" s="4">
        <v>2.0</v>
      </c>
      <c r="F12" s="12">
        <v>0.0306</v>
      </c>
      <c r="G12" s="13">
        <v>0.9</v>
      </c>
      <c r="H12" s="4" t="s">
        <v>20</v>
      </c>
      <c r="I12" s="14">
        <v>261136.0</v>
      </c>
      <c r="J12" s="15"/>
      <c r="K12" s="15"/>
      <c r="L12" s="15"/>
      <c r="M12" s="16"/>
      <c r="N12" s="18"/>
      <c r="O12" s="15"/>
      <c r="P12" s="18"/>
      <c r="Q12" s="19"/>
      <c r="R12" s="18"/>
      <c r="S12" s="19"/>
      <c r="T12" s="19"/>
      <c r="U12" s="4"/>
      <c r="V12" s="4"/>
      <c r="W12" s="4"/>
      <c r="X12" s="4"/>
      <c r="Y12" s="4"/>
      <c r="Z12" s="4"/>
      <c r="AA12" s="4"/>
      <c r="AB12" s="4"/>
      <c r="AC12" s="4"/>
      <c r="AD12" s="4"/>
    </row>
    <row r="13" ht="14.25" customHeight="1">
      <c r="A13" s="1" t="s">
        <v>10</v>
      </c>
      <c r="B13" s="19">
        <v>15.0</v>
      </c>
      <c r="C13" s="19">
        <v>5.0</v>
      </c>
      <c r="D13" s="19">
        <v>1.0</v>
      </c>
      <c r="E13" s="19">
        <v>2.0</v>
      </c>
      <c r="F13" s="23">
        <v>0.0126</v>
      </c>
      <c r="G13" s="21">
        <v>0.9</v>
      </c>
      <c r="H13" s="4" t="s">
        <v>21</v>
      </c>
      <c r="I13" s="14">
        <v>261136.0</v>
      </c>
      <c r="J13" s="4"/>
      <c r="K13" s="4"/>
      <c r="L13" s="4"/>
      <c r="M13" s="4"/>
      <c r="N13" s="18"/>
      <c r="O13" s="4"/>
      <c r="P13" s="18"/>
      <c r="Q13" s="19"/>
      <c r="R13" s="24"/>
      <c r="S13" s="4"/>
      <c r="T13" s="19"/>
      <c r="U13" s="4"/>
      <c r="V13" s="4"/>
      <c r="W13" s="4"/>
      <c r="X13" s="4"/>
      <c r="Y13" s="4"/>
      <c r="Z13" s="4"/>
      <c r="AA13" s="4"/>
      <c r="AB13" s="4"/>
      <c r="AC13" s="4"/>
      <c r="AD13" s="4"/>
    </row>
    <row r="14" ht="14.25" customHeight="1">
      <c r="A14" s="1" t="s">
        <v>22</v>
      </c>
      <c r="B14" s="4">
        <v>4.4</v>
      </c>
      <c r="C14" s="4">
        <v>10.0</v>
      </c>
      <c r="D14" s="4">
        <v>10.0</v>
      </c>
      <c r="E14" s="4">
        <v>1.0</v>
      </c>
      <c r="F14" s="12">
        <v>0.0308</v>
      </c>
      <c r="G14" s="13">
        <v>0.9</v>
      </c>
      <c r="H14" s="4" t="s">
        <v>11</v>
      </c>
      <c r="I14" s="14">
        <v>207969.0</v>
      </c>
      <c r="J14" s="15"/>
      <c r="K14" s="4"/>
      <c r="L14" s="4"/>
      <c r="M14" s="4"/>
      <c r="N14" s="4"/>
      <c r="O14" s="4"/>
      <c r="P14" s="4"/>
      <c r="Q14" s="4"/>
      <c r="R14" s="4"/>
      <c r="S14" s="4"/>
      <c r="T14" s="4"/>
      <c r="U14" s="4"/>
      <c r="V14" s="4"/>
      <c r="W14" s="4"/>
      <c r="X14" s="4"/>
      <c r="Y14" s="4"/>
      <c r="Z14" s="4"/>
      <c r="AA14" s="4"/>
      <c r="AB14" s="4"/>
      <c r="AC14" s="4"/>
      <c r="AD14" s="4"/>
    </row>
    <row r="15" ht="14.25" customHeight="1">
      <c r="A15" s="1" t="s">
        <v>22</v>
      </c>
      <c r="B15" s="4">
        <v>1.2</v>
      </c>
      <c r="C15" s="4">
        <v>50.0</v>
      </c>
      <c r="D15" s="4">
        <v>20.0</v>
      </c>
      <c r="E15" s="4">
        <v>1.0</v>
      </c>
      <c r="F15" s="12">
        <v>0.0308</v>
      </c>
      <c r="G15" s="13">
        <v>1.0</v>
      </c>
      <c r="H15" s="4" t="s">
        <v>12</v>
      </c>
      <c r="I15" s="14">
        <v>207969.0</v>
      </c>
      <c r="J15" s="15">
        <v>0.7</v>
      </c>
      <c r="K15" s="4"/>
      <c r="L15" s="4"/>
      <c r="M15" s="4"/>
      <c r="N15" s="4"/>
      <c r="O15" s="4"/>
      <c r="P15" s="4"/>
      <c r="Q15" s="4"/>
      <c r="R15" s="4"/>
      <c r="S15" s="4"/>
      <c r="T15" s="4"/>
      <c r="U15" s="4"/>
      <c r="V15" s="4"/>
      <c r="W15" s="4"/>
      <c r="X15" s="4"/>
      <c r="Y15" s="4"/>
      <c r="Z15" s="4"/>
      <c r="AA15" s="4"/>
      <c r="AB15" s="4"/>
      <c r="AC15" s="4"/>
      <c r="AD15" s="4"/>
    </row>
    <row r="16" ht="14.25" customHeight="1">
      <c r="A16" s="1" t="s">
        <v>22</v>
      </c>
      <c r="B16" s="4">
        <v>1.0</v>
      </c>
      <c r="C16" s="4">
        <v>10.0</v>
      </c>
      <c r="D16" s="4">
        <v>10.0</v>
      </c>
      <c r="E16" s="4">
        <v>4.0</v>
      </c>
      <c r="F16" s="12">
        <v>0.0306</v>
      </c>
      <c r="G16" s="13">
        <v>0.97</v>
      </c>
      <c r="H16" s="4" t="s">
        <v>13</v>
      </c>
      <c r="I16" s="14">
        <v>207969.0</v>
      </c>
      <c r="J16" s="15"/>
      <c r="K16" s="4"/>
      <c r="L16" s="4"/>
      <c r="M16" s="4"/>
      <c r="N16" s="4"/>
      <c r="O16" s="4"/>
      <c r="P16" s="4"/>
      <c r="Q16" s="4"/>
      <c r="R16" s="4"/>
      <c r="S16" s="4"/>
      <c r="T16" s="4"/>
      <c r="U16" s="4"/>
      <c r="V16" s="4"/>
      <c r="W16" s="4"/>
      <c r="X16" s="4"/>
      <c r="Y16" s="4"/>
      <c r="Z16" s="4"/>
      <c r="AA16" s="4"/>
      <c r="AB16" s="4"/>
      <c r="AC16" s="4"/>
      <c r="AD16" s="4"/>
    </row>
    <row r="17" ht="14.25" customHeight="1">
      <c r="A17" s="1" t="s">
        <v>22</v>
      </c>
      <c r="B17" s="4">
        <v>7.8</v>
      </c>
      <c r="C17" s="4">
        <v>10.0</v>
      </c>
      <c r="D17" s="4">
        <v>10.0</v>
      </c>
      <c r="E17" s="4">
        <v>3.0</v>
      </c>
      <c r="F17" s="12">
        <v>0.0306</v>
      </c>
      <c r="G17" s="13">
        <v>0.95</v>
      </c>
      <c r="H17" s="4" t="s">
        <v>14</v>
      </c>
      <c r="I17" s="14">
        <v>207969.0</v>
      </c>
      <c r="J17" s="15"/>
      <c r="K17" s="4"/>
      <c r="L17" s="4"/>
      <c r="M17" s="4"/>
      <c r="N17" s="4"/>
      <c r="O17" s="4"/>
      <c r="P17" s="4"/>
      <c r="Q17" s="4"/>
      <c r="R17" s="4"/>
      <c r="S17" s="4"/>
      <c r="T17" s="4"/>
      <c r="U17" s="4"/>
      <c r="V17" s="4"/>
      <c r="W17" s="4"/>
      <c r="X17" s="4"/>
      <c r="Y17" s="4"/>
      <c r="Z17" s="4"/>
      <c r="AA17" s="4"/>
      <c r="AB17" s="4"/>
      <c r="AC17" s="4"/>
      <c r="AD17" s="4"/>
    </row>
    <row r="18" ht="14.25" customHeight="1">
      <c r="A18" s="1" t="s">
        <v>22</v>
      </c>
      <c r="B18" s="19">
        <v>3.0</v>
      </c>
      <c r="C18" s="19">
        <v>5.0</v>
      </c>
      <c r="D18" s="19">
        <v>4.0</v>
      </c>
      <c r="E18" s="19">
        <v>3.0</v>
      </c>
      <c r="F18" s="12">
        <v>0.0306</v>
      </c>
      <c r="G18" s="21">
        <v>0.95</v>
      </c>
      <c r="H18" s="19" t="s">
        <v>15</v>
      </c>
      <c r="I18" s="14">
        <v>207969.0</v>
      </c>
      <c r="J18" s="22"/>
      <c r="K18" s="4"/>
      <c r="L18" s="4"/>
      <c r="M18" s="4"/>
      <c r="N18" s="4"/>
      <c r="O18" s="4"/>
      <c r="P18" s="4"/>
      <c r="Q18" s="4"/>
      <c r="R18" s="4"/>
      <c r="S18" s="4"/>
      <c r="T18" s="4"/>
      <c r="U18" s="4"/>
      <c r="V18" s="4"/>
      <c r="W18" s="4"/>
      <c r="X18" s="4"/>
      <c r="Y18" s="4"/>
      <c r="Z18" s="4"/>
      <c r="AA18" s="4"/>
      <c r="AB18" s="4"/>
      <c r="AC18" s="4"/>
      <c r="AD18" s="4"/>
    </row>
    <row r="19" ht="14.25" customHeight="1">
      <c r="A19" s="1" t="s">
        <v>22</v>
      </c>
      <c r="B19" s="4">
        <v>17.1</v>
      </c>
      <c r="C19" s="4">
        <v>5.0</v>
      </c>
      <c r="D19" s="4">
        <v>1.0</v>
      </c>
      <c r="E19" s="4">
        <v>2.0</v>
      </c>
      <c r="F19" s="12">
        <v>0.0306</v>
      </c>
      <c r="G19" s="13">
        <v>0.95</v>
      </c>
      <c r="H19" s="4" t="s">
        <v>16</v>
      </c>
      <c r="I19" s="14">
        <v>207969.0</v>
      </c>
      <c r="J19" s="15"/>
      <c r="K19" s="4"/>
      <c r="L19" s="4"/>
      <c r="M19" s="4"/>
      <c r="N19" s="4"/>
      <c r="O19" s="4"/>
      <c r="P19" s="4"/>
      <c r="Q19" s="4"/>
      <c r="R19" s="4"/>
      <c r="S19" s="4"/>
      <c r="T19" s="4"/>
      <c r="U19" s="4"/>
      <c r="V19" s="4"/>
      <c r="W19" s="4"/>
      <c r="X19" s="4"/>
      <c r="Y19" s="4"/>
      <c r="Z19" s="4"/>
      <c r="AA19" s="4"/>
      <c r="AB19" s="4"/>
      <c r="AC19" s="4"/>
      <c r="AD19" s="4"/>
    </row>
    <row r="20" ht="14.25" customHeight="1">
      <c r="A20" s="1" t="s">
        <v>22</v>
      </c>
      <c r="B20" s="4">
        <v>4.4</v>
      </c>
      <c r="C20" s="4">
        <v>5.0</v>
      </c>
      <c r="D20" s="4">
        <v>5.0</v>
      </c>
      <c r="E20" s="4">
        <v>1.0</v>
      </c>
      <c r="F20" s="12">
        <v>0.0306</v>
      </c>
      <c r="G20" s="13">
        <v>0.95</v>
      </c>
      <c r="H20" s="4" t="s">
        <v>17</v>
      </c>
      <c r="I20" s="14">
        <v>207969.0</v>
      </c>
      <c r="J20" s="15"/>
      <c r="K20" s="4"/>
      <c r="L20" s="4"/>
      <c r="M20" s="4"/>
      <c r="N20" s="4"/>
      <c r="O20" s="4"/>
      <c r="P20" s="4"/>
      <c r="Q20" s="4"/>
      <c r="R20" s="4"/>
      <c r="S20" s="4"/>
      <c r="T20" s="4"/>
      <c r="U20" s="4"/>
      <c r="V20" s="4"/>
      <c r="W20" s="4"/>
      <c r="X20" s="4"/>
      <c r="Y20" s="4"/>
      <c r="Z20" s="4"/>
      <c r="AA20" s="4"/>
      <c r="AB20" s="4"/>
      <c r="AC20" s="4"/>
      <c r="AD20" s="4"/>
    </row>
    <row r="21" ht="14.25" customHeight="1">
      <c r="A21" s="1" t="s">
        <v>22</v>
      </c>
      <c r="B21" s="4">
        <v>5.2</v>
      </c>
      <c r="C21" s="4">
        <v>25.0</v>
      </c>
      <c r="D21" s="4">
        <v>10.0</v>
      </c>
      <c r="E21" s="4">
        <v>2.0</v>
      </c>
      <c r="F21" s="12">
        <v>0.0306</v>
      </c>
      <c r="G21" s="13">
        <v>0.9</v>
      </c>
      <c r="H21" s="4" t="s">
        <v>18</v>
      </c>
      <c r="I21" s="14">
        <v>207969.0</v>
      </c>
      <c r="J21" s="15">
        <v>7.0</v>
      </c>
      <c r="K21" s="4"/>
      <c r="L21" s="4"/>
      <c r="M21" s="4"/>
      <c r="N21" s="4"/>
      <c r="O21" s="4"/>
      <c r="P21" s="4"/>
      <c r="Q21" s="4"/>
      <c r="R21" s="4"/>
      <c r="S21" s="4"/>
      <c r="T21" s="4"/>
      <c r="U21" s="4"/>
      <c r="V21" s="4"/>
      <c r="W21" s="4"/>
      <c r="X21" s="4"/>
      <c r="Y21" s="4"/>
      <c r="Z21" s="4"/>
      <c r="AA21" s="4"/>
      <c r="AB21" s="4"/>
      <c r="AC21" s="4"/>
      <c r="AD21" s="4"/>
    </row>
    <row r="22" ht="14.25" customHeight="1">
      <c r="A22" s="1" t="s">
        <v>22</v>
      </c>
      <c r="B22" s="4">
        <v>3.6</v>
      </c>
      <c r="C22" s="4">
        <v>10.0</v>
      </c>
      <c r="D22" s="4">
        <v>10.0</v>
      </c>
      <c r="E22" s="4">
        <v>1.0</v>
      </c>
      <c r="F22" s="12">
        <v>0.0306</v>
      </c>
      <c r="G22" s="13">
        <v>0.9</v>
      </c>
      <c r="H22" s="4" t="s">
        <v>19</v>
      </c>
      <c r="I22" s="14">
        <v>207969.0</v>
      </c>
      <c r="J22" s="15">
        <v>3.0</v>
      </c>
      <c r="K22" s="4"/>
      <c r="L22" s="4"/>
      <c r="M22" s="4"/>
      <c r="N22" s="4"/>
      <c r="O22" s="4"/>
      <c r="P22" s="4"/>
      <c r="Q22" s="4"/>
      <c r="R22" s="4"/>
      <c r="S22" s="4"/>
      <c r="T22" s="4"/>
      <c r="U22" s="4"/>
      <c r="V22" s="4"/>
      <c r="W22" s="4"/>
      <c r="X22" s="4"/>
      <c r="Y22" s="4"/>
      <c r="Z22" s="4"/>
      <c r="AA22" s="4"/>
      <c r="AB22" s="4"/>
      <c r="AC22" s="4"/>
      <c r="AD22" s="4"/>
    </row>
    <row r="23" ht="14.25" customHeight="1">
      <c r="A23" s="1" t="s">
        <v>22</v>
      </c>
      <c r="B23" s="4">
        <v>3.0</v>
      </c>
      <c r="C23" s="4">
        <v>25.0</v>
      </c>
      <c r="D23" s="4">
        <v>10.0</v>
      </c>
      <c r="E23" s="4">
        <v>2.0</v>
      </c>
      <c r="F23" s="12">
        <v>0.0306</v>
      </c>
      <c r="G23" s="13">
        <v>0.9</v>
      </c>
      <c r="H23" s="4" t="s">
        <v>20</v>
      </c>
      <c r="I23" s="14">
        <v>207969.0</v>
      </c>
      <c r="J23" s="15"/>
      <c r="K23" s="4"/>
      <c r="L23" s="4"/>
      <c r="M23" s="4"/>
      <c r="N23" s="4"/>
      <c r="O23" s="4"/>
      <c r="P23" s="4"/>
      <c r="Q23" s="4"/>
      <c r="R23" s="4"/>
      <c r="S23" s="4"/>
      <c r="T23" s="4"/>
      <c r="U23" s="4"/>
      <c r="V23" s="4"/>
      <c r="W23" s="4"/>
      <c r="X23" s="4"/>
      <c r="Y23" s="4"/>
      <c r="Z23" s="4"/>
      <c r="AA23" s="4"/>
      <c r="AB23" s="4"/>
      <c r="AC23" s="4"/>
      <c r="AD23" s="4"/>
    </row>
    <row r="24" ht="14.25" customHeight="1">
      <c r="A24" s="1" t="s">
        <v>22</v>
      </c>
      <c r="B24" s="19">
        <v>15.0</v>
      </c>
      <c r="C24" s="19">
        <v>5.0</v>
      </c>
      <c r="D24" s="19">
        <v>1.0</v>
      </c>
      <c r="E24" s="19">
        <v>2.0</v>
      </c>
      <c r="F24" s="23">
        <v>0.0126</v>
      </c>
      <c r="G24" s="21">
        <v>0.9</v>
      </c>
      <c r="H24" s="4" t="s">
        <v>21</v>
      </c>
      <c r="I24" s="14">
        <v>207969.0</v>
      </c>
      <c r="J24" s="4"/>
      <c r="K24" s="4"/>
      <c r="L24" s="4"/>
      <c r="M24" s="4"/>
      <c r="N24" s="4"/>
      <c r="O24" s="4"/>
      <c r="P24" s="4"/>
      <c r="Q24" s="4"/>
      <c r="R24" s="4"/>
      <c r="S24" s="4"/>
      <c r="T24" s="4"/>
      <c r="U24" s="4"/>
      <c r="V24" s="4"/>
      <c r="W24" s="4"/>
      <c r="X24" s="4"/>
      <c r="Y24" s="4"/>
      <c r="Z24" s="4"/>
      <c r="AA24" s="4"/>
      <c r="AB24" s="4"/>
      <c r="AC24" s="4"/>
      <c r="AD24" s="4"/>
    </row>
    <row r="25" ht="14.25" customHeight="1">
      <c r="A25" s="1"/>
      <c r="B25" s="4"/>
      <c r="C25" s="4"/>
      <c r="D25" s="4"/>
      <c r="E25" s="4"/>
      <c r="F25" s="4"/>
      <c r="G25" s="4"/>
      <c r="H25" s="4"/>
      <c r="I25" s="4"/>
      <c r="J25" s="4"/>
      <c r="K25" s="4"/>
      <c r="L25" s="4"/>
      <c r="M25" s="4"/>
      <c r="N25" s="4"/>
      <c r="O25" s="4"/>
      <c r="P25" s="4"/>
      <c r="Q25" s="4"/>
      <c r="R25" s="4"/>
      <c r="S25" s="4"/>
      <c r="T25" s="4"/>
      <c r="U25" s="4"/>
      <c r="V25" s="4"/>
      <c r="W25" s="4"/>
      <c r="X25" s="4"/>
      <c r="Y25" s="4"/>
      <c r="Z25" s="4"/>
      <c r="AA25" s="4"/>
      <c r="AB25" s="4"/>
      <c r="AC25" s="4"/>
      <c r="AD25" s="4"/>
    </row>
    <row r="26" ht="14.25" customHeight="1">
      <c r="A26" s="1"/>
      <c r="B26" s="4"/>
      <c r="C26" s="4"/>
      <c r="D26" s="4"/>
      <c r="E26" s="4"/>
      <c r="F26" s="4"/>
      <c r="G26" s="4"/>
      <c r="H26" s="4"/>
      <c r="I26" s="4"/>
      <c r="J26" s="4"/>
      <c r="K26" s="4"/>
      <c r="L26" s="4"/>
      <c r="M26" s="4"/>
      <c r="N26" s="4"/>
      <c r="O26" s="4"/>
      <c r="P26" s="4"/>
      <c r="Q26" s="4"/>
      <c r="R26" s="4"/>
      <c r="S26" s="4"/>
      <c r="T26" s="4"/>
      <c r="U26" s="4"/>
      <c r="V26" s="4"/>
      <c r="W26" s="4"/>
      <c r="X26" s="4"/>
      <c r="Y26" s="4"/>
      <c r="Z26" s="4"/>
      <c r="AA26" s="4"/>
      <c r="AB26" s="4"/>
      <c r="AC26" s="4"/>
      <c r="AD26" s="4"/>
    </row>
    <row r="27" ht="14.25" customHeight="1">
      <c r="A27" s="9" t="s">
        <v>7</v>
      </c>
      <c r="B27" s="10" t="s">
        <v>9</v>
      </c>
      <c r="C27" s="9" t="s">
        <v>1</v>
      </c>
      <c r="D27" s="9" t="s">
        <v>2</v>
      </c>
      <c r="E27" s="9" t="s">
        <v>3</v>
      </c>
      <c r="F27" s="9" t="s">
        <v>6</v>
      </c>
      <c r="G27" s="9" t="s">
        <v>4</v>
      </c>
      <c r="H27" s="9" t="s">
        <v>8</v>
      </c>
      <c r="I27" s="9" t="s">
        <v>5</v>
      </c>
      <c r="J27" s="4"/>
      <c r="K27" s="4"/>
      <c r="L27" s="4"/>
      <c r="M27" s="4"/>
      <c r="N27" s="4"/>
      <c r="O27" s="4"/>
      <c r="P27" s="4"/>
      <c r="Q27" s="4"/>
      <c r="R27" s="4"/>
      <c r="S27" s="4"/>
      <c r="T27" s="4"/>
      <c r="U27" s="4"/>
      <c r="V27" s="4"/>
      <c r="W27" s="4"/>
      <c r="X27" s="4"/>
      <c r="Y27" s="4"/>
      <c r="Z27" s="4"/>
      <c r="AA27" s="4"/>
      <c r="AB27" s="4"/>
      <c r="AC27" s="4"/>
      <c r="AD27" s="4"/>
    </row>
    <row r="28" ht="14.25" customHeight="1">
      <c r="A28" s="25" t="s">
        <v>12</v>
      </c>
      <c r="B28" s="15">
        <v>0.7</v>
      </c>
      <c r="C28" s="4">
        <v>1.2</v>
      </c>
      <c r="D28" s="4">
        <v>50.0</v>
      </c>
      <c r="E28" s="4">
        <v>20.0</v>
      </c>
      <c r="F28" s="13">
        <v>1.0</v>
      </c>
      <c r="G28" s="4">
        <v>1.0</v>
      </c>
      <c r="H28" s="14">
        <v>261136.0</v>
      </c>
      <c r="I28" s="12">
        <v>0.0308</v>
      </c>
      <c r="J28" s="4"/>
      <c r="K28" s="4"/>
      <c r="L28" s="4"/>
      <c r="M28" s="4"/>
      <c r="N28" s="4"/>
      <c r="O28" s="4"/>
      <c r="P28" s="4"/>
      <c r="Q28" s="4"/>
      <c r="R28" s="4"/>
      <c r="S28" s="4"/>
      <c r="T28" s="4"/>
      <c r="U28" s="4"/>
      <c r="V28" s="4"/>
      <c r="W28" s="4"/>
      <c r="X28" s="4"/>
      <c r="Y28" s="4"/>
      <c r="Z28" s="4"/>
      <c r="AA28" s="4"/>
      <c r="AB28" s="4"/>
      <c r="AC28" s="4"/>
      <c r="AD28" s="4"/>
    </row>
    <row r="29" ht="14.25" customHeight="1">
      <c r="A29" s="25" t="s">
        <v>13</v>
      </c>
      <c r="B29" s="15"/>
      <c r="C29" s="4">
        <v>1.0</v>
      </c>
      <c r="D29" s="4">
        <v>10.0</v>
      </c>
      <c r="E29" s="4">
        <v>10.0</v>
      </c>
      <c r="F29" s="13">
        <v>0.97</v>
      </c>
      <c r="G29" s="4">
        <v>4.0</v>
      </c>
      <c r="H29" s="14">
        <v>261136.0</v>
      </c>
      <c r="I29" s="12">
        <v>0.0306</v>
      </c>
      <c r="J29" s="4"/>
      <c r="K29" s="4"/>
      <c r="L29" s="4"/>
      <c r="M29" s="4"/>
      <c r="N29" s="4"/>
      <c r="O29" s="4"/>
      <c r="P29" s="4"/>
      <c r="Q29" s="4"/>
      <c r="R29" s="4"/>
      <c r="S29" s="4"/>
      <c r="T29" s="4"/>
      <c r="U29" s="4"/>
      <c r="V29" s="4"/>
      <c r="W29" s="4"/>
      <c r="X29" s="4"/>
      <c r="Y29" s="4"/>
      <c r="Z29" s="4"/>
      <c r="AA29" s="4"/>
      <c r="AB29" s="4"/>
      <c r="AC29" s="4"/>
      <c r="AD29" s="4"/>
    </row>
    <row r="30" ht="14.25" customHeight="1">
      <c r="A30" s="25" t="s">
        <v>14</v>
      </c>
      <c r="B30" s="15"/>
      <c r="C30" s="4">
        <v>7.8</v>
      </c>
      <c r="D30" s="4">
        <v>10.0</v>
      </c>
      <c r="E30" s="4">
        <v>10.0</v>
      </c>
      <c r="F30" s="13">
        <v>0.95</v>
      </c>
      <c r="G30" s="4">
        <v>3.0</v>
      </c>
      <c r="H30" s="14">
        <v>261136.0</v>
      </c>
      <c r="I30" s="12">
        <v>0.0306</v>
      </c>
      <c r="J30" s="4"/>
      <c r="K30" s="4"/>
      <c r="L30" s="4"/>
      <c r="M30" s="4"/>
      <c r="N30" s="4"/>
      <c r="O30" s="4"/>
      <c r="P30" s="4"/>
      <c r="Q30" s="4"/>
      <c r="R30" s="4"/>
      <c r="S30" s="4"/>
      <c r="T30" s="4"/>
      <c r="U30" s="4"/>
      <c r="V30" s="4"/>
      <c r="W30" s="4"/>
      <c r="X30" s="4"/>
      <c r="Y30" s="4"/>
      <c r="Z30" s="4"/>
      <c r="AA30" s="4"/>
      <c r="AB30" s="4"/>
      <c r="AC30" s="4"/>
      <c r="AD30" s="4"/>
    </row>
    <row r="31" ht="14.25" customHeight="1">
      <c r="A31" s="4" t="s">
        <v>11</v>
      </c>
      <c r="B31" s="15"/>
      <c r="C31" s="4">
        <v>4.4</v>
      </c>
      <c r="D31" s="4">
        <v>10.0</v>
      </c>
      <c r="E31" s="4">
        <v>10.0</v>
      </c>
      <c r="F31" s="13">
        <v>0.9</v>
      </c>
      <c r="G31" s="4">
        <v>1.0</v>
      </c>
      <c r="H31" s="14">
        <v>261136.0</v>
      </c>
      <c r="I31" s="12">
        <v>0.0308</v>
      </c>
      <c r="J31" s="4"/>
      <c r="K31" s="4"/>
      <c r="L31" s="4"/>
      <c r="M31" s="4"/>
      <c r="N31" s="4"/>
      <c r="O31" s="4"/>
      <c r="P31" s="4"/>
      <c r="Q31" s="4"/>
      <c r="R31" s="4"/>
      <c r="S31" s="4"/>
      <c r="T31" s="4"/>
      <c r="U31" s="4"/>
      <c r="V31" s="4"/>
      <c r="W31" s="4"/>
      <c r="X31" s="4"/>
      <c r="Y31" s="4"/>
      <c r="Z31" s="4"/>
      <c r="AA31" s="4"/>
      <c r="AB31" s="4"/>
      <c r="AC31" s="4"/>
      <c r="AD31" s="4"/>
    </row>
    <row r="32" ht="14.25" customHeight="1">
      <c r="A32" s="26" t="s">
        <v>15</v>
      </c>
      <c r="B32" s="22"/>
      <c r="C32" s="19">
        <v>3.0</v>
      </c>
      <c r="D32" s="19">
        <v>5.0</v>
      </c>
      <c r="E32" s="19">
        <v>4.0</v>
      </c>
      <c r="F32" s="21">
        <v>0.95</v>
      </c>
      <c r="G32" s="19">
        <v>3.0</v>
      </c>
      <c r="H32" s="14">
        <v>261136.0</v>
      </c>
      <c r="I32" s="12">
        <v>0.0306</v>
      </c>
      <c r="J32" s="4"/>
      <c r="K32" s="4"/>
      <c r="L32" s="4"/>
      <c r="M32" s="4"/>
      <c r="N32" s="4"/>
      <c r="O32" s="4"/>
      <c r="P32" s="4"/>
      <c r="Q32" s="4"/>
      <c r="R32" s="4"/>
      <c r="S32" s="4"/>
      <c r="T32" s="4"/>
      <c r="U32" s="4"/>
      <c r="V32" s="4"/>
      <c r="W32" s="4"/>
      <c r="X32" s="4"/>
      <c r="Y32" s="4"/>
      <c r="Z32" s="4"/>
      <c r="AA32" s="4"/>
      <c r="AB32" s="4"/>
      <c r="AC32" s="4"/>
      <c r="AD32" s="4"/>
    </row>
    <row r="33" ht="14.25" customHeight="1">
      <c r="A33" s="4" t="s">
        <v>16</v>
      </c>
      <c r="B33" s="15"/>
      <c r="C33" s="4">
        <v>17.1</v>
      </c>
      <c r="D33" s="4">
        <v>5.0</v>
      </c>
      <c r="E33" s="4">
        <v>1.0</v>
      </c>
      <c r="F33" s="13">
        <v>0.95</v>
      </c>
      <c r="G33" s="4">
        <v>2.0</v>
      </c>
      <c r="H33" s="14">
        <v>261136.0</v>
      </c>
      <c r="I33" s="12">
        <v>0.0306</v>
      </c>
      <c r="J33" s="4"/>
      <c r="K33" s="4"/>
      <c r="L33" s="4"/>
      <c r="M33" s="4"/>
      <c r="N33" s="4"/>
      <c r="O33" s="4"/>
      <c r="P33" s="4"/>
      <c r="Q33" s="4"/>
      <c r="R33" s="4"/>
      <c r="S33" s="4"/>
      <c r="T33" s="4"/>
      <c r="U33" s="4"/>
      <c r="V33" s="4"/>
      <c r="W33" s="4"/>
      <c r="X33" s="4"/>
      <c r="Y33" s="4"/>
      <c r="Z33" s="4"/>
      <c r="AA33" s="4"/>
      <c r="AB33" s="4"/>
      <c r="AC33" s="4"/>
      <c r="AD33" s="4"/>
    </row>
    <row r="34" ht="14.25" customHeight="1">
      <c r="A34" s="25" t="s">
        <v>18</v>
      </c>
      <c r="B34" s="15">
        <v>7.0</v>
      </c>
      <c r="C34" s="4">
        <v>5.2</v>
      </c>
      <c r="D34" s="4">
        <v>25.0</v>
      </c>
      <c r="E34" s="4">
        <v>10.0</v>
      </c>
      <c r="F34" s="13">
        <v>0.9</v>
      </c>
      <c r="G34" s="4">
        <v>2.0</v>
      </c>
      <c r="H34" s="14">
        <v>261136.0</v>
      </c>
      <c r="I34" s="12">
        <v>0.0306</v>
      </c>
      <c r="J34" s="4"/>
      <c r="K34" s="4"/>
      <c r="L34" s="4"/>
      <c r="M34" s="4"/>
      <c r="N34" s="4"/>
      <c r="O34" s="4"/>
      <c r="P34" s="4"/>
      <c r="Q34" s="4"/>
      <c r="R34" s="4"/>
      <c r="S34" s="4"/>
      <c r="T34" s="4"/>
      <c r="U34" s="4"/>
      <c r="V34" s="4"/>
      <c r="W34" s="4"/>
      <c r="X34" s="4"/>
      <c r="Y34" s="4"/>
      <c r="Z34" s="4"/>
      <c r="AA34" s="4"/>
      <c r="AB34" s="4"/>
      <c r="AC34" s="4"/>
      <c r="AD34" s="4"/>
    </row>
    <row r="35" ht="14.25" customHeight="1">
      <c r="A35" s="25" t="s">
        <v>20</v>
      </c>
      <c r="B35" s="15"/>
      <c r="C35" s="4">
        <v>3.0</v>
      </c>
      <c r="D35" s="4">
        <v>25.0</v>
      </c>
      <c r="E35" s="4">
        <v>10.0</v>
      </c>
      <c r="F35" s="13">
        <v>0.9</v>
      </c>
      <c r="G35" s="4">
        <v>2.0</v>
      </c>
      <c r="H35" s="14">
        <v>261136.0</v>
      </c>
      <c r="I35" s="12">
        <v>0.0306</v>
      </c>
      <c r="J35" s="4"/>
      <c r="K35" s="4"/>
      <c r="L35" s="4"/>
      <c r="M35" s="4"/>
      <c r="N35" s="4"/>
      <c r="O35" s="4"/>
      <c r="P35" s="4"/>
      <c r="Q35" s="4"/>
      <c r="R35" s="4"/>
      <c r="S35" s="4"/>
      <c r="T35" s="4"/>
      <c r="U35" s="4"/>
      <c r="V35" s="4"/>
      <c r="W35" s="4"/>
      <c r="X35" s="4"/>
      <c r="Y35" s="4"/>
      <c r="Z35" s="4"/>
      <c r="AA35" s="4"/>
      <c r="AB35" s="4"/>
      <c r="AC35" s="4"/>
      <c r="AD35" s="4"/>
    </row>
    <row r="36" ht="14.25" customHeight="1">
      <c r="A36" s="4" t="s">
        <v>19</v>
      </c>
      <c r="B36" s="15">
        <v>3.0</v>
      </c>
      <c r="C36" s="4">
        <v>3.6</v>
      </c>
      <c r="D36" s="4">
        <v>10.0</v>
      </c>
      <c r="E36" s="4">
        <v>10.0</v>
      </c>
      <c r="F36" s="13">
        <v>0.9</v>
      </c>
      <c r="G36" s="4">
        <v>1.0</v>
      </c>
      <c r="H36" s="14">
        <v>261136.0</v>
      </c>
      <c r="I36" s="12">
        <v>0.0306</v>
      </c>
      <c r="J36" s="4"/>
      <c r="K36" s="4"/>
      <c r="L36" s="4"/>
      <c r="M36" s="4"/>
      <c r="N36" s="4"/>
      <c r="O36" s="4"/>
      <c r="P36" s="4"/>
      <c r="Q36" s="4"/>
      <c r="R36" s="4"/>
      <c r="S36" s="4"/>
      <c r="T36" s="4"/>
      <c r="U36" s="4"/>
      <c r="V36" s="4"/>
      <c r="W36" s="4"/>
      <c r="X36" s="4"/>
      <c r="Y36" s="4"/>
      <c r="Z36" s="4"/>
      <c r="AA36" s="4"/>
      <c r="AB36" s="4"/>
      <c r="AC36" s="4"/>
      <c r="AD36" s="4"/>
    </row>
    <row r="37" ht="14.25" customHeight="1">
      <c r="A37" s="25" t="s">
        <v>17</v>
      </c>
      <c r="B37" s="15"/>
      <c r="C37" s="4">
        <v>4.4</v>
      </c>
      <c r="D37" s="4">
        <v>5.0</v>
      </c>
      <c r="E37" s="4">
        <v>5.0</v>
      </c>
      <c r="F37" s="13">
        <v>0.95</v>
      </c>
      <c r="G37" s="4">
        <v>1.0</v>
      </c>
      <c r="H37" s="14">
        <v>261136.0</v>
      </c>
      <c r="I37" s="12">
        <v>0.0306</v>
      </c>
      <c r="J37" s="4"/>
      <c r="K37" s="4"/>
      <c r="L37" s="4"/>
      <c r="M37" s="4"/>
      <c r="N37" s="4"/>
      <c r="O37" s="4"/>
      <c r="P37" s="4"/>
      <c r="Q37" s="4"/>
      <c r="R37" s="4"/>
      <c r="S37" s="4"/>
      <c r="T37" s="4"/>
      <c r="U37" s="4"/>
      <c r="V37" s="4"/>
      <c r="W37" s="4"/>
      <c r="X37" s="4"/>
      <c r="Y37" s="4"/>
      <c r="Z37" s="4"/>
      <c r="AA37" s="4"/>
      <c r="AB37" s="4"/>
      <c r="AC37" s="4"/>
      <c r="AD37" s="4"/>
    </row>
    <row r="38" ht="14.25" customHeight="1">
      <c r="A38" s="4" t="s">
        <v>21</v>
      </c>
      <c r="B38" s="4"/>
      <c r="C38" s="4">
        <v>15.0</v>
      </c>
      <c r="D38" s="19">
        <v>5.0</v>
      </c>
      <c r="E38" s="19">
        <v>1.0</v>
      </c>
      <c r="F38" s="21">
        <v>0.9</v>
      </c>
      <c r="G38" s="27">
        <v>2.0</v>
      </c>
      <c r="H38" s="14">
        <v>261136.0</v>
      </c>
      <c r="I38" s="23">
        <v>0.0126</v>
      </c>
      <c r="J38" s="4"/>
      <c r="K38" s="4"/>
      <c r="L38" s="4"/>
      <c r="M38" s="4"/>
      <c r="N38" s="4"/>
      <c r="O38" s="4"/>
      <c r="P38" s="4"/>
      <c r="Q38" s="4"/>
      <c r="R38" s="4"/>
      <c r="S38" s="4"/>
      <c r="T38" s="4"/>
      <c r="U38" s="4"/>
      <c r="V38" s="4"/>
      <c r="W38" s="4"/>
      <c r="X38" s="4"/>
      <c r="Y38" s="4"/>
      <c r="Z38" s="4"/>
      <c r="AA38" s="4"/>
      <c r="AB38" s="4"/>
      <c r="AC38" s="4"/>
      <c r="AD38" s="4"/>
    </row>
    <row r="39" ht="14.25" customHeight="1">
      <c r="A39" s="1"/>
      <c r="B39" s="4"/>
      <c r="C39" s="4"/>
      <c r="D39" s="4"/>
      <c r="E39" s="4"/>
      <c r="F39" s="4"/>
      <c r="G39" s="4"/>
      <c r="I39" s="4"/>
      <c r="J39" s="4"/>
      <c r="K39" s="4"/>
      <c r="L39" s="4"/>
      <c r="M39" s="4"/>
      <c r="N39" s="4"/>
      <c r="O39" s="4"/>
      <c r="P39" s="4"/>
      <c r="Q39" s="4"/>
      <c r="R39" s="4"/>
      <c r="S39" s="4"/>
      <c r="T39" s="4"/>
      <c r="U39" s="4"/>
      <c r="V39" s="4"/>
      <c r="W39" s="4"/>
      <c r="X39" s="4"/>
      <c r="Y39" s="4"/>
      <c r="Z39" s="4"/>
      <c r="AA39" s="4"/>
      <c r="AB39" s="4"/>
      <c r="AC39" s="4"/>
      <c r="AD39" s="4"/>
    </row>
    <row r="40" ht="14.25" customHeight="1">
      <c r="A40" s="1"/>
      <c r="B40" s="4"/>
      <c r="C40" s="4"/>
      <c r="D40" s="4"/>
      <c r="E40" s="4"/>
      <c r="F40" s="4"/>
      <c r="G40" s="4"/>
      <c r="H40" s="4"/>
      <c r="I40" s="4"/>
      <c r="J40" s="4"/>
      <c r="K40" s="4"/>
      <c r="L40" s="4"/>
      <c r="M40" s="4"/>
      <c r="N40" s="4"/>
      <c r="O40" s="4"/>
      <c r="P40" s="4"/>
      <c r="Q40" s="4"/>
      <c r="R40" s="4"/>
      <c r="S40" s="4"/>
      <c r="T40" s="4"/>
      <c r="U40" s="4"/>
      <c r="V40" s="4"/>
      <c r="W40" s="4"/>
      <c r="X40" s="4"/>
      <c r="Y40" s="4"/>
      <c r="Z40" s="4"/>
      <c r="AA40" s="4"/>
      <c r="AB40" s="4"/>
      <c r="AC40" s="4"/>
      <c r="AD40" s="4"/>
    </row>
    <row r="41" ht="14.25" customHeight="1">
      <c r="A41" s="1"/>
      <c r="B41" s="4"/>
      <c r="C41" s="4"/>
      <c r="D41" s="4"/>
      <c r="E41" s="4"/>
      <c r="F41" s="4"/>
      <c r="G41" s="4"/>
      <c r="H41" s="4"/>
      <c r="I41" s="4"/>
      <c r="J41" s="4"/>
      <c r="K41" s="4"/>
      <c r="L41" s="4"/>
      <c r="M41" s="4"/>
      <c r="N41" s="4"/>
      <c r="O41" s="4"/>
      <c r="P41" s="4"/>
      <c r="Q41" s="4"/>
      <c r="R41" s="4"/>
      <c r="S41" s="4"/>
      <c r="T41" s="4"/>
      <c r="U41" s="4"/>
      <c r="V41" s="4"/>
      <c r="W41" s="4"/>
      <c r="X41" s="4"/>
      <c r="Y41" s="4"/>
      <c r="Z41" s="4"/>
      <c r="AA41" s="4"/>
      <c r="AB41" s="4"/>
      <c r="AC41" s="4"/>
      <c r="AD41" s="4"/>
    </row>
    <row r="42" ht="14.25" customHeight="1">
      <c r="A42" s="1"/>
      <c r="B42" s="4"/>
      <c r="C42" s="4"/>
      <c r="D42" s="4"/>
      <c r="E42" s="4"/>
      <c r="F42" s="4"/>
      <c r="G42" s="4"/>
      <c r="H42" s="4"/>
      <c r="I42" s="4"/>
      <c r="J42" s="4"/>
      <c r="K42" s="4"/>
      <c r="L42" s="4"/>
      <c r="M42" s="4"/>
      <c r="N42" s="4"/>
      <c r="O42" s="4"/>
      <c r="P42" s="4"/>
      <c r="Q42" s="4"/>
      <c r="R42" s="4"/>
      <c r="S42" s="4"/>
      <c r="T42" s="4"/>
      <c r="U42" s="4"/>
      <c r="V42" s="4"/>
      <c r="W42" s="4"/>
      <c r="X42" s="4"/>
      <c r="Y42" s="4"/>
      <c r="Z42" s="4"/>
      <c r="AA42" s="4"/>
      <c r="AB42" s="4"/>
      <c r="AC42" s="4"/>
      <c r="AD42" s="4"/>
    </row>
    <row r="43" ht="14.25" customHeight="1">
      <c r="A43" s="1"/>
      <c r="B43" s="4"/>
      <c r="C43" s="4"/>
      <c r="D43" s="4"/>
      <c r="E43" s="4"/>
      <c r="F43" s="4"/>
      <c r="G43" s="4"/>
      <c r="H43" s="4"/>
      <c r="I43" s="4"/>
      <c r="J43" s="4"/>
      <c r="K43" s="4"/>
      <c r="L43" s="4"/>
      <c r="M43" s="4"/>
      <c r="N43" s="4"/>
      <c r="O43" s="4"/>
      <c r="P43" s="4"/>
      <c r="Q43" s="4"/>
      <c r="R43" s="4"/>
      <c r="S43" s="4"/>
      <c r="T43" s="4"/>
      <c r="U43" s="4"/>
      <c r="V43" s="4"/>
      <c r="W43" s="4"/>
      <c r="X43" s="4"/>
      <c r="Y43" s="4"/>
      <c r="Z43" s="4"/>
      <c r="AA43" s="4"/>
      <c r="AB43" s="4"/>
      <c r="AC43" s="4"/>
      <c r="AD43" s="4"/>
    </row>
    <row r="44" ht="14.25" customHeight="1">
      <c r="A44" s="1"/>
      <c r="B44" s="4"/>
      <c r="C44" s="4"/>
      <c r="D44" s="4"/>
      <c r="E44" s="4"/>
      <c r="F44" s="4"/>
      <c r="G44" s="4"/>
      <c r="H44" s="4"/>
      <c r="I44" s="4"/>
      <c r="J44" s="4"/>
      <c r="K44" s="4"/>
      <c r="L44" s="4"/>
      <c r="M44" s="4"/>
      <c r="N44" s="4"/>
      <c r="O44" s="4"/>
      <c r="P44" s="4"/>
      <c r="Q44" s="4"/>
      <c r="R44" s="4"/>
      <c r="S44" s="4"/>
      <c r="T44" s="4"/>
      <c r="U44" s="4"/>
      <c r="V44" s="4"/>
      <c r="W44" s="4"/>
      <c r="X44" s="4"/>
      <c r="Y44" s="4"/>
      <c r="Z44" s="4"/>
      <c r="AA44" s="4"/>
      <c r="AB44" s="4"/>
      <c r="AC44" s="4"/>
      <c r="AD44" s="4"/>
    </row>
    <row r="45" ht="14.25" customHeight="1">
      <c r="A45" s="1"/>
      <c r="B45" s="4"/>
      <c r="C45" s="4"/>
      <c r="D45" s="4"/>
      <c r="E45" s="4"/>
      <c r="F45" s="4"/>
      <c r="G45" s="4"/>
      <c r="H45" s="4"/>
      <c r="I45" s="4"/>
      <c r="J45" s="4"/>
      <c r="K45" s="4"/>
      <c r="L45" s="4"/>
      <c r="M45" s="4"/>
      <c r="N45" s="4"/>
      <c r="O45" s="4"/>
      <c r="P45" s="4"/>
      <c r="Q45" s="4"/>
      <c r="R45" s="4"/>
      <c r="S45" s="4"/>
      <c r="T45" s="4"/>
      <c r="U45" s="4"/>
      <c r="V45" s="4"/>
      <c r="W45" s="4"/>
      <c r="X45" s="4"/>
      <c r="Y45" s="4"/>
      <c r="Z45" s="4"/>
      <c r="AA45" s="4"/>
      <c r="AB45" s="4"/>
      <c r="AC45" s="4"/>
      <c r="AD45" s="4"/>
    </row>
    <row r="46" ht="14.25" customHeight="1">
      <c r="A46" s="1"/>
      <c r="B46" s="4"/>
      <c r="C46" s="4"/>
      <c r="D46" s="4"/>
      <c r="E46" s="4"/>
      <c r="F46" s="4"/>
      <c r="G46" s="4"/>
      <c r="H46" s="4"/>
      <c r="I46" s="4"/>
      <c r="J46" s="4"/>
      <c r="K46" s="4"/>
      <c r="L46" s="4"/>
      <c r="M46" s="4"/>
      <c r="N46" s="4"/>
      <c r="O46" s="4"/>
      <c r="P46" s="4"/>
      <c r="Q46" s="4"/>
      <c r="R46" s="4"/>
      <c r="S46" s="4"/>
      <c r="T46" s="4"/>
      <c r="U46" s="4"/>
      <c r="V46" s="4"/>
      <c r="W46" s="4"/>
      <c r="X46" s="4"/>
      <c r="Y46" s="4"/>
      <c r="Z46" s="4"/>
      <c r="AA46" s="4"/>
      <c r="AB46" s="4"/>
      <c r="AC46" s="4"/>
      <c r="AD46" s="4"/>
    </row>
    <row r="47" ht="14.25" customHeight="1">
      <c r="A47" s="1"/>
      <c r="B47" s="4"/>
      <c r="C47" s="4"/>
      <c r="D47" s="4"/>
      <c r="E47" s="4"/>
      <c r="F47" s="4"/>
      <c r="G47" s="4"/>
      <c r="H47" s="4"/>
      <c r="I47" s="4"/>
      <c r="J47" s="4"/>
      <c r="K47" s="4"/>
      <c r="L47" s="4"/>
      <c r="M47" s="4"/>
      <c r="N47" s="4"/>
      <c r="O47" s="4"/>
      <c r="P47" s="4"/>
      <c r="Q47" s="4"/>
      <c r="R47" s="4"/>
      <c r="S47" s="4"/>
      <c r="T47" s="4"/>
      <c r="U47" s="4"/>
      <c r="V47" s="4"/>
      <c r="W47" s="4"/>
      <c r="X47" s="4"/>
      <c r="Y47" s="4"/>
      <c r="Z47" s="4"/>
      <c r="AA47" s="4"/>
      <c r="AB47" s="4"/>
      <c r="AC47" s="4"/>
      <c r="AD47" s="4"/>
    </row>
    <row r="48" ht="14.25" customHeight="1">
      <c r="A48" s="1"/>
      <c r="B48" s="4"/>
      <c r="C48" s="4"/>
      <c r="D48" s="4"/>
      <c r="E48" s="4"/>
      <c r="F48" s="4"/>
      <c r="G48" s="4"/>
      <c r="H48" s="4"/>
      <c r="I48" s="4"/>
      <c r="J48" s="4"/>
      <c r="K48" s="4"/>
      <c r="L48" s="4"/>
      <c r="M48" s="4"/>
      <c r="N48" s="4"/>
      <c r="O48" s="4"/>
      <c r="P48" s="4"/>
      <c r="Q48" s="4"/>
      <c r="R48" s="4"/>
      <c r="S48" s="4"/>
      <c r="T48" s="4"/>
      <c r="U48" s="4"/>
      <c r="V48" s="4"/>
      <c r="W48" s="4"/>
      <c r="X48" s="4"/>
      <c r="Y48" s="4"/>
      <c r="Z48" s="4"/>
      <c r="AA48" s="4"/>
      <c r="AB48" s="4"/>
      <c r="AC48" s="4"/>
      <c r="AD48" s="4"/>
    </row>
    <row r="49" ht="14.25" customHeight="1">
      <c r="A49" s="1"/>
      <c r="B49" s="4"/>
      <c r="C49" s="4"/>
      <c r="D49" s="4"/>
      <c r="E49" s="4"/>
      <c r="F49" s="4"/>
      <c r="G49" s="4"/>
      <c r="H49" s="4"/>
      <c r="I49" s="4"/>
      <c r="J49" s="4"/>
      <c r="K49" s="4"/>
      <c r="L49" s="4"/>
      <c r="M49" s="4"/>
      <c r="N49" s="4"/>
      <c r="O49" s="4"/>
      <c r="P49" s="4"/>
      <c r="Q49" s="4"/>
      <c r="R49" s="4"/>
      <c r="S49" s="4"/>
      <c r="T49" s="4"/>
      <c r="U49" s="4"/>
      <c r="V49" s="4"/>
      <c r="W49" s="4"/>
      <c r="X49" s="4"/>
      <c r="Y49" s="4"/>
      <c r="Z49" s="4"/>
      <c r="AA49" s="4"/>
      <c r="AB49" s="4"/>
      <c r="AC49" s="4"/>
      <c r="AD49" s="4"/>
    </row>
    <row r="50" ht="14.25" customHeight="1">
      <c r="A50" s="1"/>
      <c r="B50" s="4"/>
      <c r="C50" s="4"/>
      <c r="D50" s="4"/>
      <c r="E50" s="4"/>
      <c r="F50" s="4"/>
      <c r="G50" s="4"/>
      <c r="H50" s="4"/>
      <c r="I50" s="4"/>
      <c r="J50" s="4"/>
      <c r="K50" s="4"/>
      <c r="L50" s="4"/>
      <c r="M50" s="4"/>
      <c r="N50" s="4"/>
      <c r="O50" s="4"/>
      <c r="P50" s="4"/>
      <c r="Q50" s="4"/>
      <c r="R50" s="4"/>
      <c r="S50" s="4"/>
      <c r="T50" s="4"/>
      <c r="U50" s="4"/>
      <c r="V50" s="4"/>
      <c r="W50" s="4"/>
      <c r="X50" s="4"/>
      <c r="Y50" s="4"/>
      <c r="Z50" s="4"/>
      <c r="AA50" s="4"/>
      <c r="AB50" s="4"/>
      <c r="AC50" s="4"/>
      <c r="AD50" s="4"/>
    </row>
    <row r="51" ht="14.25" customHeight="1">
      <c r="A51" s="1"/>
      <c r="B51" s="4"/>
      <c r="C51" s="4"/>
      <c r="D51" s="4"/>
      <c r="E51" s="4"/>
      <c r="F51" s="4"/>
      <c r="G51" s="4"/>
      <c r="H51" s="4"/>
      <c r="I51" s="4"/>
      <c r="J51" s="4"/>
      <c r="K51" s="4"/>
      <c r="L51" s="4"/>
      <c r="M51" s="4"/>
      <c r="N51" s="4"/>
      <c r="O51" s="4"/>
      <c r="P51" s="4"/>
      <c r="Q51" s="4"/>
      <c r="R51" s="4"/>
      <c r="S51" s="4"/>
      <c r="T51" s="4"/>
      <c r="U51" s="4"/>
      <c r="V51" s="4"/>
      <c r="W51" s="4"/>
      <c r="X51" s="4"/>
      <c r="Y51" s="4"/>
      <c r="Z51" s="4"/>
      <c r="AA51" s="4"/>
      <c r="AB51" s="4"/>
      <c r="AC51" s="4"/>
      <c r="AD51" s="4"/>
    </row>
    <row r="52" ht="14.25" customHeight="1">
      <c r="A52" s="1"/>
      <c r="B52" s="4"/>
      <c r="C52" s="4"/>
      <c r="D52" s="4"/>
      <c r="E52" s="4"/>
      <c r="F52" s="4"/>
      <c r="G52" s="4"/>
      <c r="H52" s="4"/>
      <c r="I52" s="4"/>
      <c r="J52" s="4"/>
      <c r="K52" s="4"/>
      <c r="L52" s="4"/>
      <c r="M52" s="4"/>
      <c r="N52" s="4"/>
      <c r="O52" s="4"/>
      <c r="P52" s="4"/>
      <c r="Q52" s="4"/>
      <c r="R52" s="4"/>
      <c r="S52" s="4"/>
      <c r="T52" s="4"/>
      <c r="U52" s="4"/>
      <c r="V52" s="4"/>
      <c r="W52" s="4"/>
      <c r="X52" s="4"/>
      <c r="Y52" s="4"/>
      <c r="Z52" s="4"/>
      <c r="AA52" s="4"/>
      <c r="AB52" s="4"/>
      <c r="AC52" s="4"/>
      <c r="AD52" s="4"/>
    </row>
    <row r="53" ht="14.25" customHeight="1">
      <c r="A53" s="1"/>
      <c r="B53" s="4"/>
      <c r="C53" s="4"/>
      <c r="D53" s="4"/>
      <c r="E53" s="4"/>
      <c r="F53" s="4"/>
      <c r="G53" s="4"/>
      <c r="H53" s="4"/>
      <c r="I53" s="4"/>
      <c r="J53" s="4"/>
      <c r="K53" s="4"/>
      <c r="L53" s="4"/>
      <c r="M53" s="4"/>
      <c r="N53" s="4"/>
      <c r="O53" s="4"/>
      <c r="P53" s="4"/>
      <c r="Q53" s="4"/>
      <c r="R53" s="4"/>
      <c r="S53" s="4"/>
      <c r="T53" s="4"/>
      <c r="U53" s="4"/>
      <c r="V53" s="4"/>
      <c r="W53" s="4"/>
      <c r="X53" s="4"/>
      <c r="Y53" s="4"/>
      <c r="Z53" s="4"/>
      <c r="AA53" s="4"/>
      <c r="AB53" s="4"/>
      <c r="AC53" s="4"/>
      <c r="AD53" s="4"/>
    </row>
    <row r="54" ht="14.25" customHeight="1">
      <c r="A54" s="1"/>
      <c r="B54" s="4"/>
      <c r="C54" s="4"/>
      <c r="D54" s="4"/>
      <c r="E54" s="4"/>
      <c r="F54" s="4"/>
      <c r="G54" s="4"/>
      <c r="H54" s="4"/>
      <c r="I54" s="4"/>
      <c r="J54" s="4"/>
      <c r="K54" s="4"/>
      <c r="L54" s="4"/>
      <c r="M54" s="4"/>
      <c r="N54" s="4"/>
      <c r="O54" s="4"/>
      <c r="P54" s="4"/>
      <c r="Q54" s="4"/>
      <c r="R54" s="4"/>
      <c r="S54" s="4"/>
      <c r="T54" s="4"/>
      <c r="U54" s="4"/>
      <c r="V54" s="4"/>
      <c r="W54" s="4"/>
      <c r="X54" s="4"/>
      <c r="Y54" s="4"/>
      <c r="Z54" s="4"/>
      <c r="AA54" s="4"/>
      <c r="AB54" s="4"/>
      <c r="AC54" s="4"/>
      <c r="AD54" s="4"/>
    </row>
    <row r="55" ht="14.25" customHeight="1">
      <c r="A55" s="1"/>
      <c r="B55" s="4"/>
      <c r="C55" s="4"/>
      <c r="D55" s="4"/>
      <c r="E55" s="4"/>
      <c r="F55" s="4"/>
      <c r="G55" s="4"/>
      <c r="H55" s="4"/>
      <c r="I55" s="4"/>
      <c r="J55" s="4"/>
      <c r="K55" s="4"/>
      <c r="L55" s="4"/>
      <c r="M55" s="4"/>
      <c r="N55" s="4"/>
      <c r="O55" s="4"/>
      <c r="P55" s="4"/>
      <c r="Q55" s="4"/>
      <c r="R55" s="4"/>
      <c r="S55" s="4"/>
      <c r="T55" s="4"/>
      <c r="U55" s="4"/>
      <c r="V55" s="4"/>
      <c r="W55" s="4"/>
      <c r="X55" s="4"/>
      <c r="Y55" s="4"/>
      <c r="Z55" s="4"/>
      <c r="AA55" s="4"/>
      <c r="AB55" s="4"/>
      <c r="AC55" s="4"/>
      <c r="AD55" s="4"/>
    </row>
    <row r="56" ht="14.25" customHeight="1">
      <c r="A56" s="1"/>
      <c r="B56" s="4"/>
      <c r="C56" s="4"/>
      <c r="D56" s="4"/>
      <c r="E56" s="4"/>
      <c r="F56" s="4"/>
      <c r="G56" s="4"/>
      <c r="H56" s="4"/>
      <c r="I56" s="4"/>
      <c r="J56" s="4"/>
      <c r="K56" s="4"/>
      <c r="L56" s="4"/>
      <c r="M56" s="4"/>
      <c r="N56" s="4"/>
      <c r="O56" s="4"/>
      <c r="P56" s="4"/>
      <c r="Q56" s="4"/>
      <c r="R56" s="4"/>
      <c r="S56" s="4"/>
      <c r="T56" s="4"/>
      <c r="U56" s="4"/>
      <c r="V56" s="4"/>
      <c r="W56" s="4"/>
      <c r="X56" s="4"/>
      <c r="Y56" s="4"/>
      <c r="Z56" s="4"/>
      <c r="AA56" s="4"/>
      <c r="AB56" s="4"/>
      <c r="AC56" s="4"/>
      <c r="AD56" s="4"/>
    </row>
    <row r="57" ht="14.25" customHeight="1">
      <c r="A57" s="1"/>
      <c r="B57" s="4"/>
      <c r="C57" s="4"/>
      <c r="D57" s="4"/>
      <c r="E57" s="4"/>
      <c r="F57" s="4"/>
      <c r="G57" s="4"/>
      <c r="H57" s="4"/>
      <c r="I57" s="4"/>
      <c r="J57" s="4"/>
      <c r="K57" s="4"/>
      <c r="L57" s="4"/>
      <c r="M57" s="4"/>
      <c r="N57" s="4"/>
      <c r="O57" s="4"/>
      <c r="P57" s="4"/>
      <c r="Q57" s="4"/>
      <c r="R57" s="4"/>
      <c r="S57" s="4"/>
      <c r="T57" s="4"/>
      <c r="U57" s="4"/>
      <c r="V57" s="4"/>
      <c r="W57" s="4"/>
      <c r="X57" s="4"/>
      <c r="Y57" s="4"/>
      <c r="Z57" s="4"/>
      <c r="AA57" s="4"/>
      <c r="AB57" s="4"/>
      <c r="AC57" s="4"/>
      <c r="AD57" s="4"/>
    </row>
    <row r="58" ht="14.25" customHeight="1">
      <c r="A58" s="1"/>
      <c r="B58" s="4"/>
      <c r="C58" s="4"/>
      <c r="D58" s="4"/>
      <c r="E58" s="4"/>
      <c r="F58" s="4"/>
      <c r="G58" s="4"/>
      <c r="H58" s="4"/>
      <c r="I58" s="4"/>
      <c r="J58" s="4"/>
      <c r="K58" s="4"/>
      <c r="L58" s="4"/>
      <c r="M58" s="4"/>
      <c r="N58" s="4"/>
      <c r="O58" s="4"/>
      <c r="P58" s="4"/>
      <c r="Q58" s="4"/>
      <c r="R58" s="4"/>
      <c r="S58" s="4"/>
      <c r="T58" s="4"/>
      <c r="U58" s="4"/>
      <c r="V58" s="4"/>
      <c r="W58" s="4"/>
      <c r="X58" s="4"/>
      <c r="Y58" s="4"/>
      <c r="Z58" s="4"/>
      <c r="AA58" s="4"/>
      <c r="AB58" s="4"/>
      <c r="AC58" s="4"/>
      <c r="AD58" s="4"/>
    </row>
    <row r="59" ht="14.25" customHeight="1">
      <c r="A59" s="1"/>
      <c r="B59" s="4"/>
      <c r="C59" s="4"/>
      <c r="D59" s="4"/>
      <c r="E59" s="4"/>
      <c r="F59" s="4"/>
      <c r="G59" s="4"/>
      <c r="H59" s="4"/>
      <c r="I59" s="4"/>
      <c r="J59" s="4"/>
      <c r="K59" s="4"/>
      <c r="L59" s="4"/>
      <c r="M59" s="4"/>
      <c r="N59" s="4"/>
      <c r="O59" s="4"/>
      <c r="P59" s="4"/>
      <c r="Q59" s="4"/>
      <c r="R59" s="4"/>
      <c r="S59" s="4"/>
      <c r="T59" s="4"/>
      <c r="U59" s="4"/>
      <c r="V59" s="4"/>
      <c r="W59" s="4"/>
      <c r="X59" s="4"/>
      <c r="Y59" s="4"/>
      <c r="Z59" s="4"/>
      <c r="AA59" s="4"/>
      <c r="AB59" s="4"/>
      <c r="AC59" s="4"/>
      <c r="AD59" s="4"/>
    </row>
    <row r="60" ht="14.25" customHeight="1">
      <c r="A60" s="1"/>
      <c r="B60" s="4"/>
      <c r="C60" s="4"/>
      <c r="D60" s="4"/>
      <c r="E60" s="4"/>
      <c r="F60" s="4"/>
      <c r="G60" s="4"/>
      <c r="H60" s="4"/>
      <c r="I60" s="4"/>
      <c r="J60" s="4"/>
      <c r="K60" s="4"/>
      <c r="L60" s="4"/>
      <c r="M60" s="4"/>
      <c r="N60" s="4"/>
      <c r="O60" s="4"/>
      <c r="P60" s="4"/>
      <c r="Q60" s="4"/>
      <c r="R60" s="4"/>
      <c r="S60" s="4"/>
      <c r="T60" s="4"/>
      <c r="U60" s="4"/>
      <c r="V60" s="4"/>
      <c r="W60" s="4"/>
      <c r="X60" s="4"/>
      <c r="Y60" s="4"/>
      <c r="Z60" s="4"/>
      <c r="AA60" s="4"/>
      <c r="AB60" s="4"/>
      <c r="AC60" s="4"/>
      <c r="AD60" s="4"/>
    </row>
    <row r="61" ht="14.25" customHeight="1">
      <c r="A61" s="1"/>
      <c r="B61" s="4"/>
      <c r="C61" s="4"/>
      <c r="D61" s="4"/>
      <c r="E61" s="4"/>
      <c r="F61" s="4"/>
      <c r="G61" s="4"/>
      <c r="H61" s="4"/>
      <c r="I61" s="4"/>
      <c r="J61" s="4"/>
      <c r="K61" s="4"/>
      <c r="L61" s="4"/>
      <c r="M61" s="4"/>
      <c r="N61" s="4"/>
      <c r="O61" s="4"/>
      <c r="P61" s="4"/>
      <c r="Q61" s="4"/>
      <c r="R61" s="4"/>
      <c r="S61" s="4"/>
      <c r="T61" s="4"/>
      <c r="U61" s="4"/>
      <c r="V61" s="4"/>
      <c r="W61" s="4"/>
      <c r="X61" s="4"/>
      <c r="Y61" s="4"/>
      <c r="Z61" s="4"/>
      <c r="AA61" s="4"/>
      <c r="AB61" s="4"/>
      <c r="AC61" s="4"/>
      <c r="AD61" s="4"/>
    </row>
    <row r="62" ht="14.25" customHeight="1">
      <c r="A62" s="1"/>
      <c r="B62" s="4"/>
      <c r="C62" s="4"/>
      <c r="D62" s="4"/>
      <c r="E62" s="4"/>
      <c r="F62" s="4"/>
      <c r="G62" s="4"/>
      <c r="H62" s="4"/>
      <c r="I62" s="4"/>
      <c r="J62" s="4"/>
      <c r="K62" s="4"/>
      <c r="L62" s="4"/>
      <c r="M62" s="4"/>
      <c r="N62" s="4"/>
      <c r="O62" s="4"/>
      <c r="P62" s="4"/>
      <c r="Q62" s="4"/>
      <c r="R62" s="4"/>
      <c r="S62" s="4"/>
      <c r="T62" s="4"/>
      <c r="U62" s="4"/>
      <c r="V62" s="4"/>
      <c r="W62" s="4"/>
      <c r="X62" s="4"/>
      <c r="Y62" s="4"/>
      <c r="Z62" s="4"/>
      <c r="AA62" s="4"/>
      <c r="AB62" s="4"/>
      <c r="AC62" s="4"/>
      <c r="AD62" s="4"/>
    </row>
    <row r="63" ht="14.25" customHeight="1">
      <c r="A63" s="1"/>
      <c r="B63" s="4"/>
      <c r="C63" s="4"/>
      <c r="D63" s="4"/>
      <c r="E63" s="4"/>
      <c r="F63" s="4"/>
      <c r="G63" s="4"/>
      <c r="H63" s="4"/>
      <c r="I63" s="4"/>
      <c r="J63" s="4"/>
      <c r="K63" s="4"/>
      <c r="L63" s="4"/>
      <c r="M63" s="4"/>
      <c r="N63" s="4"/>
      <c r="O63" s="4"/>
      <c r="P63" s="4"/>
      <c r="Q63" s="4"/>
      <c r="R63" s="4"/>
      <c r="S63" s="4"/>
      <c r="T63" s="4"/>
      <c r="U63" s="4"/>
      <c r="V63" s="4"/>
      <c r="W63" s="4"/>
      <c r="X63" s="4"/>
      <c r="Y63" s="4"/>
      <c r="Z63" s="4"/>
      <c r="AA63" s="4"/>
      <c r="AB63" s="4"/>
      <c r="AC63" s="4"/>
      <c r="AD63" s="4"/>
    </row>
    <row r="64" ht="14.25" customHeight="1">
      <c r="A64" s="1"/>
      <c r="B64" s="4"/>
      <c r="C64" s="4"/>
      <c r="D64" s="4"/>
      <c r="E64" s="4"/>
      <c r="F64" s="4"/>
      <c r="G64" s="4"/>
      <c r="H64" s="4"/>
      <c r="I64" s="4"/>
      <c r="J64" s="4"/>
      <c r="K64" s="4"/>
      <c r="L64" s="4"/>
      <c r="M64" s="4"/>
      <c r="N64" s="4"/>
      <c r="O64" s="4"/>
      <c r="P64" s="4"/>
      <c r="Q64" s="4"/>
      <c r="R64" s="4"/>
      <c r="S64" s="4"/>
      <c r="T64" s="4"/>
      <c r="U64" s="4"/>
      <c r="V64" s="4"/>
      <c r="W64" s="4"/>
      <c r="X64" s="4"/>
      <c r="Y64" s="4"/>
      <c r="Z64" s="4"/>
      <c r="AA64" s="4"/>
      <c r="AB64" s="4"/>
      <c r="AC64" s="4"/>
      <c r="AD64" s="4"/>
    </row>
    <row r="65" ht="14.25" customHeight="1">
      <c r="A65" s="1"/>
      <c r="B65" s="4"/>
      <c r="C65" s="4"/>
      <c r="D65" s="4"/>
      <c r="E65" s="4"/>
      <c r="F65" s="4"/>
      <c r="G65" s="4"/>
      <c r="H65" s="4"/>
      <c r="I65" s="4"/>
      <c r="J65" s="4"/>
      <c r="K65" s="4"/>
      <c r="L65" s="4"/>
      <c r="M65" s="4"/>
      <c r="N65" s="4"/>
      <c r="O65" s="4"/>
      <c r="P65" s="4"/>
      <c r="Q65" s="4"/>
      <c r="R65" s="4"/>
      <c r="S65" s="4"/>
      <c r="T65" s="4"/>
      <c r="U65" s="4"/>
      <c r="V65" s="4"/>
      <c r="W65" s="4"/>
      <c r="X65" s="4"/>
      <c r="Y65" s="4"/>
      <c r="Z65" s="4"/>
      <c r="AA65" s="4"/>
      <c r="AB65" s="4"/>
      <c r="AC65" s="4"/>
      <c r="AD65" s="4"/>
    </row>
    <row r="66" ht="14.25" customHeight="1">
      <c r="A66" s="1"/>
      <c r="B66" s="4"/>
      <c r="C66" s="4"/>
      <c r="D66" s="4"/>
      <c r="E66" s="4"/>
      <c r="F66" s="4"/>
      <c r="G66" s="4"/>
      <c r="H66" s="4"/>
      <c r="I66" s="4"/>
      <c r="J66" s="4"/>
      <c r="K66" s="4"/>
      <c r="L66" s="4"/>
      <c r="M66" s="4"/>
      <c r="N66" s="4"/>
      <c r="O66" s="4"/>
      <c r="P66" s="4"/>
      <c r="Q66" s="4"/>
      <c r="R66" s="4"/>
      <c r="S66" s="4"/>
      <c r="T66" s="4"/>
      <c r="U66" s="4"/>
      <c r="V66" s="4"/>
      <c r="W66" s="4"/>
      <c r="X66" s="4"/>
      <c r="Y66" s="4"/>
      <c r="Z66" s="4"/>
      <c r="AA66" s="4"/>
      <c r="AB66" s="4"/>
      <c r="AC66" s="4"/>
      <c r="AD66" s="4"/>
    </row>
    <row r="67" ht="14.25" customHeight="1">
      <c r="A67" s="1"/>
      <c r="B67" s="4"/>
      <c r="C67" s="4"/>
      <c r="D67" s="4"/>
      <c r="E67" s="4"/>
      <c r="F67" s="4"/>
      <c r="G67" s="4"/>
      <c r="H67" s="4"/>
      <c r="I67" s="4"/>
      <c r="J67" s="4"/>
      <c r="K67" s="4"/>
      <c r="L67" s="4"/>
      <c r="M67" s="4"/>
      <c r="N67" s="4"/>
      <c r="O67" s="4"/>
      <c r="P67" s="4"/>
      <c r="Q67" s="4"/>
      <c r="R67" s="4"/>
      <c r="S67" s="4"/>
      <c r="T67" s="4"/>
      <c r="U67" s="4"/>
      <c r="V67" s="4"/>
      <c r="W67" s="4"/>
      <c r="X67" s="4"/>
      <c r="Y67" s="4"/>
      <c r="Z67" s="4"/>
      <c r="AA67" s="4"/>
      <c r="AB67" s="4"/>
      <c r="AC67" s="4"/>
      <c r="AD67" s="4"/>
    </row>
    <row r="68" ht="14.25" customHeight="1">
      <c r="A68" s="1"/>
      <c r="B68" s="4"/>
      <c r="C68" s="4"/>
      <c r="D68" s="4"/>
      <c r="E68" s="4"/>
      <c r="F68" s="4"/>
      <c r="G68" s="4"/>
      <c r="H68" s="4"/>
      <c r="I68" s="4"/>
      <c r="J68" s="4"/>
      <c r="K68" s="4"/>
      <c r="L68" s="4"/>
      <c r="M68" s="4"/>
      <c r="N68" s="4"/>
      <c r="O68" s="4"/>
      <c r="P68" s="4"/>
      <c r="Q68" s="4"/>
      <c r="R68" s="4"/>
      <c r="S68" s="4"/>
      <c r="T68" s="4"/>
      <c r="U68" s="4"/>
      <c r="V68" s="4"/>
      <c r="W68" s="4"/>
      <c r="X68" s="4"/>
      <c r="Y68" s="4"/>
      <c r="Z68" s="4"/>
      <c r="AA68" s="4"/>
      <c r="AB68" s="4"/>
      <c r="AC68" s="4"/>
      <c r="AD68" s="4"/>
    </row>
    <row r="69" ht="14.25" customHeight="1">
      <c r="A69" s="1"/>
      <c r="B69" s="4"/>
      <c r="C69" s="4"/>
      <c r="D69" s="4"/>
      <c r="E69" s="4"/>
      <c r="F69" s="4"/>
      <c r="G69" s="4"/>
      <c r="H69" s="4"/>
      <c r="I69" s="4"/>
      <c r="J69" s="4"/>
      <c r="K69" s="4"/>
      <c r="L69" s="4"/>
      <c r="M69" s="4"/>
      <c r="N69" s="4"/>
      <c r="O69" s="4"/>
      <c r="P69" s="4"/>
      <c r="Q69" s="4"/>
      <c r="R69" s="4"/>
      <c r="S69" s="4"/>
      <c r="T69" s="4"/>
      <c r="U69" s="4"/>
      <c r="V69" s="4"/>
      <c r="W69" s="4"/>
      <c r="X69" s="4"/>
      <c r="Y69" s="4"/>
      <c r="Z69" s="4"/>
      <c r="AA69" s="4"/>
      <c r="AB69" s="4"/>
      <c r="AC69" s="4"/>
      <c r="AD69" s="4"/>
    </row>
    <row r="70" ht="14.25" customHeight="1">
      <c r="A70" s="1"/>
      <c r="B70" s="4"/>
      <c r="C70" s="4"/>
      <c r="D70" s="4"/>
      <c r="E70" s="4"/>
      <c r="F70" s="4"/>
      <c r="G70" s="4"/>
      <c r="H70" s="4"/>
      <c r="I70" s="4"/>
      <c r="J70" s="4"/>
      <c r="K70" s="4"/>
      <c r="L70" s="4"/>
      <c r="M70" s="4"/>
      <c r="N70" s="4"/>
      <c r="O70" s="4"/>
      <c r="P70" s="4"/>
      <c r="Q70" s="4"/>
      <c r="R70" s="4"/>
      <c r="S70" s="4"/>
      <c r="T70" s="4"/>
      <c r="U70" s="4"/>
      <c r="V70" s="4"/>
      <c r="W70" s="4"/>
      <c r="X70" s="4"/>
      <c r="Y70" s="4"/>
      <c r="Z70" s="4"/>
      <c r="AA70" s="4"/>
      <c r="AB70" s="4"/>
      <c r="AC70" s="4"/>
      <c r="AD70" s="4"/>
    </row>
    <row r="71" ht="14.25" customHeight="1">
      <c r="A71" s="1"/>
      <c r="B71" s="4"/>
      <c r="C71" s="4"/>
      <c r="D71" s="4"/>
      <c r="E71" s="4"/>
      <c r="F71" s="4"/>
      <c r="G71" s="4"/>
      <c r="H71" s="4"/>
      <c r="I71" s="4"/>
      <c r="J71" s="4"/>
      <c r="K71" s="4"/>
      <c r="L71" s="4"/>
      <c r="M71" s="4"/>
      <c r="N71" s="4"/>
      <c r="O71" s="4"/>
      <c r="P71" s="4"/>
      <c r="Q71" s="4"/>
      <c r="R71" s="4"/>
      <c r="S71" s="4"/>
      <c r="T71" s="4"/>
      <c r="U71" s="4"/>
      <c r="V71" s="4"/>
      <c r="W71" s="4"/>
      <c r="X71" s="4"/>
      <c r="Y71" s="4"/>
      <c r="Z71" s="4"/>
      <c r="AA71" s="4"/>
      <c r="AB71" s="4"/>
      <c r="AC71" s="4"/>
      <c r="AD71" s="4"/>
    </row>
    <row r="72" ht="14.25" customHeight="1">
      <c r="A72" s="1"/>
      <c r="B72" s="4"/>
      <c r="C72" s="4"/>
      <c r="D72" s="4"/>
      <c r="E72" s="4"/>
      <c r="F72" s="4"/>
      <c r="G72" s="4"/>
      <c r="H72" s="4"/>
      <c r="I72" s="4"/>
      <c r="J72" s="4"/>
      <c r="K72" s="4"/>
      <c r="L72" s="4"/>
      <c r="M72" s="4"/>
      <c r="N72" s="4"/>
      <c r="O72" s="4"/>
      <c r="P72" s="4"/>
      <c r="Q72" s="4"/>
      <c r="R72" s="4"/>
      <c r="S72" s="4"/>
      <c r="T72" s="4"/>
      <c r="U72" s="4"/>
      <c r="V72" s="4"/>
      <c r="W72" s="4"/>
      <c r="X72" s="4"/>
      <c r="Y72" s="4"/>
      <c r="Z72" s="4"/>
      <c r="AA72" s="4"/>
      <c r="AB72" s="4"/>
      <c r="AC72" s="4"/>
      <c r="AD72" s="4"/>
    </row>
    <row r="73" ht="14.25" customHeight="1">
      <c r="A73" s="1"/>
      <c r="B73" s="4"/>
      <c r="C73" s="4"/>
      <c r="D73" s="4"/>
      <c r="E73" s="4"/>
      <c r="F73" s="4"/>
      <c r="G73" s="4"/>
      <c r="H73" s="4"/>
      <c r="I73" s="4"/>
      <c r="J73" s="4"/>
      <c r="K73" s="4"/>
      <c r="L73" s="4"/>
      <c r="M73" s="4"/>
      <c r="N73" s="4"/>
      <c r="O73" s="4"/>
      <c r="P73" s="4"/>
      <c r="Q73" s="4"/>
      <c r="R73" s="4"/>
      <c r="S73" s="4"/>
      <c r="T73" s="4"/>
      <c r="U73" s="4"/>
      <c r="V73" s="4"/>
      <c r="W73" s="4"/>
      <c r="X73" s="4"/>
      <c r="Y73" s="4"/>
      <c r="Z73" s="4"/>
      <c r="AA73" s="4"/>
      <c r="AB73" s="4"/>
      <c r="AC73" s="4"/>
      <c r="AD73" s="4"/>
    </row>
    <row r="74" ht="14.25" customHeight="1">
      <c r="A74" s="1"/>
      <c r="B74" s="4"/>
      <c r="C74" s="4"/>
      <c r="D74" s="4"/>
      <c r="E74" s="4"/>
      <c r="F74" s="4"/>
      <c r="G74" s="4"/>
      <c r="H74" s="4"/>
      <c r="I74" s="4"/>
      <c r="J74" s="4"/>
      <c r="K74" s="4"/>
      <c r="L74" s="4"/>
      <c r="M74" s="4"/>
      <c r="N74" s="4"/>
      <c r="O74" s="4"/>
      <c r="P74" s="4"/>
      <c r="Q74" s="4"/>
      <c r="R74" s="4"/>
      <c r="S74" s="4"/>
      <c r="T74" s="4"/>
      <c r="U74" s="4"/>
      <c r="V74" s="4"/>
      <c r="W74" s="4"/>
      <c r="X74" s="4"/>
      <c r="Y74" s="4"/>
      <c r="Z74" s="4"/>
      <c r="AA74" s="4"/>
      <c r="AB74" s="4"/>
      <c r="AC74" s="4"/>
      <c r="AD74" s="4"/>
    </row>
    <row r="75" ht="14.25" customHeight="1">
      <c r="A75" s="1"/>
      <c r="B75" s="4"/>
      <c r="C75" s="4"/>
      <c r="D75" s="4"/>
      <c r="E75" s="4"/>
      <c r="F75" s="4"/>
      <c r="G75" s="4"/>
      <c r="H75" s="4"/>
      <c r="I75" s="4"/>
      <c r="J75" s="4"/>
      <c r="K75" s="4"/>
      <c r="L75" s="4"/>
      <c r="M75" s="4"/>
      <c r="N75" s="4"/>
      <c r="O75" s="4"/>
      <c r="P75" s="4"/>
      <c r="Q75" s="4"/>
      <c r="R75" s="4"/>
      <c r="S75" s="4"/>
      <c r="T75" s="4"/>
      <c r="U75" s="4"/>
      <c r="V75" s="4"/>
      <c r="W75" s="4"/>
      <c r="X75" s="4"/>
      <c r="Y75" s="4"/>
      <c r="Z75" s="4"/>
      <c r="AA75" s="4"/>
      <c r="AB75" s="4"/>
      <c r="AC75" s="4"/>
      <c r="AD75" s="4"/>
    </row>
    <row r="76" ht="14.25" customHeight="1">
      <c r="A76" s="1"/>
      <c r="B76" s="4"/>
      <c r="C76" s="4"/>
      <c r="D76" s="4"/>
      <c r="E76" s="4"/>
      <c r="F76" s="4"/>
      <c r="G76" s="4"/>
      <c r="H76" s="4"/>
      <c r="I76" s="4"/>
      <c r="J76" s="4"/>
      <c r="K76" s="4"/>
      <c r="L76" s="4"/>
      <c r="M76" s="4"/>
      <c r="N76" s="4"/>
      <c r="O76" s="4"/>
      <c r="P76" s="4"/>
      <c r="Q76" s="4"/>
      <c r="R76" s="4"/>
      <c r="S76" s="4"/>
      <c r="T76" s="4"/>
      <c r="U76" s="4"/>
      <c r="V76" s="4"/>
      <c r="W76" s="4"/>
      <c r="X76" s="4"/>
      <c r="Y76" s="4"/>
      <c r="Z76" s="4"/>
      <c r="AA76" s="4"/>
      <c r="AB76" s="4"/>
      <c r="AC76" s="4"/>
      <c r="AD76" s="4"/>
    </row>
    <row r="77" ht="14.25" customHeight="1">
      <c r="A77" s="1"/>
      <c r="B77" s="4"/>
      <c r="C77" s="4"/>
      <c r="D77" s="4"/>
      <c r="E77" s="4"/>
      <c r="F77" s="4"/>
      <c r="G77" s="4"/>
      <c r="H77" s="4"/>
      <c r="I77" s="4"/>
      <c r="J77" s="4"/>
      <c r="K77" s="4"/>
      <c r="L77" s="4"/>
      <c r="M77" s="4"/>
      <c r="N77" s="4"/>
      <c r="O77" s="4"/>
      <c r="P77" s="4"/>
      <c r="Q77" s="4"/>
      <c r="R77" s="4"/>
      <c r="S77" s="4"/>
      <c r="T77" s="4"/>
      <c r="U77" s="4"/>
      <c r="V77" s="4"/>
      <c r="W77" s="4"/>
      <c r="X77" s="4"/>
      <c r="Y77" s="4"/>
      <c r="Z77" s="4"/>
      <c r="AA77" s="4"/>
      <c r="AB77" s="4"/>
      <c r="AC77" s="4"/>
      <c r="AD77" s="4"/>
    </row>
    <row r="78" ht="14.25" customHeight="1">
      <c r="A78" s="1"/>
      <c r="B78" s="4"/>
      <c r="C78" s="4"/>
      <c r="D78" s="4"/>
      <c r="E78" s="4"/>
      <c r="F78" s="4"/>
      <c r="G78" s="4"/>
      <c r="H78" s="4"/>
      <c r="I78" s="4"/>
      <c r="J78" s="4"/>
      <c r="K78" s="4"/>
      <c r="L78" s="4"/>
      <c r="M78" s="4"/>
      <c r="N78" s="4"/>
      <c r="O78" s="4"/>
      <c r="P78" s="4"/>
      <c r="Q78" s="4"/>
      <c r="R78" s="4"/>
      <c r="S78" s="4"/>
      <c r="T78" s="4"/>
      <c r="U78" s="4"/>
      <c r="V78" s="4"/>
      <c r="W78" s="4"/>
      <c r="X78" s="4"/>
      <c r="Y78" s="4"/>
      <c r="Z78" s="4"/>
      <c r="AA78" s="4"/>
      <c r="AB78" s="4"/>
      <c r="AC78" s="4"/>
      <c r="AD78" s="4"/>
    </row>
    <row r="79" ht="14.25" customHeight="1">
      <c r="A79" s="1"/>
      <c r="B79" s="4"/>
      <c r="C79" s="4"/>
      <c r="D79" s="4"/>
      <c r="E79" s="4"/>
      <c r="F79" s="4"/>
      <c r="G79" s="4"/>
      <c r="H79" s="4"/>
      <c r="I79" s="4"/>
      <c r="J79" s="4"/>
      <c r="K79" s="4"/>
      <c r="L79" s="4"/>
      <c r="M79" s="4"/>
      <c r="N79" s="4"/>
      <c r="O79" s="4"/>
      <c r="P79" s="4"/>
      <c r="Q79" s="4"/>
      <c r="R79" s="4"/>
      <c r="S79" s="4"/>
      <c r="T79" s="4"/>
      <c r="U79" s="4"/>
      <c r="V79" s="4"/>
      <c r="W79" s="4"/>
      <c r="X79" s="4"/>
      <c r="Y79" s="4"/>
      <c r="Z79" s="4"/>
      <c r="AA79" s="4"/>
      <c r="AB79" s="4"/>
      <c r="AC79" s="4"/>
      <c r="AD79" s="4"/>
    </row>
    <row r="80" ht="14.25" customHeight="1">
      <c r="A80" s="1"/>
      <c r="B80" s="4"/>
      <c r="C80" s="4"/>
      <c r="D80" s="4"/>
      <c r="E80" s="4"/>
      <c r="F80" s="4"/>
      <c r="G80" s="4"/>
      <c r="H80" s="4"/>
      <c r="I80" s="4"/>
      <c r="J80" s="4"/>
      <c r="K80" s="4"/>
      <c r="L80" s="4"/>
      <c r="M80" s="4"/>
      <c r="N80" s="4"/>
      <c r="O80" s="4"/>
      <c r="P80" s="4"/>
      <c r="Q80" s="4"/>
      <c r="R80" s="4"/>
      <c r="S80" s="4"/>
      <c r="T80" s="4"/>
      <c r="U80" s="4"/>
      <c r="V80" s="4"/>
      <c r="W80" s="4"/>
      <c r="X80" s="4"/>
      <c r="Y80" s="4"/>
      <c r="Z80" s="4"/>
      <c r="AA80" s="4"/>
      <c r="AB80" s="4"/>
      <c r="AC80" s="4"/>
      <c r="AD80" s="4"/>
    </row>
    <row r="81" ht="14.25" customHeight="1">
      <c r="A81" s="1"/>
      <c r="B81" s="4"/>
      <c r="C81" s="4"/>
      <c r="D81" s="4"/>
      <c r="E81" s="4"/>
      <c r="F81" s="4"/>
      <c r="G81" s="4"/>
      <c r="H81" s="4"/>
      <c r="I81" s="4"/>
      <c r="J81" s="4"/>
      <c r="K81" s="4"/>
      <c r="L81" s="4"/>
      <c r="M81" s="4"/>
      <c r="N81" s="4"/>
      <c r="O81" s="4"/>
      <c r="P81" s="4"/>
      <c r="Q81" s="4"/>
      <c r="R81" s="4"/>
      <c r="S81" s="4"/>
      <c r="T81" s="4"/>
      <c r="U81" s="4"/>
      <c r="V81" s="4"/>
      <c r="W81" s="4"/>
      <c r="X81" s="4"/>
      <c r="Y81" s="4"/>
      <c r="Z81" s="4"/>
      <c r="AA81" s="4"/>
      <c r="AB81" s="4"/>
      <c r="AC81" s="4"/>
      <c r="AD81" s="4"/>
    </row>
    <row r="82" ht="14.25" customHeight="1">
      <c r="A82" s="1"/>
      <c r="B82" s="4"/>
      <c r="C82" s="4"/>
      <c r="D82" s="4"/>
      <c r="E82" s="4"/>
      <c r="F82" s="4"/>
      <c r="G82" s="4"/>
      <c r="H82" s="4"/>
      <c r="I82" s="4"/>
      <c r="J82" s="4"/>
      <c r="K82" s="4"/>
      <c r="L82" s="4"/>
      <c r="M82" s="4"/>
      <c r="N82" s="4"/>
      <c r="O82" s="4"/>
      <c r="P82" s="4"/>
      <c r="Q82" s="4"/>
      <c r="R82" s="4"/>
      <c r="S82" s="4"/>
      <c r="T82" s="4"/>
      <c r="U82" s="4"/>
      <c r="V82" s="4"/>
      <c r="W82" s="4"/>
      <c r="X82" s="4"/>
      <c r="Y82" s="4"/>
      <c r="Z82" s="4"/>
      <c r="AA82" s="4"/>
      <c r="AB82" s="4"/>
      <c r="AC82" s="4"/>
      <c r="AD82" s="4"/>
    </row>
    <row r="83" ht="14.25" customHeight="1">
      <c r="A83" s="1"/>
      <c r="B83" s="4"/>
      <c r="C83" s="4"/>
      <c r="D83" s="4"/>
      <c r="E83" s="4"/>
      <c r="F83" s="4"/>
      <c r="G83" s="4"/>
      <c r="H83" s="4"/>
      <c r="I83" s="4"/>
      <c r="J83" s="4"/>
      <c r="K83" s="4"/>
      <c r="L83" s="4"/>
      <c r="M83" s="4"/>
      <c r="N83" s="4"/>
      <c r="O83" s="4"/>
      <c r="P83" s="4"/>
      <c r="Q83" s="4"/>
      <c r="R83" s="4"/>
      <c r="S83" s="4"/>
      <c r="T83" s="4"/>
      <c r="U83" s="4"/>
      <c r="V83" s="4"/>
      <c r="W83" s="4"/>
      <c r="X83" s="4"/>
      <c r="Y83" s="4"/>
      <c r="Z83" s="4"/>
      <c r="AA83" s="4"/>
      <c r="AB83" s="4"/>
      <c r="AC83" s="4"/>
      <c r="AD83" s="4"/>
    </row>
    <row r="84" ht="14.25" customHeight="1">
      <c r="A84" s="1"/>
      <c r="B84" s="4"/>
      <c r="C84" s="4"/>
      <c r="D84" s="4"/>
      <c r="E84" s="4"/>
      <c r="F84" s="4"/>
      <c r="G84" s="4"/>
      <c r="H84" s="4"/>
      <c r="I84" s="4"/>
      <c r="J84" s="4"/>
      <c r="K84" s="4"/>
      <c r="L84" s="4"/>
      <c r="M84" s="4"/>
      <c r="N84" s="4"/>
      <c r="O84" s="4"/>
      <c r="P84" s="4"/>
      <c r="Q84" s="4"/>
      <c r="R84" s="4"/>
      <c r="S84" s="4"/>
      <c r="T84" s="4"/>
      <c r="U84" s="4"/>
      <c r="V84" s="4"/>
      <c r="W84" s="4"/>
      <c r="X84" s="4"/>
      <c r="Y84" s="4"/>
      <c r="Z84" s="4"/>
      <c r="AA84" s="4"/>
      <c r="AB84" s="4"/>
      <c r="AC84" s="4"/>
      <c r="AD84" s="4"/>
    </row>
    <row r="85" ht="14.25" customHeight="1">
      <c r="A85" s="1"/>
      <c r="B85" s="4"/>
      <c r="C85" s="4"/>
      <c r="D85" s="4"/>
      <c r="E85" s="4"/>
      <c r="F85" s="4"/>
      <c r="G85" s="4"/>
      <c r="H85" s="4"/>
      <c r="I85" s="4"/>
      <c r="J85" s="4"/>
      <c r="K85" s="4"/>
      <c r="L85" s="4"/>
      <c r="M85" s="4"/>
      <c r="N85" s="4"/>
      <c r="O85" s="4"/>
      <c r="P85" s="4"/>
      <c r="Q85" s="4"/>
      <c r="R85" s="4"/>
      <c r="S85" s="4"/>
      <c r="T85" s="4"/>
      <c r="U85" s="4"/>
      <c r="V85" s="4"/>
      <c r="W85" s="4"/>
      <c r="X85" s="4"/>
      <c r="Y85" s="4"/>
      <c r="Z85" s="4"/>
      <c r="AA85" s="4"/>
      <c r="AB85" s="4"/>
      <c r="AC85" s="4"/>
      <c r="AD85" s="4"/>
    </row>
    <row r="86" ht="14.25" customHeight="1">
      <c r="A86" s="1"/>
      <c r="B86" s="4"/>
      <c r="C86" s="4"/>
      <c r="D86" s="4"/>
      <c r="E86" s="4"/>
      <c r="F86" s="4"/>
      <c r="G86" s="4"/>
      <c r="H86" s="4"/>
      <c r="I86" s="4"/>
      <c r="J86" s="4"/>
      <c r="K86" s="4"/>
      <c r="L86" s="4"/>
      <c r="M86" s="4"/>
      <c r="N86" s="4"/>
      <c r="O86" s="4"/>
      <c r="P86" s="4"/>
      <c r="Q86" s="4"/>
      <c r="R86" s="4"/>
      <c r="S86" s="4"/>
      <c r="T86" s="4"/>
      <c r="U86" s="4"/>
      <c r="V86" s="4"/>
      <c r="W86" s="4"/>
      <c r="X86" s="4"/>
      <c r="Y86" s="4"/>
      <c r="Z86" s="4"/>
      <c r="AA86" s="4"/>
      <c r="AB86" s="4"/>
      <c r="AC86" s="4"/>
      <c r="AD86" s="4"/>
    </row>
    <row r="87" ht="14.25" customHeight="1">
      <c r="A87" s="1"/>
      <c r="B87" s="4"/>
      <c r="C87" s="4"/>
      <c r="D87" s="4"/>
      <c r="E87" s="4"/>
      <c r="F87" s="4"/>
      <c r="G87" s="4"/>
      <c r="H87" s="4"/>
      <c r="I87" s="4"/>
      <c r="J87" s="4"/>
      <c r="K87" s="4"/>
      <c r="L87" s="4"/>
      <c r="M87" s="4"/>
      <c r="N87" s="4"/>
      <c r="O87" s="4"/>
      <c r="P87" s="4"/>
      <c r="Q87" s="4"/>
      <c r="R87" s="4"/>
      <c r="S87" s="4"/>
      <c r="T87" s="4"/>
      <c r="U87" s="4"/>
      <c r="V87" s="4"/>
      <c r="W87" s="4"/>
      <c r="X87" s="4"/>
      <c r="Y87" s="4"/>
      <c r="Z87" s="4"/>
      <c r="AA87" s="4"/>
      <c r="AB87" s="4"/>
      <c r="AC87" s="4"/>
      <c r="AD87" s="4"/>
    </row>
    <row r="88" ht="14.25" customHeight="1">
      <c r="A88" s="1"/>
      <c r="B88" s="4"/>
      <c r="C88" s="4"/>
      <c r="D88" s="4"/>
      <c r="E88" s="4"/>
      <c r="F88" s="4"/>
      <c r="G88" s="4"/>
      <c r="H88" s="4"/>
      <c r="I88" s="4"/>
      <c r="J88" s="4"/>
      <c r="K88" s="4"/>
      <c r="L88" s="4"/>
      <c r="M88" s="4"/>
      <c r="N88" s="4"/>
      <c r="O88" s="4"/>
      <c r="P88" s="4"/>
      <c r="Q88" s="4"/>
      <c r="R88" s="4"/>
      <c r="S88" s="4"/>
      <c r="T88" s="4"/>
      <c r="U88" s="4"/>
      <c r="V88" s="4"/>
      <c r="W88" s="4"/>
      <c r="X88" s="4"/>
      <c r="Y88" s="4"/>
      <c r="Z88" s="4"/>
      <c r="AA88" s="4"/>
      <c r="AB88" s="4"/>
      <c r="AC88" s="4"/>
      <c r="AD88" s="4"/>
    </row>
    <row r="89" ht="14.25" customHeight="1">
      <c r="A89" s="1"/>
      <c r="B89" s="4"/>
      <c r="C89" s="4"/>
      <c r="D89" s="4"/>
      <c r="E89" s="4"/>
      <c r="F89" s="4"/>
      <c r="G89" s="4"/>
      <c r="H89" s="4"/>
      <c r="I89" s="4"/>
      <c r="J89" s="4"/>
      <c r="K89" s="4"/>
      <c r="L89" s="4"/>
      <c r="M89" s="4"/>
      <c r="N89" s="4"/>
      <c r="O89" s="4"/>
      <c r="P89" s="4"/>
      <c r="Q89" s="4"/>
      <c r="R89" s="4"/>
      <c r="S89" s="4"/>
      <c r="T89" s="4"/>
      <c r="U89" s="4"/>
      <c r="V89" s="4"/>
      <c r="W89" s="4"/>
      <c r="X89" s="4"/>
      <c r="Y89" s="4"/>
      <c r="Z89" s="4"/>
      <c r="AA89" s="4"/>
      <c r="AB89" s="4"/>
      <c r="AC89" s="4"/>
      <c r="AD89" s="4"/>
    </row>
    <row r="90" ht="14.25" customHeight="1">
      <c r="A90" s="1"/>
      <c r="B90" s="4"/>
      <c r="C90" s="4"/>
      <c r="D90" s="4"/>
      <c r="E90" s="4"/>
      <c r="F90" s="4"/>
      <c r="G90" s="4"/>
      <c r="H90" s="4"/>
      <c r="I90" s="4"/>
      <c r="J90" s="4"/>
      <c r="K90" s="4"/>
      <c r="L90" s="4"/>
      <c r="M90" s="4"/>
      <c r="N90" s="4"/>
      <c r="O90" s="4"/>
      <c r="P90" s="4"/>
      <c r="Q90" s="4"/>
      <c r="R90" s="4"/>
      <c r="S90" s="4"/>
      <c r="T90" s="4"/>
      <c r="U90" s="4"/>
      <c r="V90" s="4"/>
      <c r="W90" s="4"/>
      <c r="X90" s="4"/>
      <c r="Y90" s="4"/>
      <c r="Z90" s="4"/>
      <c r="AA90" s="4"/>
      <c r="AB90" s="4"/>
      <c r="AC90" s="4"/>
      <c r="AD90" s="4"/>
    </row>
    <row r="91" ht="14.25" customHeight="1">
      <c r="A91" s="1"/>
      <c r="B91" s="4"/>
      <c r="C91" s="4"/>
      <c r="D91" s="4"/>
      <c r="E91" s="4"/>
      <c r="F91" s="4"/>
      <c r="G91" s="4"/>
      <c r="H91" s="4"/>
      <c r="I91" s="4"/>
      <c r="J91" s="4"/>
      <c r="K91" s="4"/>
      <c r="L91" s="4"/>
      <c r="M91" s="4"/>
      <c r="N91" s="4"/>
      <c r="O91" s="4"/>
      <c r="P91" s="4"/>
      <c r="Q91" s="4"/>
      <c r="R91" s="4"/>
      <c r="S91" s="4"/>
      <c r="T91" s="4"/>
      <c r="U91" s="4"/>
      <c r="V91" s="4"/>
      <c r="W91" s="4"/>
      <c r="X91" s="4"/>
      <c r="Y91" s="4"/>
      <c r="Z91" s="4"/>
      <c r="AA91" s="4"/>
      <c r="AB91" s="4"/>
      <c r="AC91" s="4"/>
      <c r="AD91" s="4"/>
    </row>
    <row r="92" ht="14.25" customHeight="1">
      <c r="A92" s="1"/>
      <c r="B92" s="4"/>
      <c r="C92" s="4"/>
      <c r="D92" s="4"/>
      <c r="E92" s="4"/>
      <c r="F92" s="4"/>
      <c r="G92" s="4"/>
      <c r="H92" s="4"/>
      <c r="I92" s="4"/>
      <c r="J92" s="4"/>
      <c r="K92" s="4"/>
      <c r="L92" s="4"/>
      <c r="M92" s="4"/>
      <c r="N92" s="4"/>
      <c r="O92" s="4"/>
      <c r="P92" s="4"/>
      <c r="Q92" s="4"/>
      <c r="R92" s="4"/>
      <c r="S92" s="4"/>
      <c r="T92" s="4"/>
      <c r="U92" s="4"/>
      <c r="V92" s="4"/>
      <c r="W92" s="4"/>
      <c r="X92" s="4"/>
      <c r="Y92" s="4"/>
      <c r="Z92" s="4"/>
      <c r="AA92" s="4"/>
      <c r="AB92" s="4"/>
      <c r="AC92" s="4"/>
      <c r="AD92" s="4"/>
    </row>
    <row r="93" ht="14.25" customHeight="1">
      <c r="A93" s="1"/>
      <c r="B93" s="4"/>
      <c r="C93" s="4"/>
      <c r="D93" s="4"/>
      <c r="E93" s="4"/>
      <c r="F93" s="4"/>
      <c r="G93" s="4"/>
      <c r="H93" s="4"/>
      <c r="I93" s="4"/>
      <c r="J93" s="4"/>
      <c r="K93" s="4"/>
      <c r="L93" s="4"/>
      <c r="M93" s="4"/>
      <c r="N93" s="4"/>
      <c r="O93" s="4"/>
      <c r="P93" s="4"/>
      <c r="Q93" s="4"/>
      <c r="R93" s="4"/>
      <c r="S93" s="4"/>
      <c r="T93" s="4"/>
      <c r="U93" s="4"/>
      <c r="V93" s="4"/>
      <c r="W93" s="4"/>
      <c r="X93" s="4"/>
      <c r="Y93" s="4"/>
      <c r="Z93" s="4"/>
      <c r="AA93" s="4"/>
      <c r="AB93" s="4"/>
      <c r="AC93" s="4"/>
      <c r="AD93" s="4"/>
    </row>
    <row r="94" ht="14.25" customHeight="1">
      <c r="A94" s="1"/>
      <c r="B94" s="4"/>
      <c r="C94" s="4"/>
      <c r="D94" s="4"/>
      <c r="E94" s="4"/>
      <c r="F94" s="4"/>
      <c r="G94" s="4"/>
      <c r="H94" s="4"/>
      <c r="I94" s="4"/>
      <c r="J94" s="4"/>
      <c r="K94" s="4"/>
      <c r="L94" s="4"/>
      <c r="M94" s="4"/>
      <c r="N94" s="4"/>
      <c r="O94" s="4"/>
      <c r="P94" s="4"/>
      <c r="Q94" s="4"/>
      <c r="R94" s="4"/>
      <c r="S94" s="4"/>
      <c r="T94" s="4"/>
      <c r="U94" s="4"/>
      <c r="V94" s="4"/>
      <c r="W94" s="4"/>
      <c r="X94" s="4"/>
      <c r="Y94" s="4"/>
      <c r="Z94" s="4"/>
      <c r="AA94" s="4"/>
      <c r="AB94" s="4"/>
      <c r="AC94" s="4"/>
      <c r="AD94" s="4"/>
    </row>
    <row r="95" ht="14.25" customHeight="1">
      <c r="A95" s="1"/>
      <c r="B95" s="4"/>
      <c r="C95" s="4"/>
      <c r="D95" s="4"/>
      <c r="E95" s="4"/>
      <c r="F95" s="4"/>
      <c r="G95" s="4"/>
      <c r="H95" s="4"/>
      <c r="I95" s="4"/>
      <c r="J95" s="4"/>
      <c r="K95" s="4"/>
      <c r="L95" s="4"/>
      <c r="M95" s="4"/>
      <c r="N95" s="4"/>
      <c r="O95" s="4"/>
      <c r="P95" s="4"/>
      <c r="Q95" s="4"/>
      <c r="R95" s="4"/>
      <c r="S95" s="4"/>
      <c r="T95" s="4"/>
      <c r="U95" s="4"/>
      <c r="V95" s="4"/>
      <c r="W95" s="4"/>
      <c r="X95" s="4"/>
      <c r="Y95" s="4"/>
      <c r="Z95" s="4"/>
      <c r="AA95" s="4"/>
      <c r="AB95" s="4"/>
      <c r="AC95" s="4"/>
      <c r="AD95" s="4"/>
    </row>
    <row r="96" ht="14.25" customHeight="1">
      <c r="A96" s="1"/>
      <c r="B96" s="4"/>
      <c r="C96" s="4"/>
      <c r="D96" s="4"/>
      <c r="E96" s="4"/>
      <c r="F96" s="4"/>
      <c r="G96" s="4"/>
      <c r="H96" s="4"/>
      <c r="I96" s="4"/>
      <c r="J96" s="4"/>
      <c r="K96" s="4"/>
      <c r="L96" s="4"/>
      <c r="M96" s="4"/>
      <c r="N96" s="4"/>
      <c r="O96" s="4"/>
      <c r="P96" s="4"/>
      <c r="Q96" s="4"/>
      <c r="R96" s="4"/>
      <c r="S96" s="4"/>
      <c r="T96" s="4"/>
      <c r="U96" s="4"/>
      <c r="V96" s="4"/>
      <c r="W96" s="4"/>
      <c r="X96" s="4"/>
      <c r="Y96" s="4"/>
      <c r="Z96" s="4"/>
      <c r="AA96" s="4"/>
      <c r="AB96" s="4"/>
      <c r="AC96" s="4"/>
      <c r="AD96" s="4"/>
    </row>
    <row r="97" ht="14.25" customHeight="1">
      <c r="A97" s="1"/>
      <c r="B97" s="4"/>
      <c r="C97" s="4"/>
      <c r="D97" s="4"/>
      <c r="E97" s="4"/>
      <c r="F97" s="4"/>
      <c r="G97" s="4"/>
      <c r="H97" s="4"/>
      <c r="I97" s="4"/>
      <c r="J97" s="4"/>
      <c r="K97" s="4"/>
      <c r="L97" s="4"/>
      <c r="M97" s="4"/>
      <c r="N97" s="4"/>
      <c r="O97" s="4"/>
      <c r="P97" s="4"/>
      <c r="Q97" s="4"/>
      <c r="R97" s="4"/>
      <c r="S97" s="4"/>
      <c r="T97" s="4"/>
      <c r="U97" s="4"/>
      <c r="V97" s="4"/>
      <c r="W97" s="4"/>
      <c r="X97" s="4"/>
      <c r="Y97" s="4"/>
      <c r="Z97" s="4"/>
      <c r="AA97" s="4"/>
      <c r="AB97" s="4"/>
      <c r="AC97" s="4"/>
      <c r="AD97" s="4"/>
    </row>
    <row r="98" ht="14.25" customHeight="1">
      <c r="A98" s="1"/>
      <c r="B98" s="4"/>
      <c r="C98" s="4"/>
      <c r="D98" s="4"/>
      <c r="E98" s="4"/>
      <c r="F98" s="4"/>
      <c r="G98" s="4"/>
      <c r="H98" s="4"/>
      <c r="I98" s="4"/>
      <c r="J98" s="4"/>
      <c r="K98" s="4"/>
      <c r="L98" s="4"/>
      <c r="M98" s="4"/>
      <c r="N98" s="4"/>
      <c r="O98" s="4"/>
      <c r="P98" s="4"/>
      <c r="Q98" s="4"/>
      <c r="R98" s="4"/>
      <c r="S98" s="4"/>
      <c r="T98" s="4"/>
      <c r="U98" s="4"/>
      <c r="V98" s="4"/>
      <c r="W98" s="4"/>
      <c r="X98" s="4"/>
      <c r="Y98" s="4"/>
      <c r="Z98" s="4"/>
      <c r="AA98" s="4"/>
      <c r="AB98" s="4"/>
      <c r="AC98" s="4"/>
      <c r="AD98" s="4"/>
    </row>
    <row r="99" ht="14.25" customHeight="1">
      <c r="A99" s="1"/>
      <c r="B99" s="4"/>
      <c r="C99" s="4"/>
      <c r="D99" s="4"/>
      <c r="E99" s="4"/>
      <c r="F99" s="4"/>
      <c r="G99" s="4"/>
      <c r="H99" s="4"/>
      <c r="I99" s="4"/>
      <c r="J99" s="4"/>
      <c r="K99" s="4"/>
      <c r="L99" s="4"/>
      <c r="M99" s="4"/>
      <c r="N99" s="4"/>
      <c r="O99" s="4"/>
      <c r="P99" s="4"/>
      <c r="Q99" s="4"/>
      <c r="R99" s="4"/>
      <c r="S99" s="4"/>
      <c r="T99" s="4"/>
      <c r="U99" s="4"/>
      <c r="V99" s="4"/>
      <c r="W99" s="4"/>
      <c r="X99" s="4"/>
      <c r="Y99" s="4"/>
      <c r="Z99" s="4"/>
      <c r="AA99" s="4"/>
      <c r="AB99" s="4"/>
      <c r="AC99" s="4"/>
      <c r="AD99" s="4"/>
    </row>
    <row r="100" ht="14.25" customHeight="1">
      <c r="A100" s="1"/>
      <c r="B100" s="4"/>
      <c r="C100" s="4"/>
      <c r="D100" s="4"/>
      <c r="E100" s="4"/>
      <c r="F100" s="4"/>
      <c r="G100" s="4"/>
      <c r="H100" s="4"/>
      <c r="I100" s="4"/>
      <c r="J100" s="4"/>
      <c r="K100" s="4"/>
      <c r="L100" s="4"/>
      <c r="M100" s="4"/>
      <c r="N100" s="4"/>
      <c r="O100" s="4"/>
      <c r="P100" s="4"/>
      <c r="Q100" s="4"/>
      <c r="R100" s="4"/>
      <c r="S100" s="4"/>
      <c r="T100" s="4"/>
      <c r="U100" s="4"/>
      <c r="V100" s="4"/>
      <c r="W100" s="4"/>
      <c r="X100" s="4"/>
      <c r="Y100" s="4"/>
      <c r="Z100" s="4"/>
      <c r="AA100" s="4"/>
      <c r="AB100" s="4"/>
      <c r="AC100" s="4"/>
      <c r="AD100" s="4"/>
    </row>
    <row r="101" ht="14.25" customHeight="1">
      <c r="A101" s="1"/>
      <c r="B101" s="4"/>
      <c r="C101" s="4"/>
      <c r="D101" s="4"/>
      <c r="E101" s="4"/>
      <c r="F101" s="4"/>
      <c r="G101" s="4"/>
      <c r="H101" s="4"/>
      <c r="I101" s="4"/>
      <c r="J101" s="4"/>
      <c r="K101" s="4"/>
      <c r="L101" s="4"/>
      <c r="M101" s="4"/>
      <c r="N101" s="4"/>
      <c r="O101" s="4"/>
      <c r="P101" s="4"/>
      <c r="Q101" s="4"/>
      <c r="R101" s="4"/>
      <c r="S101" s="4"/>
      <c r="T101" s="4"/>
      <c r="U101" s="4"/>
      <c r="V101" s="4"/>
      <c r="W101" s="4"/>
      <c r="X101" s="4"/>
      <c r="Y101" s="4"/>
      <c r="Z101" s="4"/>
      <c r="AA101" s="4"/>
      <c r="AB101" s="4"/>
      <c r="AC101" s="4"/>
      <c r="AD101" s="4"/>
    </row>
    <row r="102" ht="14.25" customHeight="1">
      <c r="A102" s="1"/>
      <c r="B102" s="4"/>
      <c r="C102" s="4"/>
      <c r="D102" s="4"/>
      <c r="E102" s="4"/>
      <c r="F102" s="4"/>
      <c r="G102" s="4"/>
      <c r="H102" s="4"/>
      <c r="I102" s="4"/>
      <c r="J102" s="4"/>
      <c r="K102" s="4"/>
      <c r="L102" s="4"/>
      <c r="M102" s="4"/>
      <c r="N102" s="4"/>
      <c r="O102" s="4"/>
      <c r="P102" s="4"/>
      <c r="Q102" s="4"/>
      <c r="R102" s="4"/>
      <c r="S102" s="4"/>
      <c r="T102" s="4"/>
      <c r="U102" s="4"/>
      <c r="V102" s="4"/>
      <c r="W102" s="4"/>
      <c r="X102" s="4"/>
      <c r="Y102" s="4"/>
      <c r="Z102" s="4"/>
      <c r="AA102" s="4"/>
      <c r="AB102" s="4"/>
      <c r="AC102" s="4"/>
      <c r="AD102" s="4"/>
    </row>
    <row r="103" ht="14.25" customHeight="1">
      <c r="A103" s="1"/>
      <c r="B103" s="4"/>
      <c r="C103" s="4"/>
      <c r="D103" s="4"/>
      <c r="E103" s="4"/>
      <c r="F103" s="4"/>
      <c r="G103" s="4"/>
      <c r="H103" s="4"/>
      <c r="I103" s="4"/>
      <c r="J103" s="4"/>
      <c r="K103" s="4"/>
      <c r="L103" s="4"/>
      <c r="M103" s="4"/>
      <c r="N103" s="4"/>
      <c r="O103" s="4"/>
      <c r="P103" s="4"/>
      <c r="Q103" s="4"/>
      <c r="R103" s="4"/>
      <c r="S103" s="4"/>
      <c r="T103" s="4"/>
      <c r="U103" s="4"/>
      <c r="V103" s="4"/>
      <c r="W103" s="4"/>
      <c r="X103" s="4"/>
      <c r="Y103" s="4"/>
      <c r="Z103" s="4"/>
      <c r="AA103" s="4"/>
      <c r="AB103" s="4"/>
      <c r="AC103" s="4"/>
      <c r="AD103" s="4"/>
    </row>
    <row r="104" ht="14.25" customHeight="1">
      <c r="A104" s="1"/>
      <c r="B104" s="4"/>
      <c r="C104" s="4"/>
      <c r="D104" s="4"/>
      <c r="E104" s="4"/>
      <c r="F104" s="4"/>
      <c r="G104" s="4"/>
      <c r="H104" s="4"/>
      <c r="I104" s="4"/>
      <c r="J104" s="4"/>
      <c r="K104" s="4"/>
      <c r="L104" s="4"/>
      <c r="M104" s="4"/>
      <c r="N104" s="4"/>
      <c r="O104" s="4"/>
      <c r="P104" s="4"/>
      <c r="Q104" s="4"/>
      <c r="R104" s="4"/>
      <c r="S104" s="4"/>
      <c r="T104" s="4"/>
      <c r="U104" s="4"/>
      <c r="V104" s="4"/>
      <c r="W104" s="4"/>
      <c r="X104" s="4"/>
      <c r="Y104" s="4"/>
      <c r="Z104" s="4"/>
      <c r="AA104" s="4"/>
      <c r="AB104" s="4"/>
      <c r="AC104" s="4"/>
      <c r="AD104" s="4"/>
    </row>
    <row r="105" ht="14.25" customHeight="1">
      <c r="A105" s="1"/>
      <c r="B105" s="4"/>
      <c r="C105" s="4"/>
      <c r="D105" s="4"/>
      <c r="E105" s="4"/>
      <c r="F105" s="4"/>
      <c r="G105" s="4"/>
      <c r="H105" s="4"/>
      <c r="I105" s="4"/>
      <c r="J105" s="4"/>
      <c r="K105" s="4"/>
      <c r="L105" s="4"/>
      <c r="M105" s="4"/>
      <c r="N105" s="4"/>
      <c r="O105" s="4"/>
      <c r="P105" s="4"/>
      <c r="Q105" s="4"/>
      <c r="R105" s="4"/>
      <c r="S105" s="4"/>
      <c r="T105" s="4"/>
      <c r="U105" s="4"/>
      <c r="V105" s="4"/>
      <c r="W105" s="4"/>
      <c r="X105" s="4"/>
      <c r="Y105" s="4"/>
      <c r="Z105" s="4"/>
      <c r="AA105" s="4"/>
      <c r="AB105" s="4"/>
      <c r="AC105" s="4"/>
      <c r="AD105" s="4"/>
    </row>
    <row r="106" ht="14.25" customHeight="1">
      <c r="A106" s="1"/>
      <c r="B106" s="4"/>
      <c r="C106" s="4"/>
      <c r="D106" s="4"/>
      <c r="E106" s="4"/>
      <c r="F106" s="4"/>
      <c r="G106" s="4"/>
      <c r="H106" s="4"/>
      <c r="I106" s="4"/>
      <c r="J106" s="4"/>
      <c r="K106" s="4"/>
      <c r="L106" s="4"/>
      <c r="M106" s="4"/>
      <c r="N106" s="4"/>
      <c r="O106" s="4"/>
      <c r="P106" s="4"/>
      <c r="Q106" s="4"/>
      <c r="R106" s="4"/>
      <c r="S106" s="4"/>
      <c r="T106" s="4"/>
      <c r="U106" s="4"/>
      <c r="V106" s="4"/>
      <c r="W106" s="4"/>
      <c r="X106" s="4"/>
      <c r="Y106" s="4"/>
      <c r="Z106" s="4"/>
      <c r="AA106" s="4"/>
      <c r="AB106" s="4"/>
      <c r="AC106" s="4"/>
      <c r="AD106" s="4"/>
    </row>
    <row r="107" ht="14.25" customHeight="1">
      <c r="A107" s="1"/>
      <c r="B107" s="4"/>
      <c r="C107" s="4"/>
      <c r="D107" s="4"/>
      <c r="E107" s="4"/>
      <c r="F107" s="4"/>
      <c r="G107" s="4"/>
      <c r="H107" s="4"/>
      <c r="I107" s="4"/>
      <c r="J107" s="4"/>
      <c r="K107" s="4"/>
      <c r="L107" s="4"/>
      <c r="M107" s="4"/>
      <c r="N107" s="4"/>
      <c r="O107" s="4"/>
      <c r="P107" s="4"/>
      <c r="Q107" s="4"/>
      <c r="R107" s="4"/>
      <c r="S107" s="4"/>
      <c r="T107" s="4"/>
      <c r="U107" s="4"/>
      <c r="V107" s="4"/>
      <c r="W107" s="4"/>
      <c r="X107" s="4"/>
      <c r="Y107" s="4"/>
      <c r="Z107" s="4"/>
      <c r="AA107" s="4"/>
      <c r="AB107" s="4"/>
      <c r="AC107" s="4"/>
      <c r="AD107" s="4"/>
    </row>
    <row r="108" ht="14.25" customHeight="1">
      <c r="A108" s="1"/>
      <c r="B108" s="4"/>
      <c r="C108" s="4"/>
      <c r="D108" s="4"/>
      <c r="E108" s="4"/>
      <c r="F108" s="4"/>
      <c r="G108" s="4"/>
      <c r="H108" s="4"/>
      <c r="I108" s="4"/>
      <c r="J108" s="4"/>
      <c r="K108" s="4"/>
      <c r="L108" s="4"/>
      <c r="M108" s="4"/>
      <c r="N108" s="4"/>
      <c r="O108" s="4"/>
      <c r="P108" s="4"/>
      <c r="Q108" s="4"/>
      <c r="R108" s="4"/>
      <c r="S108" s="4"/>
      <c r="T108" s="4"/>
      <c r="U108" s="4"/>
      <c r="V108" s="4"/>
      <c r="W108" s="4"/>
      <c r="X108" s="4"/>
      <c r="Y108" s="4"/>
      <c r="Z108" s="4"/>
      <c r="AA108" s="4"/>
      <c r="AB108" s="4"/>
      <c r="AC108" s="4"/>
      <c r="AD108" s="4"/>
    </row>
    <row r="109" ht="14.25" customHeight="1">
      <c r="A109" s="1"/>
      <c r="B109" s="4"/>
      <c r="C109" s="4"/>
      <c r="D109" s="4"/>
      <c r="E109" s="4"/>
      <c r="F109" s="4"/>
      <c r="G109" s="4"/>
      <c r="H109" s="4"/>
      <c r="I109" s="4"/>
      <c r="J109" s="4"/>
      <c r="K109" s="4"/>
      <c r="L109" s="4"/>
      <c r="M109" s="4"/>
      <c r="N109" s="4"/>
      <c r="O109" s="4"/>
      <c r="P109" s="4"/>
      <c r="Q109" s="4"/>
      <c r="R109" s="4"/>
      <c r="S109" s="4"/>
      <c r="T109" s="4"/>
      <c r="U109" s="4"/>
      <c r="V109" s="4"/>
      <c r="W109" s="4"/>
      <c r="X109" s="4"/>
      <c r="Y109" s="4"/>
      <c r="Z109" s="4"/>
      <c r="AA109" s="4"/>
      <c r="AB109" s="4"/>
      <c r="AC109" s="4"/>
      <c r="AD109" s="4"/>
    </row>
    <row r="110" ht="14.25" customHeight="1">
      <c r="A110" s="1"/>
      <c r="B110" s="4"/>
      <c r="C110" s="4"/>
      <c r="D110" s="4"/>
      <c r="E110" s="4"/>
      <c r="F110" s="4"/>
      <c r="G110" s="4"/>
      <c r="H110" s="4"/>
      <c r="I110" s="4"/>
      <c r="J110" s="4"/>
      <c r="K110" s="4"/>
      <c r="L110" s="4"/>
      <c r="M110" s="4"/>
      <c r="N110" s="4"/>
      <c r="O110" s="4"/>
      <c r="P110" s="4"/>
      <c r="Q110" s="4"/>
      <c r="R110" s="4"/>
      <c r="S110" s="4"/>
      <c r="T110" s="4"/>
      <c r="U110" s="4"/>
      <c r="V110" s="4"/>
      <c r="W110" s="4"/>
      <c r="X110" s="4"/>
      <c r="Y110" s="4"/>
      <c r="Z110" s="4"/>
      <c r="AA110" s="4"/>
      <c r="AB110" s="4"/>
      <c r="AC110" s="4"/>
      <c r="AD110" s="4"/>
    </row>
    <row r="111" ht="14.25" customHeight="1">
      <c r="A111" s="1"/>
      <c r="B111" s="4"/>
      <c r="C111" s="4"/>
      <c r="D111" s="4"/>
      <c r="E111" s="4"/>
      <c r="F111" s="4"/>
      <c r="G111" s="4"/>
      <c r="H111" s="4"/>
      <c r="I111" s="4"/>
      <c r="J111" s="4"/>
      <c r="K111" s="4"/>
      <c r="L111" s="4"/>
      <c r="M111" s="4"/>
      <c r="N111" s="4"/>
      <c r="O111" s="4"/>
      <c r="P111" s="4"/>
      <c r="Q111" s="4"/>
      <c r="R111" s="4"/>
      <c r="S111" s="4"/>
      <c r="T111" s="4"/>
      <c r="U111" s="4"/>
      <c r="V111" s="4"/>
      <c r="W111" s="4"/>
      <c r="X111" s="4"/>
      <c r="Y111" s="4"/>
      <c r="Z111" s="4"/>
      <c r="AA111" s="4"/>
      <c r="AB111" s="4"/>
      <c r="AC111" s="4"/>
      <c r="AD111" s="4"/>
    </row>
    <row r="112" ht="14.25" customHeight="1">
      <c r="A112" s="1"/>
      <c r="B112" s="4"/>
      <c r="C112" s="4"/>
      <c r="D112" s="4"/>
      <c r="E112" s="4"/>
      <c r="F112" s="4"/>
      <c r="G112" s="4"/>
      <c r="H112" s="4"/>
      <c r="I112" s="4"/>
      <c r="J112" s="4"/>
      <c r="K112" s="4"/>
      <c r="L112" s="4"/>
      <c r="M112" s="4"/>
      <c r="N112" s="4"/>
      <c r="O112" s="4"/>
      <c r="P112" s="4"/>
      <c r="Q112" s="4"/>
      <c r="R112" s="4"/>
      <c r="S112" s="4"/>
      <c r="T112" s="4"/>
      <c r="U112" s="4"/>
      <c r="V112" s="4"/>
      <c r="W112" s="4"/>
      <c r="X112" s="4"/>
      <c r="Y112" s="4"/>
      <c r="Z112" s="4"/>
      <c r="AA112" s="4"/>
      <c r="AB112" s="4"/>
      <c r="AC112" s="4"/>
      <c r="AD112" s="4"/>
    </row>
    <row r="113" ht="14.25" customHeight="1">
      <c r="A113" s="1"/>
      <c r="B113" s="4"/>
      <c r="C113" s="4"/>
      <c r="D113" s="4"/>
      <c r="E113" s="4"/>
      <c r="F113" s="4"/>
      <c r="G113" s="4"/>
      <c r="H113" s="4"/>
      <c r="I113" s="4"/>
      <c r="J113" s="4"/>
      <c r="K113" s="4"/>
      <c r="L113" s="4"/>
      <c r="M113" s="4"/>
      <c r="N113" s="4"/>
      <c r="O113" s="4"/>
      <c r="P113" s="4"/>
      <c r="Q113" s="4"/>
      <c r="R113" s="4"/>
      <c r="S113" s="4"/>
      <c r="T113" s="4"/>
      <c r="U113" s="4"/>
      <c r="V113" s="4"/>
      <c r="W113" s="4"/>
      <c r="X113" s="4"/>
      <c r="Y113" s="4"/>
      <c r="Z113" s="4"/>
      <c r="AA113" s="4"/>
      <c r="AB113" s="4"/>
      <c r="AC113" s="4"/>
      <c r="AD113" s="4"/>
    </row>
    <row r="114" ht="14.25" customHeight="1">
      <c r="A114" s="1"/>
      <c r="B114" s="4"/>
      <c r="C114" s="4"/>
      <c r="D114" s="4"/>
      <c r="E114" s="4"/>
      <c r="F114" s="4"/>
      <c r="G114" s="4"/>
      <c r="H114" s="4"/>
      <c r="I114" s="4"/>
      <c r="J114" s="4"/>
      <c r="K114" s="4"/>
      <c r="L114" s="4"/>
      <c r="M114" s="4"/>
      <c r="N114" s="4"/>
      <c r="O114" s="4"/>
      <c r="P114" s="4"/>
      <c r="Q114" s="4"/>
      <c r="R114" s="4"/>
      <c r="S114" s="4"/>
      <c r="T114" s="4"/>
      <c r="U114" s="4"/>
      <c r="V114" s="4"/>
      <c r="W114" s="4"/>
      <c r="X114" s="4"/>
      <c r="Y114" s="4"/>
      <c r="Z114" s="4"/>
      <c r="AA114" s="4"/>
      <c r="AB114" s="4"/>
      <c r="AC114" s="4"/>
      <c r="AD114" s="4"/>
    </row>
    <row r="115" ht="14.25" customHeight="1">
      <c r="A115" s="1"/>
      <c r="B115" s="4"/>
      <c r="C115" s="4"/>
      <c r="D115" s="4"/>
      <c r="E115" s="4"/>
      <c r="F115" s="4"/>
      <c r="G115" s="4"/>
      <c r="H115" s="4"/>
      <c r="I115" s="4"/>
      <c r="J115" s="4"/>
      <c r="K115" s="4"/>
      <c r="L115" s="4"/>
      <c r="M115" s="4"/>
      <c r="N115" s="4"/>
      <c r="O115" s="4"/>
      <c r="P115" s="4"/>
      <c r="Q115" s="4"/>
      <c r="R115" s="4"/>
      <c r="S115" s="4"/>
      <c r="T115" s="4"/>
      <c r="U115" s="4"/>
      <c r="V115" s="4"/>
      <c r="W115" s="4"/>
      <c r="X115" s="4"/>
      <c r="Y115" s="4"/>
      <c r="Z115" s="4"/>
      <c r="AA115" s="4"/>
      <c r="AB115" s="4"/>
      <c r="AC115" s="4"/>
      <c r="AD115" s="4"/>
    </row>
    <row r="116" ht="14.25" customHeight="1">
      <c r="A116" s="1"/>
      <c r="B116" s="4"/>
      <c r="C116" s="4"/>
      <c r="D116" s="4"/>
      <c r="E116" s="4"/>
      <c r="F116" s="4"/>
      <c r="G116" s="4"/>
      <c r="H116" s="4"/>
      <c r="I116" s="4"/>
      <c r="J116" s="4"/>
      <c r="K116" s="4"/>
      <c r="L116" s="4"/>
      <c r="M116" s="4"/>
      <c r="N116" s="4"/>
      <c r="O116" s="4"/>
      <c r="P116" s="4"/>
      <c r="Q116" s="4"/>
      <c r="R116" s="4"/>
      <c r="S116" s="4"/>
      <c r="T116" s="4"/>
      <c r="U116" s="4"/>
      <c r="V116" s="4"/>
      <c r="W116" s="4"/>
      <c r="X116" s="4"/>
      <c r="Y116" s="4"/>
      <c r="Z116" s="4"/>
      <c r="AA116" s="4"/>
      <c r="AB116" s="4"/>
      <c r="AC116" s="4"/>
      <c r="AD116" s="4"/>
    </row>
    <row r="117" ht="14.25" customHeight="1">
      <c r="A117" s="1"/>
      <c r="B117" s="4"/>
      <c r="C117" s="4"/>
      <c r="D117" s="4"/>
      <c r="E117" s="4"/>
      <c r="F117" s="4"/>
      <c r="G117" s="4"/>
      <c r="H117" s="4"/>
      <c r="I117" s="4"/>
      <c r="J117" s="4"/>
      <c r="K117" s="4"/>
      <c r="L117" s="4"/>
      <c r="M117" s="4"/>
      <c r="N117" s="4"/>
      <c r="O117" s="4"/>
      <c r="P117" s="4"/>
      <c r="Q117" s="4"/>
      <c r="R117" s="4"/>
      <c r="S117" s="4"/>
      <c r="T117" s="4"/>
      <c r="U117" s="4"/>
      <c r="V117" s="4"/>
      <c r="W117" s="4"/>
      <c r="X117" s="4"/>
      <c r="Y117" s="4"/>
      <c r="Z117" s="4"/>
      <c r="AA117" s="4"/>
      <c r="AB117" s="4"/>
      <c r="AC117" s="4"/>
      <c r="AD117" s="4"/>
    </row>
    <row r="118" ht="14.25" customHeight="1">
      <c r="A118" s="1"/>
      <c r="B118" s="4"/>
      <c r="C118" s="4"/>
      <c r="D118" s="4"/>
      <c r="E118" s="4"/>
      <c r="F118" s="4"/>
      <c r="G118" s="4"/>
      <c r="H118" s="4"/>
      <c r="I118" s="4"/>
      <c r="J118" s="4"/>
      <c r="K118" s="4"/>
      <c r="L118" s="4"/>
      <c r="M118" s="4"/>
      <c r="N118" s="4"/>
      <c r="O118" s="4"/>
      <c r="P118" s="4"/>
      <c r="Q118" s="4"/>
      <c r="R118" s="4"/>
      <c r="S118" s="4"/>
      <c r="T118" s="4"/>
      <c r="U118" s="4"/>
      <c r="V118" s="4"/>
      <c r="W118" s="4"/>
      <c r="X118" s="4"/>
      <c r="Y118" s="4"/>
      <c r="Z118" s="4"/>
      <c r="AA118" s="4"/>
      <c r="AB118" s="4"/>
      <c r="AC118" s="4"/>
      <c r="AD118" s="4"/>
    </row>
    <row r="119" ht="14.25" customHeight="1">
      <c r="A119" s="1"/>
      <c r="B119" s="4"/>
      <c r="C119" s="4"/>
      <c r="D119" s="4"/>
      <c r="E119" s="4"/>
      <c r="F119" s="4"/>
      <c r="G119" s="4"/>
      <c r="H119" s="4"/>
      <c r="I119" s="4"/>
      <c r="J119" s="4"/>
      <c r="K119" s="4"/>
      <c r="L119" s="4"/>
      <c r="M119" s="4"/>
      <c r="N119" s="4"/>
      <c r="O119" s="4"/>
      <c r="P119" s="4"/>
      <c r="Q119" s="4"/>
      <c r="R119" s="4"/>
      <c r="S119" s="4"/>
      <c r="T119" s="4"/>
      <c r="U119" s="4"/>
      <c r="V119" s="4"/>
      <c r="W119" s="4"/>
      <c r="X119" s="4"/>
      <c r="Y119" s="4"/>
      <c r="Z119" s="4"/>
      <c r="AA119" s="4"/>
      <c r="AB119" s="4"/>
      <c r="AC119" s="4"/>
      <c r="AD119" s="4"/>
    </row>
    <row r="120" ht="14.25" customHeight="1">
      <c r="A120" s="1"/>
      <c r="B120" s="4"/>
      <c r="C120" s="4"/>
      <c r="D120" s="4"/>
      <c r="E120" s="4"/>
      <c r="F120" s="4"/>
      <c r="G120" s="4"/>
      <c r="H120" s="4"/>
      <c r="I120" s="4"/>
      <c r="J120" s="4"/>
      <c r="K120" s="4"/>
      <c r="L120" s="4"/>
      <c r="M120" s="4"/>
      <c r="N120" s="4"/>
      <c r="O120" s="4"/>
      <c r="P120" s="4"/>
      <c r="Q120" s="4"/>
      <c r="R120" s="4"/>
      <c r="S120" s="4"/>
      <c r="T120" s="4"/>
      <c r="U120" s="4"/>
      <c r="V120" s="4"/>
      <c r="W120" s="4"/>
      <c r="X120" s="4"/>
      <c r="Y120" s="4"/>
      <c r="Z120" s="4"/>
      <c r="AA120" s="4"/>
      <c r="AB120" s="4"/>
      <c r="AC120" s="4"/>
      <c r="AD120" s="4"/>
    </row>
    <row r="121" ht="14.25" customHeight="1">
      <c r="A121" s="1"/>
      <c r="B121" s="4"/>
      <c r="C121" s="4"/>
      <c r="D121" s="4"/>
      <c r="E121" s="4"/>
      <c r="F121" s="4"/>
      <c r="G121" s="4"/>
      <c r="H121" s="4"/>
      <c r="I121" s="4"/>
      <c r="J121" s="4"/>
      <c r="K121" s="4"/>
      <c r="L121" s="4"/>
      <c r="M121" s="4"/>
      <c r="N121" s="4"/>
      <c r="O121" s="4"/>
      <c r="P121" s="4"/>
      <c r="Q121" s="4"/>
      <c r="R121" s="4"/>
      <c r="S121" s="4"/>
      <c r="T121" s="4"/>
      <c r="U121" s="4"/>
      <c r="V121" s="4"/>
      <c r="W121" s="4"/>
      <c r="X121" s="4"/>
      <c r="Y121" s="4"/>
      <c r="Z121" s="4"/>
      <c r="AA121" s="4"/>
      <c r="AB121" s="4"/>
      <c r="AC121" s="4"/>
      <c r="AD121" s="4"/>
    </row>
    <row r="122" ht="14.25" customHeight="1">
      <c r="A122" s="1"/>
      <c r="B122" s="4"/>
      <c r="C122" s="4"/>
      <c r="D122" s="4"/>
      <c r="E122" s="4"/>
      <c r="F122" s="4"/>
      <c r="G122" s="4"/>
      <c r="H122" s="4"/>
      <c r="I122" s="4"/>
      <c r="J122" s="4"/>
      <c r="K122" s="4"/>
      <c r="L122" s="4"/>
      <c r="M122" s="4"/>
      <c r="N122" s="4"/>
      <c r="O122" s="4"/>
      <c r="P122" s="4"/>
      <c r="Q122" s="4"/>
      <c r="R122" s="4"/>
      <c r="S122" s="4"/>
      <c r="T122" s="4"/>
      <c r="U122" s="4"/>
      <c r="V122" s="4"/>
      <c r="W122" s="4"/>
      <c r="X122" s="4"/>
      <c r="Y122" s="4"/>
      <c r="Z122" s="4"/>
      <c r="AA122" s="4"/>
      <c r="AB122" s="4"/>
      <c r="AC122" s="4"/>
      <c r="AD122" s="4"/>
    </row>
    <row r="123" ht="14.25" customHeight="1">
      <c r="A123" s="1"/>
      <c r="B123" s="4"/>
      <c r="C123" s="4"/>
      <c r="D123" s="4"/>
      <c r="E123" s="4"/>
      <c r="F123" s="4"/>
      <c r="G123" s="4"/>
      <c r="H123" s="4"/>
      <c r="I123" s="4"/>
      <c r="J123" s="4"/>
      <c r="K123" s="4"/>
      <c r="L123" s="4"/>
      <c r="M123" s="4"/>
      <c r="N123" s="4"/>
      <c r="O123" s="4"/>
      <c r="P123" s="4"/>
      <c r="Q123" s="4"/>
      <c r="R123" s="4"/>
      <c r="S123" s="4"/>
      <c r="T123" s="4"/>
      <c r="U123" s="4"/>
      <c r="V123" s="4"/>
      <c r="W123" s="4"/>
      <c r="X123" s="4"/>
      <c r="Y123" s="4"/>
      <c r="Z123" s="4"/>
      <c r="AA123" s="4"/>
      <c r="AB123" s="4"/>
      <c r="AC123" s="4"/>
      <c r="AD123" s="4"/>
    </row>
    <row r="124" ht="14.25" customHeight="1">
      <c r="A124" s="1"/>
      <c r="B124" s="4"/>
      <c r="C124" s="4"/>
      <c r="D124" s="4"/>
      <c r="E124" s="4"/>
      <c r="F124" s="4"/>
      <c r="G124" s="4"/>
      <c r="H124" s="4"/>
      <c r="I124" s="4"/>
      <c r="J124" s="4"/>
      <c r="K124" s="4"/>
      <c r="L124" s="4"/>
      <c r="M124" s="4"/>
      <c r="N124" s="4"/>
      <c r="O124" s="4"/>
      <c r="P124" s="4"/>
      <c r="Q124" s="4"/>
      <c r="R124" s="4"/>
      <c r="S124" s="4"/>
      <c r="T124" s="4"/>
      <c r="U124" s="4"/>
      <c r="V124" s="4"/>
      <c r="W124" s="4"/>
      <c r="X124" s="4"/>
      <c r="Y124" s="4"/>
      <c r="Z124" s="4"/>
      <c r="AA124" s="4"/>
      <c r="AB124" s="4"/>
      <c r="AC124" s="4"/>
      <c r="AD124" s="4"/>
    </row>
    <row r="125" ht="14.25" customHeight="1">
      <c r="A125" s="1"/>
      <c r="B125" s="4"/>
      <c r="C125" s="4"/>
      <c r="D125" s="4"/>
      <c r="E125" s="4"/>
      <c r="F125" s="4"/>
      <c r="G125" s="4"/>
      <c r="H125" s="4"/>
      <c r="I125" s="4"/>
      <c r="J125" s="4"/>
      <c r="K125" s="4"/>
      <c r="L125" s="4"/>
      <c r="M125" s="4"/>
      <c r="N125" s="4"/>
      <c r="O125" s="4"/>
      <c r="P125" s="4"/>
      <c r="Q125" s="4"/>
      <c r="R125" s="4"/>
      <c r="S125" s="4"/>
      <c r="T125" s="4"/>
      <c r="U125" s="4"/>
      <c r="V125" s="4"/>
      <c r="W125" s="4"/>
      <c r="X125" s="4"/>
      <c r="Y125" s="4"/>
      <c r="Z125" s="4"/>
      <c r="AA125" s="4"/>
      <c r="AB125" s="4"/>
      <c r="AC125" s="4"/>
      <c r="AD125" s="4"/>
    </row>
    <row r="126" ht="14.25" customHeight="1">
      <c r="A126" s="1"/>
      <c r="B126" s="4"/>
      <c r="C126" s="4"/>
      <c r="D126" s="4"/>
      <c r="E126" s="4"/>
      <c r="F126" s="4"/>
      <c r="G126" s="4"/>
      <c r="H126" s="4"/>
      <c r="I126" s="4"/>
      <c r="J126" s="4"/>
      <c r="K126" s="4"/>
      <c r="L126" s="4"/>
      <c r="M126" s="4"/>
      <c r="N126" s="4"/>
      <c r="O126" s="4"/>
      <c r="P126" s="4"/>
      <c r="Q126" s="4"/>
      <c r="R126" s="4"/>
      <c r="S126" s="4"/>
      <c r="T126" s="4"/>
      <c r="U126" s="4"/>
      <c r="V126" s="4"/>
      <c r="W126" s="4"/>
      <c r="X126" s="4"/>
      <c r="Y126" s="4"/>
      <c r="Z126" s="4"/>
      <c r="AA126" s="4"/>
      <c r="AB126" s="4"/>
      <c r="AC126" s="4"/>
      <c r="AD126" s="4"/>
    </row>
    <row r="127" ht="14.25" customHeight="1">
      <c r="A127" s="1"/>
      <c r="B127" s="4"/>
      <c r="C127" s="4"/>
      <c r="D127" s="4"/>
      <c r="E127" s="4"/>
      <c r="F127" s="4"/>
      <c r="G127" s="4"/>
      <c r="H127" s="4"/>
      <c r="I127" s="4"/>
      <c r="J127" s="4"/>
      <c r="K127" s="4"/>
      <c r="L127" s="4"/>
      <c r="M127" s="4"/>
      <c r="N127" s="4"/>
      <c r="O127" s="4"/>
      <c r="P127" s="4"/>
      <c r="Q127" s="4"/>
      <c r="R127" s="4"/>
      <c r="S127" s="4"/>
      <c r="T127" s="4"/>
      <c r="U127" s="4"/>
      <c r="V127" s="4"/>
      <c r="W127" s="4"/>
      <c r="X127" s="4"/>
      <c r="Y127" s="4"/>
      <c r="Z127" s="4"/>
      <c r="AA127" s="4"/>
      <c r="AB127" s="4"/>
      <c r="AC127" s="4"/>
      <c r="AD127" s="4"/>
    </row>
    <row r="128" ht="14.25" customHeight="1">
      <c r="A128" s="1"/>
      <c r="B128" s="4"/>
      <c r="C128" s="4"/>
      <c r="D128" s="4"/>
      <c r="E128" s="4"/>
      <c r="F128" s="4"/>
      <c r="G128" s="4"/>
      <c r="H128" s="4"/>
      <c r="I128" s="4"/>
      <c r="J128" s="4"/>
      <c r="K128" s="4"/>
      <c r="L128" s="4"/>
      <c r="M128" s="4"/>
      <c r="N128" s="4"/>
      <c r="O128" s="4"/>
      <c r="P128" s="4"/>
      <c r="Q128" s="4"/>
      <c r="R128" s="4"/>
      <c r="S128" s="4"/>
      <c r="T128" s="4"/>
      <c r="U128" s="4"/>
      <c r="V128" s="4"/>
      <c r="W128" s="4"/>
      <c r="X128" s="4"/>
      <c r="Y128" s="4"/>
      <c r="Z128" s="4"/>
      <c r="AA128" s="4"/>
      <c r="AB128" s="4"/>
      <c r="AC128" s="4"/>
      <c r="AD128" s="4"/>
    </row>
    <row r="129" ht="14.25" customHeight="1">
      <c r="A129" s="1"/>
      <c r="B129" s="4"/>
      <c r="C129" s="4"/>
      <c r="D129" s="4"/>
      <c r="E129" s="4"/>
      <c r="F129" s="4"/>
      <c r="G129" s="4"/>
      <c r="H129" s="4"/>
      <c r="I129" s="4"/>
      <c r="J129" s="4"/>
      <c r="K129" s="4"/>
      <c r="L129" s="4"/>
      <c r="M129" s="4"/>
      <c r="N129" s="4"/>
      <c r="O129" s="4"/>
      <c r="P129" s="4"/>
      <c r="Q129" s="4"/>
      <c r="R129" s="4"/>
      <c r="S129" s="4"/>
      <c r="T129" s="4"/>
      <c r="U129" s="4"/>
      <c r="V129" s="4"/>
      <c r="W129" s="4"/>
      <c r="X129" s="4"/>
      <c r="Y129" s="4"/>
      <c r="Z129" s="4"/>
      <c r="AA129" s="4"/>
      <c r="AB129" s="4"/>
      <c r="AC129" s="4"/>
      <c r="AD129" s="4"/>
    </row>
    <row r="130" ht="14.25" customHeight="1">
      <c r="A130" s="1"/>
      <c r="B130" s="4"/>
      <c r="C130" s="4"/>
      <c r="D130" s="4"/>
      <c r="E130" s="4"/>
      <c r="F130" s="4"/>
      <c r="G130" s="4"/>
      <c r="H130" s="4"/>
      <c r="I130" s="4"/>
      <c r="J130" s="4"/>
      <c r="K130" s="4"/>
      <c r="L130" s="4"/>
      <c r="M130" s="4"/>
      <c r="N130" s="4"/>
      <c r="O130" s="4"/>
      <c r="P130" s="4"/>
      <c r="Q130" s="4"/>
      <c r="R130" s="4"/>
      <c r="S130" s="4"/>
      <c r="T130" s="4"/>
      <c r="U130" s="4"/>
      <c r="V130" s="4"/>
      <c r="W130" s="4"/>
      <c r="X130" s="4"/>
      <c r="Y130" s="4"/>
      <c r="Z130" s="4"/>
      <c r="AA130" s="4"/>
      <c r="AB130" s="4"/>
      <c r="AC130" s="4"/>
      <c r="AD130" s="4"/>
    </row>
    <row r="131" ht="14.25" customHeight="1">
      <c r="A131" s="1"/>
      <c r="B131" s="4"/>
      <c r="C131" s="4"/>
      <c r="D131" s="4"/>
      <c r="E131" s="4"/>
      <c r="F131" s="4"/>
      <c r="G131" s="4"/>
      <c r="H131" s="4"/>
      <c r="I131" s="4"/>
      <c r="J131" s="4"/>
      <c r="K131" s="4"/>
      <c r="L131" s="4"/>
      <c r="M131" s="4"/>
      <c r="N131" s="4"/>
      <c r="O131" s="4"/>
      <c r="P131" s="4"/>
      <c r="Q131" s="4"/>
      <c r="R131" s="4"/>
      <c r="S131" s="4"/>
      <c r="T131" s="4"/>
      <c r="U131" s="4"/>
      <c r="V131" s="4"/>
      <c r="W131" s="4"/>
      <c r="X131" s="4"/>
      <c r="Y131" s="4"/>
      <c r="Z131" s="4"/>
      <c r="AA131" s="4"/>
      <c r="AB131" s="4"/>
      <c r="AC131" s="4"/>
      <c r="AD131" s="4"/>
    </row>
    <row r="132" ht="14.25" customHeight="1">
      <c r="A132" s="1"/>
      <c r="B132" s="4"/>
      <c r="C132" s="4"/>
      <c r="D132" s="4"/>
      <c r="E132" s="4"/>
      <c r="F132" s="4"/>
      <c r="G132" s="4"/>
      <c r="H132" s="4"/>
      <c r="I132" s="4"/>
      <c r="J132" s="4"/>
      <c r="K132" s="4"/>
      <c r="L132" s="4"/>
      <c r="M132" s="4"/>
      <c r="N132" s="4"/>
      <c r="O132" s="4"/>
      <c r="P132" s="4"/>
      <c r="Q132" s="4"/>
      <c r="R132" s="4"/>
      <c r="S132" s="4"/>
      <c r="T132" s="4"/>
      <c r="U132" s="4"/>
      <c r="V132" s="4"/>
      <c r="W132" s="4"/>
      <c r="X132" s="4"/>
      <c r="Y132" s="4"/>
      <c r="Z132" s="4"/>
      <c r="AA132" s="4"/>
      <c r="AB132" s="4"/>
      <c r="AC132" s="4"/>
      <c r="AD132" s="4"/>
    </row>
    <row r="133" ht="14.25" customHeight="1">
      <c r="A133" s="1"/>
      <c r="B133" s="4"/>
      <c r="C133" s="4"/>
      <c r="D133" s="4"/>
      <c r="E133" s="4"/>
      <c r="F133" s="4"/>
      <c r="G133" s="4"/>
      <c r="H133" s="4"/>
      <c r="I133" s="4"/>
      <c r="J133" s="4"/>
      <c r="K133" s="4"/>
      <c r="L133" s="4"/>
      <c r="M133" s="4"/>
      <c r="N133" s="4"/>
      <c r="O133" s="4"/>
      <c r="P133" s="4"/>
      <c r="Q133" s="4"/>
      <c r="R133" s="4"/>
      <c r="S133" s="4"/>
      <c r="T133" s="4"/>
      <c r="U133" s="4"/>
      <c r="V133" s="4"/>
      <c r="W133" s="4"/>
      <c r="X133" s="4"/>
      <c r="Y133" s="4"/>
      <c r="Z133" s="4"/>
      <c r="AA133" s="4"/>
      <c r="AB133" s="4"/>
      <c r="AC133" s="4"/>
      <c r="AD133" s="4"/>
    </row>
    <row r="134" ht="14.25" customHeight="1">
      <c r="A134" s="1"/>
      <c r="B134" s="4"/>
      <c r="C134" s="4"/>
      <c r="D134" s="4"/>
      <c r="E134" s="4"/>
      <c r="F134" s="4"/>
      <c r="G134" s="4"/>
      <c r="H134" s="4"/>
      <c r="I134" s="4"/>
      <c r="J134" s="4"/>
      <c r="K134" s="4"/>
      <c r="L134" s="4"/>
      <c r="M134" s="4"/>
      <c r="N134" s="4"/>
      <c r="O134" s="4"/>
      <c r="P134" s="4"/>
      <c r="Q134" s="4"/>
      <c r="R134" s="4"/>
      <c r="S134" s="4"/>
      <c r="T134" s="4"/>
      <c r="U134" s="4"/>
      <c r="V134" s="4"/>
      <c r="W134" s="4"/>
      <c r="X134" s="4"/>
      <c r="Y134" s="4"/>
      <c r="Z134" s="4"/>
      <c r="AA134" s="4"/>
      <c r="AB134" s="4"/>
      <c r="AC134" s="4"/>
      <c r="AD134" s="4"/>
    </row>
    <row r="135" ht="14.25" customHeight="1">
      <c r="A135" s="1"/>
      <c r="B135" s="4"/>
      <c r="C135" s="4"/>
      <c r="D135" s="4"/>
      <c r="E135" s="4"/>
      <c r="F135" s="4"/>
      <c r="G135" s="4"/>
      <c r="H135" s="4"/>
      <c r="I135" s="4"/>
      <c r="J135" s="4"/>
      <c r="K135" s="4"/>
      <c r="L135" s="4"/>
      <c r="M135" s="4"/>
      <c r="N135" s="4"/>
      <c r="O135" s="4"/>
      <c r="P135" s="4"/>
      <c r="Q135" s="4"/>
      <c r="R135" s="4"/>
      <c r="S135" s="4"/>
      <c r="T135" s="4"/>
      <c r="U135" s="4"/>
      <c r="V135" s="4"/>
      <c r="W135" s="4"/>
      <c r="X135" s="4"/>
      <c r="Y135" s="4"/>
      <c r="Z135" s="4"/>
      <c r="AA135" s="4"/>
      <c r="AB135" s="4"/>
      <c r="AC135" s="4"/>
      <c r="AD135" s="4"/>
    </row>
    <row r="136" ht="14.25" customHeight="1">
      <c r="A136" s="1"/>
      <c r="B136" s="4"/>
      <c r="C136" s="4"/>
      <c r="D136" s="4"/>
      <c r="E136" s="4"/>
      <c r="F136" s="4"/>
      <c r="G136" s="4"/>
      <c r="H136" s="4"/>
      <c r="I136" s="4"/>
      <c r="J136" s="4"/>
      <c r="K136" s="4"/>
      <c r="L136" s="4"/>
      <c r="M136" s="4"/>
      <c r="N136" s="4"/>
      <c r="O136" s="4"/>
      <c r="P136" s="4"/>
      <c r="Q136" s="4"/>
      <c r="R136" s="4"/>
      <c r="S136" s="4"/>
      <c r="T136" s="4"/>
      <c r="U136" s="4"/>
      <c r="V136" s="4"/>
      <c r="W136" s="4"/>
      <c r="X136" s="4"/>
      <c r="Y136" s="4"/>
      <c r="Z136" s="4"/>
      <c r="AA136" s="4"/>
      <c r="AB136" s="4"/>
      <c r="AC136" s="4"/>
      <c r="AD136" s="4"/>
    </row>
    <row r="137" ht="14.25" customHeight="1">
      <c r="A137" s="1"/>
      <c r="B137" s="4"/>
      <c r="C137" s="4"/>
      <c r="D137" s="4"/>
      <c r="E137" s="4"/>
      <c r="F137" s="4"/>
      <c r="G137" s="4"/>
      <c r="H137" s="4"/>
      <c r="I137" s="4"/>
      <c r="J137" s="4"/>
      <c r="K137" s="4"/>
      <c r="L137" s="4"/>
      <c r="M137" s="4"/>
      <c r="N137" s="4"/>
      <c r="O137" s="4"/>
      <c r="P137" s="4"/>
      <c r="Q137" s="4"/>
      <c r="R137" s="4"/>
      <c r="S137" s="4"/>
      <c r="T137" s="4"/>
      <c r="U137" s="4"/>
      <c r="V137" s="4"/>
      <c r="W137" s="4"/>
      <c r="X137" s="4"/>
      <c r="Y137" s="4"/>
      <c r="Z137" s="4"/>
      <c r="AA137" s="4"/>
      <c r="AB137" s="4"/>
      <c r="AC137" s="4"/>
      <c r="AD137" s="4"/>
    </row>
    <row r="138" ht="14.25" customHeight="1">
      <c r="A138" s="1"/>
      <c r="B138" s="4"/>
      <c r="C138" s="4"/>
      <c r="D138" s="4"/>
      <c r="E138" s="4"/>
      <c r="F138" s="4"/>
      <c r="G138" s="4"/>
      <c r="H138" s="4"/>
      <c r="I138" s="4"/>
      <c r="J138" s="4"/>
      <c r="K138" s="4"/>
      <c r="L138" s="4"/>
      <c r="M138" s="4"/>
      <c r="N138" s="4"/>
      <c r="O138" s="4"/>
      <c r="P138" s="4"/>
      <c r="Q138" s="4"/>
      <c r="R138" s="4"/>
      <c r="S138" s="4"/>
      <c r="T138" s="4"/>
      <c r="U138" s="4"/>
      <c r="V138" s="4"/>
      <c r="W138" s="4"/>
      <c r="X138" s="4"/>
      <c r="Y138" s="4"/>
      <c r="Z138" s="4"/>
      <c r="AA138" s="4"/>
      <c r="AB138" s="4"/>
      <c r="AC138" s="4"/>
      <c r="AD138" s="4"/>
    </row>
    <row r="139" ht="14.25" customHeight="1">
      <c r="A139" s="1"/>
      <c r="B139" s="4"/>
      <c r="C139" s="4"/>
      <c r="D139" s="4"/>
      <c r="E139" s="4"/>
      <c r="F139" s="4"/>
      <c r="G139" s="4"/>
      <c r="H139" s="4"/>
      <c r="I139" s="4"/>
      <c r="J139" s="4"/>
      <c r="K139" s="4"/>
      <c r="L139" s="4"/>
      <c r="M139" s="4"/>
      <c r="N139" s="4"/>
      <c r="O139" s="4"/>
      <c r="P139" s="4"/>
      <c r="Q139" s="4"/>
      <c r="R139" s="4"/>
      <c r="S139" s="4"/>
      <c r="T139" s="4"/>
      <c r="U139" s="4"/>
      <c r="V139" s="4"/>
      <c r="W139" s="4"/>
      <c r="X139" s="4"/>
      <c r="Y139" s="4"/>
      <c r="Z139" s="4"/>
      <c r="AA139" s="4"/>
      <c r="AB139" s="4"/>
      <c r="AC139" s="4"/>
      <c r="AD139" s="4"/>
    </row>
    <row r="140" ht="14.25" customHeight="1">
      <c r="A140" s="1"/>
      <c r="B140" s="4"/>
      <c r="C140" s="4"/>
      <c r="D140" s="4"/>
      <c r="E140" s="4"/>
      <c r="F140" s="4"/>
      <c r="G140" s="4"/>
      <c r="H140" s="4"/>
      <c r="I140" s="4"/>
      <c r="J140" s="4"/>
      <c r="K140" s="4"/>
      <c r="L140" s="4"/>
      <c r="M140" s="4"/>
      <c r="N140" s="4"/>
      <c r="O140" s="4"/>
      <c r="P140" s="4"/>
      <c r="Q140" s="4"/>
      <c r="R140" s="4"/>
      <c r="S140" s="4"/>
      <c r="T140" s="4"/>
      <c r="U140" s="4"/>
      <c r="V140" s="4"/>
      <c r="W140" s="4"/>
      <c r="X140" s="4"/>
      <c r="Y140" s="4"/>
      <c r="Z140" s="4"/>
      <c r="AA140" s="4"/>
      <c r="AB140" s="4"/>
      <c r="AC140" s="4"/>
      <c r="AD140" s="4"/>
    </row>
    <row r="141" ht="14.25" customHeight="1">
      <c r="A141" s="1"/>
      <c r="B141" s="4"/>
      <c r="C141" s="4"/>
      <c r="D141" s="4"/>
      <c r="E141" s="4"/>
      <c r="F141" s="4"/>
      <c r="G141" s="4"/>
      <c r="H141" s="4"/>
      <c r="I141" s="4"/>
      <c r="J141" s="4"/>
      <c r="K141" s="4"/>
      <c r="L141" s="4"/>
      <c r="M141" s="4"/>
      <c r="N141" s="4"/>
      <c r="O141" s="4"/>
      <c r="P141" s="4"/>
      <c r="Q141" s="4"/>
      <c r="R141" s="4"/>
      <c r="S141" s="4"/>
      <c r="T141" s="4"/>
      <c r="U141" s="4"/>
      <c r="V141" s="4"/>
      <c r="W141" s="4"/>
      <c r="X141" s="4"/>
      <c r="Y141" s="4"/>
      <c r="Z141" s="4"/>
      <c r="AA141" s="4"/>
      <c r="AB141" s="4"/>
      <c r="AC141" s="4"/>
      <c r="AD141" s="4"/>
    </row>
    <row r="142" ht="14.25" customHeight="1">
      <c r="A142" s="1"/>
      <c r="B142" s="4"/>
      <c r="C142" s="4"/>
      <c r="D142" s="4"/>
      <c r="E142" s="4"/>
      <c r="F142" s="4"/>
      <c r="G142" s="4"/>
      <c r="H142" s="4"/>
      <c r="I142" s="4"/>
      <c r="J142" s="4"/>
      <c r="K142" s="4"/>
      <c r="L142" s="4"/>
      <c r="M142" s="4"/>
      <c r="N142" s="4"/>
      <c r="O142" s="4"/>
      <c r="P142" s="4"/>
      <c r="Q142" s="4"/>
      <c r="R142" s="4"/>
      <c r="S142" s="4"/>
      <c r="T142" s="4"/>
      <c r="U142" s="4"/>
      <c r="V142" s="4"/>
      <c r="W142" s="4"/>
      <c r="X142" s="4"/>
      <c r="Y142" s="4"/>
      <c r="Z142" s="4"/>
      <c r="AA142" s="4"/>
      <c r="AB142" s="4"/>
      <c r="AC142" s="4"/>
      <c r="AD142" s="4"/>
    </row>
    <row r="143" ht="14.25" customHeight="1">
      <c r="A143" s="1"/>
      <c r="B143" s="4"/>
      <c r="C143" s="4"/>
      <c r="D143" s="4"/>
      <c r="E143" s="4"/>
      <c r="F143" s="4"/>
      <c r="G143" s="4"/>
      <c r="H143" s="4"/>
      <c r="I143" s="4"/>
      <c r="J143" s="4"/>
      <c r="K143" s="4"/>
      <c r="L143" s="4"/>
      <c r="M143" s="4"/>
      <c r="N143" s="4"/>
      <c r="O143" s="4"/>
      <c r="P143" s="4"/>
      <c r="Q143" s="4"/>
      <c r="R143" s="4"/>
      <c r="S143" s="4"/>
      <c r="T143" s="4"/>
      <c r="U143" s="4"/>
      <c r="V143" s="4"/>
      <c r="W143" s="4"/>
      <c r="X143" s="4"/>
      <c r="Y143" s="4"/>
      <c r="Z143" s="4"/>
      <c r="AA143" s="4"/>
      <c r="AB143" s="4"/>
      <c r="AC143" s="4"/>
      <c r="AD143" s="4"/>
    </row>
    <row r="144" ht="14.25" customHeight="1">
      <c r="A144" s="1"/>
      <c r="B144" s="4"/>
      <c r="C144" s="4"/>
      <c r="D144" s="4"/>
      <c r="E144" s="4"/>
      <c r="F144" s="4"/>
      <c r="G144" s="4"/>
      <c r="H144" s="4"/>
      <c r="I144" s="4"/>
      <c r="J144" s="4"/>
      <c r="K144" s="4"/>
      <c r="L144" s="4"/>
      <c r="M144" s="4"/>
      <c r="N144" s="4"/>
      <c r="O144" s="4"/>
      <c r="P144" s="4"/>
      <c r="Q144" s="4"/>
      <c r="R144" s="4"/>
      <c r="S144" s="4"/>
      <c r="T144" s="4"/>
      <c r="U144" s="4"/>
      <c r="V144" s="4"/>
      <c r="W144" s="4"/>
      <c r="X144" s="4"/>
      <c r="Y144" s="4"/>
      <c r="Z144" s="4"/>
      <c r="AA144" s="4"/>
      <c r="AB144" s="4"/>
      <c r="AC144" s="4"/>
      <c r="AD144" s="4"/>
    </row>
    <row r="145" ht="14.25" customHeight="1">
      <c r="A145" s="1"/>
      <c r="B145" s="4"/>
      <c r="C145" s="4"/>
      <c r="D145" s="4"/>
      <c r="E145" s="4"/>
      <c r="F145" s="4"/>
      <c r="G145" s="4"/>
      <c r="H145" s="4"/>
      <c r="I145" s="4"/>
      <c r="J145" s="4"/>
      <c r="K145" s="4"/>
      <c r="L145" s="4"/>
      <c r="M145" s="4"/>
      <c r="N145" s="4"/>
      <c r="O145" s="4"/>
      <c r="P145" s="4"/>
      <c r="Q145" s="4"/>
      <c r="R145" s="4"/>
      <c r="S145" s="4"/>
      <c r="T145" s="4"/>
      <c r="U145" s="4"/>
      <c r="V145" s="4"/>
      <c r="W145" s="4"/>
      <c r="X145" s="4"/>
      <c r="Y145" s="4"/>
      <c r="Z145" s="4"/>
      <c r="AA145" s="4"/>
      <c r="AB145" s="4"/>
      <c r="AC145" s="4"/>
      <c r="AD145" s="4"/>
    </row>
    <row r="146" ht="14.25" customHeight="1">
      <c r="A146" s="1"/>
      <c r="B146" s="4"/>
      <c r="C146" s="4"/>
      <c r="D146" s="4"/>
      <c r="E146" s="4"/>
      <c r="F146" s="4"/>
      <c r="G146" s="4"/>
      <c r="H146" s="4"/>
      <c r="I146" s="4"/>
      <c r="J146" s="4"/>
      <c r="K146" s="4"/>
      <c r="L146" s="4"/>
      <c r="M146" s="4"/>
      <c r="N146" s="4"/>
      <c r="O146" s="4"/>
      <c r="P146" s="4"/>
      <c r="Q146" s="4"/>
      <c r="R146" s="4"/>
      <c r="S146" s="4"/>
      <c r="T146" s="4"/>
      <c r="U146" s="4"/>
      <c r="V146" s="4"/>
      <c r="W146" s="4"/>
      <c r="X146" s="4"/>
      <c r="Y146" s="4"/>
      <c r="Z146" s="4"/>
      <c r="AA146" s="4"/>
      <c r="AB146" s="4"/>
      <c r="AC146" s="4"/>
      <c r="AD146" s="4"/>
    </row>
    <row r="147" ht="14.25" customHeight="1">
      <c r="A147" s="1"/>
      <c r="B147" s="4"/>
      <c r="C147" s="4"/>
      <c r="D147" s="4"/>
      <c r="E147" s="4"/>
      <c r="F147" s="4"/>
      <c r="G147" s="4"/>
      <c r="H147" s="4"/>
      <c r="I147" s="4"/>
      <c r="J147" s="4"/>
      <c r="K147" s="4"/>
      <c r="L147" s="4"/>
      <c r="M147" s="4"/>
      <c r="N147" s="4"/>
      <c r="O147" s="4"/>
      <c r="P147" s="4"/>
      <c r="Q147" s="4"/>
      <c r="R147" s="4"/>
      <c r="S147" s="4"/>
      <c r="T147" s="4"/>
      <c r="U147" s="4"/>
      <c r="V147" s="4"/>
      <c r="W147" s="4"/>
      <c r="X147" s="4"/>
      <c r="Y147" s="4"/>
      <c r="Z147" s="4"/>
      <c r="AA147" s="4"/>
      <c r="AB147" s="4"/>
      <c r="AC147" s="4"/>
      <c r="AD147" s="4"/>
    </row>
    <row r="148" ht="14.25" customHeight="1">
      <c r="A148" s="1"/>
      <c r="B148" s="4"/>
      <c r="C148" s="4"/>
      <c r="D148" s="4"/>
      <c r="E148" s="4"/>
      <c r="F148" s="4"/>
      <c r="G148" s="4"/>
      <c r="H148" s="4"/>
      <c r="I148" s="4"/>
      <c r="J148" s="4"/>
      <c r="K148" s="4"/>
      <c r="L148" s="4"/>
      <c r="M148" s="4"/>
      <c r="N148" s="4"/>
      <c r="O148" s="4"/>
      <c r="P148" s="4"/>
      <c r="Q148" s="4"/>
      <c r="R148" s="4"/>
      <c r="S148" s="4"/>
      <c r="T148" s="4"/>
      <c r="U148" s="4"/>
      <c r="V148" s="4"/>
      <c r="W148" s="4"/>
      <c r="X148" s="4"/>
      <c r="Y148" s="4"/>
      <c r="Z148" s="4"/>
      <c r="AA148" s="4"/>
      <c r="AB148" s="4"/>
      <c r="AC148" s="4"/>
      <c r="AD148" s="4"/>
    </row>
    <row r="149" ht="14.25" customHeight="1">
      <c r="A149" s="1"/>
      <c r="B149" s="4"/>
      <c r="C149" s="4"/>
      <c r="D149" s="4"/>
      <c r="E149" s="4"/>
      <c r="F149" s="4"/>
      <c r="G149" s="4"/>
      <c r="H149" s="4"/>
      <c r="I149" s="4"/>
      <c r="J149" s="4"/>
      <c r="K149" s="4"/>
      <c r="L149" s="4"/>
      <c r="M149" s="4"/>
      <c r="N149" s="4"/>
      <c r="O149" s="4"/>
      <c r="P149" s="4"/>
      <c r="Q149" s="4"/>
      <c r="R149" s="4"/>
      <c r="S149" s="4"/>
      <c r="T149" s="4"/>
      <c r="U149" s="4"/>
      <c r="V149" s="4"/>
      <c r="W149" s="4"/>
      <c r="X149" s="4"/>
      <c r="Y149" s="4"/>
      <c r="Z149" s="4"/>
      <c r="AA149" s="4"/>
      <c r="AB149" s="4"/>
      <c r="AC149" s="4"/>
      <c r="AD149" s="4"/>
    </row>
    <row r="150" ht="14.25" customHeight="1">
      <c r="A150" s="1"/>
      <c r="B150" s="4"/>
      <c r="C150" s="4"/>
      <c r="D150" s="4"/>
      <c r="E150" s="4"/>
      <c r="F150" s="4"/>
      <c r="G150" s="4"/>
      <c r="H150" s="4"/>
      <c r="I150" s="4"/>
      <c r="J150" s="4"/>
      <c r="K150" s="4"/>
      <c r="L150" s="4"/>
      <c r="M150" s="4"/>
      <c r="N150" s="4"/>
      <c r="O150" s="4"/>
      <c r="P150" s="4"/>
      <c r="Q150" s="4"/>
      <c r="R150" s="4"/>
      <c r="S150" s="4"/>
      <c r="T150" s="4"/>
      <c r="U150" s="4"/>
      <c r="V150" s="4"/>
      <c r="W150" s="4"/>
      <c r="X150" s="4"/>
      <c r="Y150" s="4"/>
      <c r="Z150" s="4"/>
      <c r="AA150" s="4"/>
      <c r="AB150" s="4"/>
      <c r="AC150" s="4"/>
      <c r="AD150" s="4"/>
    </row>
    <row r="151" ht="14.25" customHeight="1">
      <c r="A151" s="1"/>
      <c r="B151" s="4"/>
      <c r="C151" s="4"/>
      <c r="D151" s="4"/>
      <c r="E151" s="4"/>
      <c r="F151" s="4"/>
      <c r="G151" s="4"/>
      <c r="H151" s="4"/>
      <c r="I151" s="4"/>
      <c r="J151" s="4"/>
      <c r="K151" s="4"/>
      <c r="L151" s="4"/>
      <c r="M151" s="4"/>
      <c r="N151" s="4"/>
      <c r="O151" s="4"/>
      <c r="P151" s="4"/>
      <c r="Q151" s="4"/>
      <c r="R151" s="4"/>
      <c r="S151" s="4"/>
      <c r="T151" s="4"/>
      <c r="U151" s="4"/>
      <c r="V151" s="4"/>
      <c r="W151" s="4"/>
      <c r="X151" s="4"/>
      <c r="Y151" s="4"/>
      <c r="Z151" s="4"/>
      <c r="AA151" s="4"/>
      <c r="AB151" s="4"/>
      <c r="AC151" s="4"/>
      <c r="AD151" s="4"/>
    </row>
    <row r="152" ht="14.25" customHeight="1">
      <c r="A152" s="1"/>
      <c r="B152" s="4"/>
      <c r="C152" s="4"/>
      <c r="D152" s="4"/>
      <c r="E152" s="4"/>
      <c r="F152" s="4"/>
      <c r="G152" s="4"/>
      <c r="H152" s="4"/>
      <c r="I152" s="4"/>
      <c r="J152" s="4"/>
      <c r="K152" s="4"/>
      <c r="L152" s="4"/>
      <c r="M152" s="4"/>
      <c r="N152" s="4"/>
      <c r="O152" s="4"/>
      <c r="P152" s="4"/>
      <c r="Q152" s="4"/>
      <c r="R152" s="4"/>
      <c r="S152" s="4"/>
      <c r="T152" s="4"/>
      <c r="U152" s="4"/>
      <c r="V152" s="4"/>
      <c r="W152" s="4"/>
      <c r="X152" s="4"/>
      <c r="Y152" s="4"/>
      <c r="Z152" s="4"/>
      <c r="AA152" s="4"/>
      <c r="AB152" s="4"/>
      <c r="AC152" s="4"/>
      <c r="AD152" s="4"/>
    </row>
    <row r="153" ht="14.25" customHeight="1">
      <c r="A153" s="1"/>
      <c r="B153" s="4"/>
      <c r="C153" s="4"/>
      <c r="D153" s="4"/>
      <c r="E153" s="4"/>
      <c r="F153" s="4"/>
      <c r="G153" s="4"/>
      <c r="H153" s="4"/>
      <c r="I153" s="4"/>
      <c r="J153" s="4"/>
      <c r="K153" s="4"/>
      <c r="L153" s="4"/>
      <c r="M153" s="4"/>
      <c r="N153" s="4"/>
      <c r="O153" s="4"/>
      <c r="P153" s="4"/>
      <c r="Q153" s="4"/>
      <c r="R153" s="4"/>
      <c r="S153" s="4"/>
      <c r="T153" s="4"/>
      <c r="U153" s="4"/>
      <c r="V153" s="4"/>
      <c r="W153" s="4"/>
      <c r="X153" s="4"/>
      <c r="Y153" s="4"/>
      <c r="Z153" s="4"/>
      <c r="AA153" s="4"/>
      <c r="AB153" s="4"/>
      <c r="AC153" s="4"/>
      <c r="AD153" s="4"/>
    </row>
    <row r="154" ht="14.25" customHeight="1">
      <c r="A154" s="1"/>
      <c r="B154" s="4"/>
      <c r="C154" s="4"/>
      <c r="D154" s="4"/>
      <c r="E154" s="4"/>
      <c r="F154" s="4"/>
      <c r="G154" s="4"/>
      <c r="H154" s="4"/>
      <c r="I154" s="4"/>
      <c r="J154" s="4"/>
      <c r="K154" s="4"/>
      <c r="L154" s="4"/>
      <c r="M154" s="4"/>
      <c r="N154" s="4"/>
      <c r="O154" s="4"/>
      <c r="P154" s="4"/>
      <c r="Q154" s="4"/>
      <c r="R154" s="4"/>
      <c r="S154" s="4"/>
      <c r="T154" s="4"/>
      <c r="U154" s="4"/>
      <c r="V154" s="4"/>
      <c r="W154" s="4"/>
      <c r="X154" s="4"/>
      <c r="Y154" s="4"/>
      <c r="Z154" s="4"/>
      <c r="AA154" s="4"/>
      <c r="AB154" s="4"/>
      <c r="AC154" s="4"/>
      <c r="AD154" s="4"/>
    </row>
    <row r="155" ht="14.25" customHeight="1">
      <c r="A155" s="1"/>
      <c r="B155" s="4"/>
      <c r="C155" s="4"/>
      <c r="D155" s="4"/>
      <c r="E155" s="4"/>
      <c r="F155" s="4"/>
      <c r="G155" s="4"/>
      <c r="H155" s="4"/>
      <c r="I155" s="4"/>
      <c r="J155" s="4"/>
      <c r="K155" s="4"/>
      <c r="L155" s="4"/>
      <c r="M155" s="4"/>
      <c r="N155" s="4"/>
      <c r="O155" s="4"/>
      <c r="P155" s="4"/>
      <c r="Q155" s="4"/>
      <c r="R155" s="4"/>
      <c r="S155" s="4"/>
      <c r="T155" s="4"/>
      <c r="U155" s="4"/>
      <c r="V155" s="4"/>
      <c r="W155" s="4"/>
      <c r="X155" s="4"/>
      <c r="Y155" s="4"/>
      <c r="Z155" s="4"/>
      <c r="AA155" s="4"/>
      <c r="AB155" s="4"/>
      <c r="AC155" s="4"/>
      <c r="AD155" s="4"/>
    </row>
    <row r="156" ht="14.25" customHeight="1">
      <c r="A156" s="1"/>
      <c r="B156" s="4"/>
      <c r="C156" s="4"/>
      <c r="D156" s="4"/>
      <c r="E156" s="4"/>
      <c r="F156" s="4"/>
      <c r="G156" s="4"/>
      <c r="H156" s="4"/>
      <c r="I156" s="4"/>
      <c r="J156" s="4"/>
      <c r="K156" s="4"/>
      <c r="L156" s="4"/>
      <c r="M156" s="4"/>
      <c r="N156" s="4"/>
      <c r="O156" s="4"/>
      <c r="P156" s="4"/>
      <c r="Q156" s="4"/>
      <c r="R156" s="4"/>
      <c r="S156" s="4"/>
      <c r="T156" s="4"/>
      <c r="U156" s="4"/>
      <c r="V156" s="4"/>
      <c r="W156" s="4"/>
      <c r="X156" s="4"/>
      <c r="Y156" s="4"/>
      <c r="Z156" s="4"/>
      <c r="AA156" s="4"/>
      <c r="AB156" s="4"/>
      <c r="AC156" s="4"/>
      <c r="AD156" s="4"/>
    </row>
    <row r="157" ht="14.25" customHeight="1">
      <c r="A157" s="1"/>
      <c r="B157" s="4"/>
      <c r="C157" s="4"/>
      <c r="D157" s="4"/>
      <c r="E157" s="4"/>
      <c r="F157" s="4"/>
      <c r="G157" s="4"/>
      <c r="H157" s="4"/>
      <c r="I157" s="4"/>
      <c r="J157" s="4"/>
      <c r="K157" s="4"/>
      <c r="L157" s="4"/>
      <c r="M157" s="4"/>
      <c r="N157" s="4"/>
      <c r="O157" s="4"/>
      <c r="P157" s="4"/>
      <c r="Q157" s="4"/>
      <c r="R157" s="4"/>
      <c r="S157" s="4"/>
      <c r="T157" s="4"/>
      <c r="U157" s="4"/>
      <c r="V157" s="4"/>
      <c r="W157" s="4"/>
      <c r="X157" s="4"/>
      <c r="Y157" s="4"/>
      <c r="Z157" s="4"/>
      <c r="AA157" s="4"/>
      <c r="AB157" s="4"/>
      <c r="AC157" s="4"/>
      <c r="AD157" s="4"/>
    </row>
    <row r="158" ht="14.25" customHeight="1">
      <c r="A158" s="1"/>
      <c r="B158" s="4"/>
      <c r="C158" s="4"/>
      <c r="D158" s="4"/>
      <c r="E158" s="4"/>
      <c r="F158" s="4"/>
      <c r="G158" s="4"/>
      <c r="H158" s="4"/>
      <c r="I158" s="4"/>
      <c r="J158" s="4"/>
      <c r="K158" s="4"/>
      <c r="L158" s="4"/>
      <c r="M158" s="4"/>
      <c r="N158" s="4"/>
      <c r="O158" s="4"/>
      <c r="P158" s="4"/>
      <c r="Q158" s="4"/>
      <c r="R158" s="4"/>
      <c r="S158" s="4"/>
      <c r="T158" s="4"/>
      <c r="U158" s="4"/>
      <c r="V158" s="4"/>
      <c r="W158" s="4"/>
      <c r="X158" s="4"/>
      <c r="Y158" s="4"/>
      <c r="Z158" s="4"/>
      <c r="AA158" s="4"/>
      <c r="AB158" s="4"/>
      <c r="AC158" s="4"/>
      <c r="AD158" s="4"/>
    </row>
    <row r="159" ht="14.25" customHeight="1">
      <c r="A159" s="1"/>
      <c r="B159" s="4"/>
      <c r="C159" s="4"/>
      <c r="D159" s="4"/>
      <c r="E159" s="4"/>
      <c r="F159" s="4"/>
      <c r="G159" s="4"/>
      <c r="H159" s="4"/>
      <c r="I159" s="4"/>
      <c r="J159" s="4"/>
      <c r="K159" s="4"/>
      <c r="L159" s="4"/>
      <c r="M159" s="4"/>
      <c r="N159" s="4"/>
      <c r="O159" s="4"/>
      <c r="P159" s="4"/>
      <c r="Q159" s="4"/>
      <c r="R159" s="4"/>
      <c r="S159" s="4"/>
      <c r="T159" s="4"/>
      <c r="U159" s="4"/>
      <c r="V159" s="4"/>
      <c r="W159" s="4"/>
      <c r="X159" s="4"/>
      <c r="Y159" s="4"/>
      <c r="Z159" s="4"/>
      <c r="AA159" s="4"/>
      <c r="AB159" s="4"/>
      <c r="AC159" s="4"/>
      <c r="AD159" s="4"/>
    </row>
    <row r="160" ht="14.25" customHeight="1">
      <c r="A160" s="1"/>
      <c r="B160" s="4"/>
      <c r="C160" s="4"/>
      <c r="D160" s="4"/>
      <c r="E160" s="4"/>
      <c r="F160" s="4"/>
      <c r="G160" s="4"/>
      <c r="H160" s="4"/>
      <c r="I160" s="4"/>
      <c r="J160" s="4"/>
      <c r="K160" s="4"/>
      <c r="L160" s="4"/>
      <c r="M160" s="4"/>
      <c r="N160" s="4"/>
      <c r="O160" s="4"/>
      <c r="P160" s="4"/>
      <c r="Q160" s="4"/>
      <c r="R160" s="4"/>
      <c r="S160" s="4"/>
      <c r="T160" s="4"/>
      <c r="U160" s="4"/>
      <c r="V160" s="4"/>
      <c r="W160" s="4"/>
      <c r="X160" s="4"/>
      <c r="Y160" s="4"/>
      <c r="Z160" s="4"/>
      <c r="AA160" s="4"/>
      <c r="AB160" s="4"/>
      <c r="AC160" s="4"/>
      <c r="AD160" s="4"/>
    </row>
    <row r="161" ht="14.25" customHeight="1">
      <c r="A161" s="1"/>
      <c r="B161" s="4"/>
      <c r="C161" s="4"/>
      <c r="D161" s="4"/>
      <c r="E161" s="4"/>
      <c r="F161" s="4"/>
      <c r="G161" s="4"/>
      <c r="H161" s="4"/>
      <c r="I161" s="4"/>
      <c r="J161" s="4"/>
      <c r="K161" s="4"/>
      <c r="L161" s="4"/>
      <c r="M161" s="4"/>
      <c r="N161" s="4"/>
      <c r="O161" s="4"/>
      <c r="P161" s="4"/>
      <c r="Q161" s="4"/>
      <c r="R161" s="4"/>
      <c r="S161" s="4"/>
      <c r="T161" s="4"/>
      <c r="U161" s="4"/>
      <c r="V161" s="4"/>
      <c r="W161" s="4"/>
      <c r="X161" s="4"/>
      <c r="Y161" s="4"/>
      <c r="Z161" s="4"/>
      <c r="AA161" s="4"/>
      <c r="AB161" s="4"/>
      <c r="AC161" s="4"/>
      <c r="AD161" s="4"/>
    </row>
    <row r="162" ht="14.25" customHeight="1">
      <c r="A162" s="1"/>
      <c r="B162" s="4"/>
      <c r="C162" s="4"/>
      <c r="D162" s="4"/>
      <c r="E162" s="4"/>
      <c r="F162" s="4"/>
      <c r="G162" s="4"/>
      <c r="H162" s="4"/>
      <c r="I162" s="4"/>
      <c r="J162" s="4"/>
      <c r="K162" s="4"/>
      <c r="L162" s="4"/>
      <c r="M162" s="4"/>
      <c r="N162" s="4"/>
      <c r="O162" s="4"/>
      <c r="P162" s="4"/>
      <c r="Q162" s="4"/>
      <c r="R162" s="4"/>
      <c r="S162" s="4"/>
      <c r="T162" s="4"/>
      <c r="U162" s="4"/>
      <c r="V162" s="4"/>
      <c r="W162" s="4"/>
      <c r="X162" s="4"/>
      <c r="Y162" s="4"/>
      <c r="Z162" s="4"/>
      <c r="AA162" s="4"/>
      <c r="AB162" s="4"/>
      <c r="AC162" s="4"/>
      <c r="AD162" s="4"/>
    </row>
    <row r="163" ht="14.25" customHeight="1">
      <c r="A163" s="1"/>
      <c r="B163" s="4"/>
      <c r="C163" s="4"/>
      <c r="D163" s="4"/>
      <c r="E163" s="4"/>
      <c r="F163" s="4"/>
      <c r="G163" s="4"/>
      <c r="H163" s="4"/>
      <c r="I163" s="4"/>
      <c r="J163" s="4"/>
      <c r="K163" s="4"/>
      <c r="L163" s="4"/>
      <c r="M163" s="4"/>
      <c r="N163" s="4"/>
      <c r="O163" s="4"/>
      <c r="P163" s="4"/>
      <c r="Q163" s="4"/>
      <c r="R163" s="4"/>
      <c r="S163" s="4"/>
      <c r="T163" s="4"/>
      <c r="U163" s="4"/>
      <c r="V163" s="4"/>
      <c r="W163" s="4"/>
      <c r="X163" s="4"/>
      <c r="Y163" s="4"/>
      <c r="Z163" s="4"/>
      <c r="AA163" s="4"/>
      <c r="AB163" s="4"/>
      <c r="AC163" s="4"/>
      <c r="AD163" s="4"/>
    </row>
    <row r="164" ht="14.25" customHeight="1">
      <c r="A164" s="1"/>
      <c r="B164" s="4"/>
      <c r="C164" s="4"/>
      <c r="D164" s="4"/>
      <c r="E164" s="4"/>
      <c r="F164" s="4"/>
      <c r="G164" s="4"/>
      <c r="H164" s="4"/>
      <c r="I164" s="4"/>
      <c r="J164" s="4"/>
      <c r="K164" s="4"/>
      <c r="L164" s="4"/>
      <c r="M164" s="4"/>
      <c r="N164" s="4"/>
      <c r="O164" s="4"/>
      <c r="P164" s="4"/>
      <c r="Q164" s="4"/>
      <c r="R164" s="4"/>
      <c r="S164" s="4"/>
      <c r="T164" s="4"/>
      <c r="U164" s="4"/>
      <c r="V164" s="4"/>
      <c r="W164" s="4"/>
      <c r="X164" s="4"/>
      <c r="Y164" s="4"/>
      <c r="Z164" s="4"/>
      <c r="AA164" s="4"/>
      <c r="AB164" s="4"/>
      <c r="AC164" s="4"/>
      <c r="AD164" s="4"/>
    </row>
    <row r="165" ht="14.25" customHeight="1">
      <c r="A165" s="1"/>
      <c r="B165" s="4"/>
      <c r="C165" s="4"/>
      <c r="D165" s="4"/>
      <c r="E165" s="4"/>
      <c r="F165" s="4"/>
      <c r="G165" s="4"/>
      <c r="H165" s="4"/>
      <c r="I165" s="4"/>
      <c r="J165" s="4"/>
      <c r="K165" s="4"/>
      <c r="L165" s="4"/>
      <c r="M165" s="4"/>
      <c r="N165" s="4"/>
      <c r="O165" s="4"/>
      <c r="P165" s="4"/>
      <c r="Q165" s="4"/>
      <c r="R165" s="4"/>
      <c r="S165" s="4"/>
      <c r="T165" s="4"/>
      <c r="U165" s="4"/>
      <c r="V165" s="4"/>
      <c r="W165" s="4"/>
      <c r="X165" s="4"/>
      <c r="Y165" s="4"/>
      <c r="Z165" s="4"/>
      <c r="AA165" s="4"/>
      <c r="AB165" s="4"/>
      <c r="AC165" s="4"/>
      <c r="AD165" s="4"/>
    </row>
    <row r="166" ht="14.25" customHeight="1">
      <c r="A166" s="1"/>
      <c r="B166" s="4"/>
      <c r="C166" s="4"/>
      <c r="D166" s="4"/>
      <c r="E166" s="4"/>
      <c r="F166" s="4"/>
      <c r="G166" s="4"/>
      <c r="H166" s="4"/>
      <c r="I166" s="4"/>
      <c r="J166" s="4"/>
      <c r="K166" s="4"/>
      <c r="L166" s="4"/>
      <c r="M166" s="4"/>
      <c r="N166" s="4"/>
      <c r="O166" s="4"/>
      <c r="P166" s="4"/>
      <c r="Q166" s="4"/>
      <c r="R166" s="4"/>
      <c r="S166" s="4"/>
      <c r="T166" s="4"/>
      <c r="U166" s="4"/>
      <c r="V166" s="4"/>
      <c r="W166" s="4"/>
      <c r="X166" s="4"/>
      <c r="Y166" s="4"/>
      <c r="Z166" s="4"/>
      <c r="AA166" s="4"/>
      <c r="AB166" s="4"/>
      <c r="AC166" s="4"/>
      <c r="AD166" s="4"/>
    </row>
    <row r="167" ht="14.25" customHeight="1">
      <c r="A167" s="1"/>
      <c r="B167" s="4"/>
      <c r="C167" s="4"/>
      <c r="D167" s="4"/>
      <c r="E167" s="4"/>
      <c r="F167" s="4"/>
      <c r="G167" s="4"/>
      <c r="H167" s="4"/>
      <c r="I167" s="4"/>
      <c r="J167" s="4"/>
      <c r="K167" s="4"/>
      <c r="L167" s="4"/>
      <c r="M167" s="4"/>
      <c r="N167" s="4"/>
      <c r="O167" s="4"/>
      <c r="P167" s="4"/>
      <c r="Q167" s="4"/>
      <c r="R167" s="4"/>
      <c r="S167" s="4"/>
      <c r="T167" s="4"/>
      <c r="U167" s="4"/>
      <c r="V167" s="4"/>
      <c r="W167" s="4"/>
      <c r="X167" s="4"/>
      <c r="Y167" s="4"/>
      <c r="Z167" s="4"/>
      <c r="AA167" s="4"/>
      <c r="AB167" s="4"/>
      <c r="AC167" s="4"/>
      <c r="AD167" s="4"/>
    </row>
    <row r="168" ht="14.25" customHeight="1">
      <c r="A168" s="1"/>
      <c r="B168" s="4"/>
      <c r="C168" s="4"/>
      <c r="D168" s="4"/>
      <c r="E168" s="4"/>
      <c r="F168" s="4"/>
      <c r="G168" s="4"/>
      <c r="H168" s="4"/>
      <c r="I168" s="4"/>
      <c r="J168" s="4"/>
      <c r="K168" s="4"/>
      <c r="L168" s="4"/>
      <c r="M168" s="4"/>
      <c r="N168" s="4"/>
      <c r="O168" s="4"/>
      <c r="P168" s="4"/>
      <c r="Q168" s="4"/>
      <c r="R168" s="4"/>
      <c r="S168" s="4"/>
      <c r="T168" s="4"/>
      <c r="U168" s="4"/>
      <c r="V168" s="4"/>
      <c r="W168" s="4"/>
      <c r="X168" s="4"/>
      <c r="Y168" s="4"/>
      <c r="Z168" s="4"/>
      <c r="AA168" s="4"/>
      <c r="AB168" s="4"/>
      <c r="AC168" s="4"/>
      <c r="AD168" s="4"/>
    </row>
    <row r="169" ht="14.25" customHeight="1">
      <c r="A169" s="1"/>
      <c r="B169" s="4"/>
      <c r="C169" s="4"/>
      <c r="D169" s="4"/>
      <c r="E169" s="4"/>
      <c r="F169" s="4"/>
      <c r="G169" s="4"/>
      <c r="H169" s="4"/>
      <c r="I169" s="4"/>
      <c r="J169" s="4"/>
      <c r="K169" s="4"/>
      <c r="L169" s="4"/>
      <c r="M169" s="4"/>
      <c r="N169" s="4"/>
      <c r="O169" s="4"/>
      <c r="P169" s="4"/>
      <c r="Q169" s="4"/>
      <c r="R169" s="4"/>
      <c r="S169" s="4"/>
      <c r="T169" s="4"/>
      <c r="U169" s="4"/>
      <c r="V169" s="4"/>
      <c r="W169" s="4"/>
      <c r="X169" s="4"/>
      <c r="Y169" s="4"/>
      <c r="Z169" s="4"/>
      <c r="AA169" s="4"/>
      <c r="AB169" s="4"/>
      <c r="AC169" s="4"/>
      <c r="AD169" s="4"/>
    </row>
    <row r="170" ht="14.25" customHeight="1">
      <c r="A170" s="1"/>
      <c r="B170" s="4"/>
      <c r="C170" s="4"/>
      <c r="D170" s="4"/>
      <c r="E170" s="4"/>
      <c r="F170" s="4"/>
      <c r="G170" s="4"/>
      <c r="H170" s="4"/>
      <c r="I170" s="4"/>
      <c r="J170" s="4"/>
      <c r="K170" s="4"/>
      <c r="L170" s="4"/>
      <c r="M170" s="4"/>
      <c r="N170" s="4"/>
      <c r="O170" s="4"/>
      <c r="P170" s="4"/>
      <c r="Q170" s="4"/>
      <c r="R170" s="4"/>
      <c r="S170" s="4"/>
      <c r="T170" s="4"/>
      <c r="U170" s="4"/>
      <c r="V170" s="4"/>
      <c r="W170" s="4"/>
      <c r="X170" s="4"/>
      <c r="Y170" s="4"/>
      <c r="Z170" s="4"/>
      <c r="AA170" s="4"/>
      <c r="AB170" s="4"/>
      <c r="AC170" s="4"/>
      <c r="AD170" s="4"/>
    </row>
    <row r="171" ht="14.25" customHeight="1">
      <c r="A171" s="1"/>
      <c r="B171" s="4"/>
      <c r="C171" s="4"/>
      <c r="D171" s="4"/>
      <c r="E171" s="4"/>
      <c r="F171" s="4"/>
      <c r="G171" s="4"/>
      <c r="H171" s="4"/>
      <c r="I171" s="4"/>
      <c r="J171" s="4"/>
      <c r="K171" s="4"/>
      <c r="L171" s="4"/>
      <c r="M171" s="4"/>
      <c r="N171" s="4"/>
      <c r="O171" s="4"/>
      <c r="P171" s="4"/>
      <c r="Q171" s="4"/>
      <c r="R171" s="4"/>
      <c r="S171" s="4"/>
      <c r="T171" s="4"/>
      <c r="U171" s="4"/>
      <c r="V171" s="4"/>
      <c r="W171" s="4"/>
      <c r="X171" s="4"/>
      <c r="Y171" s="4"/>
      <c r="Z171" s="4"/>
      <c r="AA171" s="4"/>
      <c r="AB171" s="4"/>
      <c r="AC171" s="4"/>
      <c r="AD171" s="4"/>
    </row>
    <row r="172" ht="14.25" customHeight="1">
      <c r="A172" s="1"/>
      <c r="B172" s="4"/>
      <c r="C172" s="4"/>
      <c r="D172" s="4"/>
      <c r="E172" s="4"/>
      <c r="F172" s="4"/>
      <c r="G172" s="4"/>
      <c r="H172" s="4"/>
      <c r="I172" s="4"/>
      <c r="J172" s="4"/>
      <c r="K172" s="4"/>
      <c r="L172" s="4"/>
      <c r="M172" s="4"/>
      <c r="N172" s="4"/>
      <c r="O172" s="4"/>
      <c r="P172" s="4"/>
      <c r="Q172" s="4"/>
      <c r="R172" s="4"/>
      <c r="S172" s="4"/>
      <c r="T172" s="4"/>
      <c r="U172" s="4"/>
      <c r="V172" s="4"/>
      <c r="W172" s="4"/>
      <c r="X172" s="4"/>
      <c r="Y172" s="4"/>
      <c r="Z172" s="4"/>
      <c r="AA172" s="4"/>
      <c r="AB172" s="4"/>
      <c r="AC172" s="4"/>
      <c r="AD172" s="4"/>
    </row>
    <row r="173" ht="14.25" customHeight="1">
      <c r="A173" s="1"/>
      <c r="B173" s="4"/>
      <c r="C173" s="4"/>
      <c r="D173" s="4"/>
      <c r="E173" s="4"/>
      <c r="F173" s="4"/>
      <c r="G173" s="4"/>
      <c r="H173" s="4"/>
      <c r="I173" s="4"/>
      <c r="J173" s="4"/>
      <c r="K173" s="4"/>
      <c r="L173" s="4"/>
      <c r="M173" s="4"/>
      <c r="N173" s="4"/>
      <c r="O173" s="4"/>
      <c r="P173" s="4"/>
      <c r="Q173" s="4"/>
      <c r="R173" s="4"/>
      <c r="S173" s="4"/>
      <c r="T173" s="4"/>
      <c r="U173" s="4"/>
      <c r="V173" s="4"/>
      <c r="W173" s="4"/>
      <c r="X173" s="4"/>
      <c r="Y173" s="4"/>
      <c r="Z173" s="4"/>
      <c r="AA173" s="4"/>
      <c r="AB173" s="4"/>
      <c r="AC173" s="4"/>
      <c r="AD173" s="4"/>
    </row>
    <row r="174" ht="14.25" customHeight="1">
      <c r="A174" s="1"/>
      <c r="B174" s="4"/>
      <c r="C174" s="4"/>
      <c r="D174" s="4"/>
      <c r="E174" s="4"/>
      <c r="F174" s="4"/>
      <c r="G174" s="4"/>
      <c r="H174" s="4"/>
      <c r="I174" s="4"/>
      <c r="J174" s="4"/>
      <c r="K174" s="4"/>
      <c r="L174" s="4"/>
      <c r="M174" s="4"/>
      <c r="N174" s="4"/>
      <c r="O174" s="4"/>
      <c r="P174" s="4"/>
      <c r="Q174" s="4"/>
      <c r="R174" s="4"/>
      <c r="S174" s="4"/>
      <c r="T174" s="4"/>
      <c r="U174" s="4"/>
      <c r="V174" s="4"/>
      <c r="W174" s="4"/>
      <c r="X174" s="4"/>
      <c r="Y174" s="4"/>
      <c r="Z174" s="4"/>
      <c r="AA174" s="4"/>
      <c r="AB174" s="4"/>
      <c r="AC174" s="4"/>
      <c r="AD174" s="4"/>
    </row>
    <row r="175" ht="14.25" customHeight="1">
      <c r="A175" s="1"/>
      <c r="B175" s="4"/>
      <c r="C175" s="4"/>
      <c r="D175" s="4"/>
      <c r="E175" s="4"/>
      <c r="F175" s="4"/>
      <c r="G175" s="4"/>
      <c r="H175" s="4"/>
      <c r="I175" s="4"/>
      <c r="J175" s="4"/>
      <c r="K175" s="4"/>
      <c r="L175" s="4"/>
      <c r="M175" s="4"/>
      <c r="N175" s="4"/>
      <c r="O175" s="4"/>
      <c r="P175" s="4"/>
      <c r="Q175" s="4"/>
      <c r="R175" s="4"/>
      <c r="S175" s="4"/>
      <c r="T175" s="4"/>
      <c r="U175" s="4"/>
      <c r="V175" s="4"/>
      <c r="W175" s="4"/>
      <c r="X175" s="4"/>
      <c r="Y175" s="4"/>
      <c r="Z175" s="4"/>
      <c r="AA175" s="4"/>
      <c r="AB175" s="4"/>
      <c r="AC175" s="4"/>
      <c r="AD175" s="4"/>
    </row>
    <row r="176" ht="14.25" customHeight="1">
      <c r="A176" s="1"/>
      <c r="B176" s="4"/>
      <c r="C176" s="4"/>
      <c r="D176" s="4"/>
      <c r="E176" s="4"/>
      <c r="F176" s="4"/>
      <c r="G176" s="4"/>
      <c r="H176" s="4"/>
      <c r="I176" s="4"/>
      <c r="J176" s="4"/>
      <c r="K176" s="4"/>
      <c r="L176" s="4"/>
      <c r="M176" s="4"/>
      <c r="N176" s="4"/>
      <c r="O176" s="4"/>
      <c r="P176" s="4"/>
      <c r="Q176" s="4"/>
      <c r="R176" s="4"/>
      <c r="S176" s="4"/>
      <c r="T176" s="4"/>
      <c r="U176" s="4"/>
      <c r="V176" s="4"/>
      <c r="W176" s="4"/>
      <c r="X176" s="4"/>
      <c r="Y176" s="4"/>
      <c r="Z176" s="4"/>
      <c r="AA176" s="4"/>
      <c r="AB176" s="4"/>
      <c r="AC176" s="4"/>
      <c r="AD176" s="4"/>
    </row>
    <row r="177" ht="14.25" customHeight="1">
      <c r="A177" s="1"/>
      <c r="B177" s="4"/>
      <c r="C177" s="4"/>
      <c r="D177" s="4"/>
      <c r="E177" s="4"/>
      <c r="F177" s="4"/>
      <c r="G177" s="4"/>
      <c r="H177" s="4"/>
      <c r="I177" s="4"/>
      <c r="J177" s="4"/>
      <c r="K177" s="4"/>
      <c r="L177" s="4"/>
      <c r="M177" s="4"/>
      <c r="N177" s="4"/>
      <c r="O177" s="4"/>
      <c r="P177" s="4"/>
      <c r="Q177" s="4"/>
      <c r="R177" s="4"/>
      <c r="S177" s="4"/>
      <c r="T177" s="4"/>
      <c r="U177" s="4"/>
      <c r="V177" s="4"/>
      <c r="W177" s="4"/>
      <c r="X177" s="4"/>
      <c r="Y177" s="4"/>
      <c r="Z177" s="4"/>
      <c r="AA177" s="4"/>
      <c r="AB177" s="4"/>
      <c r="AC177" s="4"/>
      <c r="AD177" s="4"/>
    </row>
    <row r="178" ht="14.25" customHeight="1">
      <c r="A178" s="1"/>
      <c r="B178" s="4"/>
      <c r="C178" s="4"/>
      <c r="D178" s="4"/>
      <c r="E178" s="4"/>
      <c r="F178" s="4"/>
      <c r="G178" s="4"/>
      <c r="H178" s="4"/>
      <c r="I178" s="4"/>
      <c r="J178" s="4"/>
      <c r="K178" s="4"/>
      <c r="L178" s="4"/>
      <c r="M178" s="4"/>
      <c r="N178" s="4"/>
      <c r="O178" s="4"/>
      <c r="P178" s="4"/>
      <c r="Q178" s="4"/>
      <c r="R178" s="4"/>
      <c r="S178" s="4"/>
      <c r="T178" s="4"/>
      <c r="U178" s="4"/>
      <c r="V178" s="4"/>
      <c r="W178" s="4"/>
      <c r="X178" s="4"/>
      <c r="Y178" s="4"/>
      <c r="Z178" s="4"/>
      <c r="AA178" s="4"/>
      <c r="AB178" s="4"/>
      <c r="AC178" s="4"/>
      <c r="AD178" s="4"/>
    </row>
    <row r="179" ht="14.25" customHeight="1">
      <c r="A179" s="1"/>
      <c r="B179" s="4"/>
      <c r="C179" s="4"/>
      <c r="D179" s="4"/>
      <c r="E179" s="4"/>
      <c r="F179" s="4"/>
      <c r="G179" s="4"/>
      <c r="H179" s="4"/>
      <c r="I179" s="4"/>
      <c r="J179" s="4"/>
      <c r="K179" s="4"/>
      <c r="L179" s="4"/>
      <c r="M179" s="4"/>
      <c r="N179" s="4"/>
      <c r="O179" s="4"/>
      <c r="P179" s="4"/>
      <c r="Q179" s="4"/>
      <c r="R179" s="4"/>
      <c r="S179" s="4"/>
      <c r="T179" s="4"/>
      <c r="U179" s="4"/>
      <c r="V179" s="4"/>
      <c r="W179" s="4"/>
      <c r="X179" s="4"/>
      <c r="Y179" s="4"/>
      <c r="Z179" s="4"/>
      <c r="AA179" s="4"/>
      <c r="AB179" s="4"/>
      <c r="AC179" s="4"/>
      <c r="AD179" s="4"/>
    </row>
    <row r="180" ht="14.25" customHeight="1">
      <c r="A180" s="1"/>
      <c r="B180" s="4"/>
      <c r="C180" s="4"/>
      <c r="D180" s="4"/>
      <c r="E180" s="4"/>
      <c r="F180" s="4"/>
      <c r="G180" s="4"/>
      <c r="H180" s="4"/>
      <c r="I180" s="4"/>
      <c r="J180" s="4"/>
      <c r="K180" s="4"/>
      <c r="L180" s="4"/>
      <c r="M180" s="4"/>
      <c r="N180" s="4"/>
      <c r="O180" s="4"/>
      <c r="P180" s="4"/>
      <c r="Q180" s="4"/>
      <c r="R180" s="4"/>
      <c r="S180" s="4"/>
      <c r="T180" s="4"/>
      <c r="U180" s="4"/>
      <c r="V180" s="4"/>
      <c r="W180" s="4"/>
      <c r="X180" s="4"/>
      <c r="Y180" s="4"/>
      <c r="Z180" s="4"/>
      <c r="AA180" s="4"/>
      <c r="AB180" s="4"/>
      <c r="AC180" s="4"/>
      <c r="AD180" s="4"/>
    </row>
    <row r="181" ht="14.25" customHeight="1">
      <c r="A181" s="1"/>
      <c r="B181" s="4"/>
      <c r="C181" s="4"/>
      <c r="D181" s="4"/>
      <c r="E181" s="4"/>
      <c r="F181" s="4"/>
      <c r="G181" s="4"/>
      <c r="H181" s="4"/>
      <c r="I181" s="4"/>
      <c r="J181" s="4"/>
      <c r="K181" s="4"/>
      <c r="L181" s="4"/>
      <c r="M181" s="4"/>
      <c r="N181" s="4"/>
      <c r="O181" s="4"/>
      <c r="P181" s="4"/>
      <c r="Q181" s="4"/>
      <c r="R181" s="4"/>
      <c r="S181" s="4"/>
      <c r="T181" s="4"/>
      <c r="U181" s="4"/>
      <c r="V181" s="4"/>
      <c r="W181" s="4"/>
      <c r="X181" s="4"/>
      <c r="Y181" s="4"/>
      <c r="Z181" s="4"/>
      <c r="AA181" s="4"/>
      <c r="AB181" s="4"/>
      <c r="AC181" s="4"/>
      <c r="AD181" s="4"/>
    </row>
    <row r="182" ht="14.25" customHeight="1">
      <c r="A182" s="1"/>
      <c r="B182" s="4"/>
      <c r="C182" s="4"/>
      <c r="D182" s="4"/>
      <c r="E182" s="4"/>
      <c r="F182" s="4"/>
      <c r="G182" s="4"/>
      <c r="H182" s="4"/>
      <c r="I182" s="4"/>
      <c r="J182" s="4"/>
      <c r="K182" s="4"/>
      <c r="L182" s="4"/>
      <c r="M182" s="4"/>
      <c r="N182" s="4"/>
      <c r="O182" s="4"/>
      <c r="P182" s="4"/>
      <c r="Q182" s="4"/>
      <c r="R182" s="4"/>
      <c r="S182" s="4"/>
      <c r="T182" s="4"/>
      <c r="U182" s="4"/>
      <c r="V182" s="4"/>
      <c r="W182" s="4"/>
      <c r="X182" s="4"/>
      <c r="Y182" s="4"/>
      <c r="Z182" s="4"/>
      <c r="AA182" s="4"/>
      <c r="AB182" s="4"/>
      <c r="AC182" s="4"/>
      <c r="AD182" s="4"/>
    </row>
    <row r="183" ht="14.25" customHeight="1">
      <c r="A183" s="1"/>
      <c r="B183" s="4"/>
      <c r="C183" s="4"/>
      <c r="D183" s="4"/>
      <c r="E183" s="4"/>
      <c r="F183" s="4"/>
      <c r="G183" s="4"/>
      <c r="H183" s="4"/>
      <c r="I183" s="4"/>
      <c r="J183" s="4"/>
      <c r="K183" s="4"/>
      <c r="L183" s="4"/>
      <c r="M183" s="4"/>
      <c r="N183" s="4"/>
      <c r="O183" s="4"/>
      <c r="P183" s="4"/>
      <c r="Q183" s="4"/>
      <c r="R183" s="4"/>
      <c r="S183" s="4"/>
      <c r="T183" s="4"/>
      <c r="U183" s="4"/>
      <c r="V183" s="4"/>
      <c r="W183" s="4"/>
      <c r="X183" s="4"/>
      <c r="Y183" s="4"/>
      <c r="Z183" s="4"/>
      <c r="AA183" s="4"/>
      <c r="AB183" s="4"/>
      <c r="AC183" s="4"/>
      <c r="AD183" s="4"/>
    </row>
    <row r="184" ht="14.25" customHeight="1">
      <c r="A184" s="1"/>
      <c r="B184" s="4"/>
      <c r="C184" s="4"/>
      <c r="D184" s="4"/>
      <c r="E184" s="4"/>
      <c r="F184" s="4"/>
      <c r="G184" s="4"/>
      <c r="H184" s="4"/>
      <c r="I184" s="4"/>
      <c r="J184" s="4"/>
      <c r="K184" s="4"/>
      <c r="L184" s="4"/>
      <c r="M184" s="4"/>
      <c r="N184" s="4"/>
      <c r="O184" s="4"/>
      <c r="P184" s="4"/>
      <c r="Q184" s="4"/>
      <c r="R184" s="4"/>
      <c r="S184" s="4"/>
      <c r="T184" s="4"/>
      <c r="U184" s="4"/>
      <c r="V184" s="4"/>
      <c r="W184" s="4"/>
      <c r="X184" s="4"/>
      <c r="Y184" s="4"/>
      <c r="Z184" s="4"/>
      <c r="AA184" s="4"/>
      <c r="AB184" s="4"/>
      <c r="AC184" s="4"/>
      <c r="AD184" s="4"/>
    </row>
    <row r="185" ht="14.25" customHeight="1">
      <c r="A185" s="1"/>
      <c r="B185" s="4"/>
      <c r="C185" s="4"/>
      <c r="D185" s="4"/>
      <c r="E185" s="4"/>
      <c r="F185" s="4"/>
      <c r="G185" s="4"/>
      <c r="H185" s="4"/>
      <c r="I185" s="4"/>
      <c r="J185" s="4"/>
      <c r="K185" s="4"/>
      <c r="L185" s="4"/>
      <c r="M185" s="4"/>
      <c r="N185" s="4"/>
      <c r="O185" s="4"/>
      <c r="P185" s="4"/>
      <c r="Q185" s="4"/>
      <c r="R185" s="4"/>
      <c r="S185" s="4"/>
      <c r="T185" s="4"/>
      <c r="U185" s="4"/>
      <c r="V185" s="4"/>
      <c r="W185" s="4"/>
      <c r="X185" s="4"/>
      <c r="Y185" s="4"/>
      <c r="Z185" s="4"/>
      <c r="AA185" s="4"/>
      <c r="AB185" s="4"/>
      <c r="AC185" s="4"/>
      <c r="AD185" s="4"/>
    </row>
    <row r="186" ht="14.25" customHeight="1">
      <c r="A186" s="1"/>
      <c r="B186" s="4"/>
      <c r="C186" s="4"/>
      <c r="D186" s="4"/>
      <c r="E186" s="4"/>
      <c r="F186" s="4"/>
      <c r="G186" s="4"/>
      <c r="H186" s="4"/>
      <c r="I186" s="4"/>
      <c r="J186" s="4"/>
      <c r="K186" s="4"/>
      <c r="L186" s="4"/>
      <c r="M186" s="4"/>
      <c r="N186" s="4"/>
      <c r="O186" s="4"/>
      <c r="P186" s="4"/>
      <c r="Q186" s="4"/>
      <c r="R186" s="4"/>
      <c r="S186" s="4"/>
      <c r="T186" s="4"/>
      <c r="U186" s="4"/>
      <c r="V186" s="4"/>
      <c r="W186" s="4"/>
      <c r="X186" s="4"/>
      <c r="Y186" s="4"/>
      <c r="Z186" s="4"/>
      <c r="AA186" s="4"/>
      <c r="AB186" s="4"/>
      <c r="AC186" s="4"/>
      <c r="AD186" s="4"/>
    </row>
    <row r="187" ht="14.25" customHeight="1">
      <c r="A187" s="1"/>
      <c r="B187" s="4"/>
      <c r="C187" s="4"/>
      <c r="D187" s="4"/>
      <c r="E187" s="4"/>
      <c r="F187" s="4"/>
      <c r="G187" s="4"/>
      <c r="H187" s="4"/>
      <c r="I187" s="4"/>
      <c r="J187" s="4"/>
      <c r="K187" s="4"/>
      <c r="L187" s="4"/>
      <c r="M187" s="4"/>
      <c r="N187" s="4"/>
      <c r="O187" s="4"/>
      <c r="P187" s="4"/>
      <c r="Q187" s="4"/>
      <c r="R187" s="4"/>
      <c r="S187" s="4"/>
      <c r="T187" s="4"/>
      <c r="U187" s="4"/>
      <c r="V187" s="4"/>
      <c r="W187" s="4"/>
      <c r="X187" s="4"/>
      <c r="Y187" s="4"/>
      <c r="Z187" s="4"/>
      <c r="AA187" s="4"/>
      <c r="AB187" s="4"/>
      <c r="AC187" s="4"/>
      <c r="AD187" s="4"/>
    </row>
    <row r="188" ht="14.25" customHeight="1">
      <c r="A188" s="1"/>
      <c r="B188" s="4"/>
      <c r="C188" s="4"/>
      <c r="D188" s="4"/>
      <c r="E188" s="4"/>
      <c r="F188" s="4"/>
      <c r="G188" s="4"/>
      <c r="H188" s="4"/>
      <c r="I188" s="4"/>
      <c r="J188" s="4"/>
      <c r="K188" s="4"/>
      <c r="L188" s="4"/>
      <c r="M188" s="4"/>
      <c r="N188" s="4"/>
      <c r="O188" s="4"/>
      <c r="P188" s="4"/>
      <c r="Q188" s="4"/>
      <c r="R188" s="4"/>
      <c r="S188" s="4"/>
      <c r="T188" s="4"/>
      <c r="U188" s="4"/>
      <c r="V188" s="4"/>
      <c r="W188" s="4"/>
      <c r="X188" s="4"/>
      <c r="Y188" s="4"/>
      <c r="Z188" s="4"/>
      <c r="AA188" s="4"/>
      <c r="AB188" s="4"/>
      <c r="AC188" s="4"/>
      <c r="AD188" s="4"/>
    </row>
    <row r="189" ht="14.25" customHeight="1">
      <c r="A189" s="1"/>
      <c r="B189" s="4"/>
      <c r="C189" s="4"/>
      <c r="D189" s="4"/>
      <c r="E189" s="4"/>
      <c r="F189" s="4"/>
      <c r="G189" s="4"/>
      <c r="H189" s="4"/>
      <c r="I189" s="4"/>
      <c r="J189" s="4"/>
      <c r="K189" s="4"/>
      <c r="L189" s="4"/>
      <c r="M189" s="4"/>
      <c r="N189" s="4"/>
      <c r="O189" s="4"/>
      <c r="P189" s="4"/>
      <c r="Q189" s="4"/>
      <c r="R189" s="4"/>
      <c r="S189" s="4"/>
      <c r="T189" s="4"/>
      <c r="U189" s="4"/>
      <c r="V189" s="4"/>
      <c r="W189" s="4"/>
      <c r="X189" s="4"/>
      <c r="Y189" s="4"/>
      <c r="Z189" s="4"/>
      <c r="AA189" s="4"/>
      <c r="AB189" s="4"/>
      <c r="AC189" s="4"/>
      <c r="AD189" s="4"/>
    </row>
    <row r="190" ht="14.25" customHeight="1">
      <c r="A190" s="1"/>
      <c r="B190" s="4"/>
      <c r="C190" s="4"/>
      <c r="D190" s="4"/>
      <c r="E190" s="4"/>
      <c r="F190" s="4"/>
      <c r="G190" s="4"/>
      <c r="H190" s="4"/>
      <c r="I190" s="4"/>
      <c r="J190" s="4"/>
      <c r="K190" s="4"/>
      <c r="L190" s="4"/>
      <c r="M190" s="4"/>
      <c r="N190" s="4"/>
      <c r="O190" s="4"/>
      <c r="P190" s="4"/>
      <c r="Q190" s="4"/>
      <c r="R190" s="4"/>
      <c r="S190" s="4"/>
      <c r="T190" s="4"/>
      <c r="U190" s="4"/>
      <c r="V190" s="4"/>
      <c r="W190" s="4"/>
      <c r="X190" s="4"/>
      <c r="Y190" s="4"/>
      <c r="Z190" s="4"/>
      <c r="AA190" s="4"/>
      <c r="AB190" s="4"/>
      <c r="AC190" s="4"/>
      <c r="AD190" s="4"/>
    </row>
    <row r="191" ht="14.25" customHeight="1">
      <c r="A191" s="1"/>
      <c r="B191" s="4"/>
      <c r="C191" s="4"/>
      <c r="D191" s="4"/>
      <c r="E191" s="4"/>
      <c r="F191" s="4"/>
      <c r="G191" s="4"/>
      <c r="H191" s="4"/>
      <c r="I191" s="4"/>
      <c r="J191" s="4"/>
      <c r="K191" s="4"/>
      <c r="L191" s="4"/>
      <c r="M191" s="4"/>
      <c r="N191" s="4"/>
      <c r="O191" s="4"/>
      <c r="P191" s="4"/>
      <c r="Q191" s="4"/>
      <c r="R191" s="4"/>
      <c r="S191" s="4"/>
      <c r="T191" s="4"/>
      <c r="U191" s="4"/>
      <c r="V191" s="4"/>
      <c r="W191" s="4"/>
      <c r="X191" s="4"/>
      <c r="Y191" s="4"/>
      <c r="Z191" s="4"/>
      <c r="AA191" s="4"/>
      <c r="AB191" s="4"/>
      <c r="AC191" s="4"/>
      <c r="AD191" s="4"/>
    </row>
    <row r="192" ht="14.25" customHeight="1">
      <c r="A192" s="1"/>
      <c r="B192" s="4"/>
      <c r="C192" s="4"/>
      <c r="D192" s="4"/>
      <c r="E192" s="4"/>
      <c r="F192" s="4"/>
      <c r="G192" s="4"/>
      <c r="H192" s="4"/>
      <c r="I192" s="4"/>
      <c r="J192" s="4"/>
      <c r="K192" s="4"/>
      <c r="L192" s="4"/>
      <c r="M192" s="4"/>
      <c r="N192" s="4"/>
      <c r="O192" s="4"/>
      <c r="P192" s="4"/>
      <c r="Q192" s="4"/>
      <c r="R192" s="4"/>
      <c r="S192" s="4"/>
      <c r="T192" s="4"/>
      <c r="U192" s="4"/>
      <c r="V192" s="4"/>
      <c r="W192" s="4"/>
      <c r="X192" s="4"/>
      <c r="Y192" s="4"/>
      <c r="Z192" s="4"/>
      <c r="AA192" s="4"/>
      <c r="AB192" s="4"/>
      <c r="AC192" s="4"/>
      <c r="AD192" s="4"/>
    </row>
    <row r="193" ht="14.25" customHeight="1">
      <c r="A193" s="1"/>
      <c r="B193" s="4"/>
      <c r="C193" s="4"/>
      <c r="D193" s="4"/>
      <c r="E193" s="4"/>
      <c r="F193" s="4"/>
      <c r="G193" s="4"/>
      <c r="H193" s="4"/>
      <c r="I193" s="4"/>
      <c r="J193" s="4"/>
      <c r="K193" s="4"/>
      <c r="L193" s="4"/>
      <c r="M193" s="4"/>
      <c r="N193" s="4"/>
      <c r="O193" s="4"/>
      <c r="P193" s="4"/>
      <c r="Q193" s="4"/>
      <c r="R193" s="4"/>
      <c r="S193" s="4"/>
      <c r="T193" s="4"/>
      <c r="U193" s="4"/>
      <c r="V193" s="4"/>
      <c r="W193" s="4"/>
      <c r="X193" s="4"/>
      <c r="Y193" s="4"/>
      <c r="Z193" s="4"/>
      <c r="AA193" s="4"/>
      <c r="AB193" s="4"/>
      <c r="AC193" s="4"/>
      <c r="AD193" s="4"/>
    </row>
    <row r="194" ht="14.25" customHeight="1">
      <c r="A194" s="1"/>
      <c r="B194" s="4"/>
      <c r="C194" s="4"/>
      <c r="D194" s="4"/>
      <c r="E194" s="4"/>
      <c r="F194" s="4"/>
      <c r="G194" s="4"/>
      <c r="H194" s="4"/>
      <c r="I194" s="4"/>
      <c r="J194" s="4"/>
      <c r="K194" s="4"/>
      <c r="L194" s="4"/>
      <c r="M194" s="4"/>
      <c r="N194" s="4"/>
      <c r="O194" s="4"/>
      <c r="P194" s="4"/>
      <c r="Q194" s="4"/>
      <c r="R194" s="4"/>
      <c r="S194" s="4"/>
      <c r="T194" s="4"/>
      <c r="U194" s="4"/>
      <c r="V194" s="4"/>
      <c r="W194" s="4"/>
      <c r="X194" s="4"/>
      <c r="Y194" s="4"/>
      <c r="Z194" s="4"/>
      <c r="AA194" s="4"/>
      <c r="AB194" s="4"/>
      <c r="AC194" s="4"/>
      <c r="AD194" s="4"/>
    </row>
    <row r="195" ht="14.25" customHeight="1">
      <c r="A195" s="1"/>
      <c r="B195" s="4"/>
      <c r="C195" s="4"/>
      <c r="D195" s="4"/>
      <c r="E195" s="4"/>
      <c r="F195" s="4"/>
      <c r="G195" s="4"/>
      <c r="H195" s="4"/>
      <c r="I195" s="4"/>
      <c r="J195" s="4"/>
      <c r="K195" s="4"/>
      <c r="L195" s="4"/>
      <c r="M195" s="4"/>
      <c r="N195" s="4"/>
      <c r="O195" s="4"/>
      <c r="P195" s="4"/>
      <c r="Q195" s="4"/>
      <c r="R195" s="4"/>
      <c r="S195" s="4"/>
      <c r="T195" s="4"/>
      <c r="U195" s="4"/>
      <c r="V195" s="4"/>
      <c r="W195" s="4"/>
      <c r="X195" s="4"/>
      <c r="Y195" s="4"/>
      <c r="Z195" s="4"/>
      <c r="AA195" s="4"/>
      <c r="AB195" s="4"/>
      <c r="AC195" s="4"/>
      <c r="AD195" s="4"/>
    </row>
    <row r="196" ht="14.25" customHeight="1">
      <c r="A196" s="1"/>
      <c r="B196" s="4"/>
      <c r="C196" s="4"/>
      <c r="D196" s="4"/>
      <c r="E196" s="4"/>
      <c r="F196" s="4"/>
      <c r="G196" s="4"/>
      <c r="H196" s="4"/>
      <c r="I196" s="4"/>
      <c r="J196" s="4"/>
      <c r="K196" s="4"/>
      <c r="L196" s="4"/>
      <c r="M196" s="4"/>
      <c r="N196" s="4"/>
      <c r="O196" s="4"/>
      <c r="P196" s="4"/>
      <c r="Q196" s="4"/>
      <c r="R196" s="4"/>
      <c r="S196" s="4"/>
      <c r="T196" s="4"/>
      <c r="U196" s="4"/>
      <c r="V196" s="4"/>
      <c r="W196" s="4"/>
      <c r="X196" s="4"/>
      <c r="Y196" s="4"/>
      <c r="Z196" s="4"/>
      <c r="AA196" s="4"/>
      <c r="AB196" s="4"/>
      <c r="AC196" s="4"/>
      <c r="AD196" s="4"/>
    </row>
    <row r="197" ht="14.25" customHeight="1">
      <c r="A197" s="1"/>
      <c r="B197" s="4"/>
      <c r="C197" s="4"/>
      <c r="D197" s="4"/>
      <c r="E197" s="4"/>
      <c r="F197" s="4"/>
      <c r="G197" s="4"/>
      <c r="H197" s="4"/>
      <c r="I197" s="4"/>
      <c r="J197" s="4"/>
      <c r="K197" s="4"/>
      <c r="L197" s="4"/>
      <c r="M197" s="4"/>
      <c r="N197" s="4"/>
      <c r="O197" s="4"/>
      <c r="P197" s="4"/>
      <c r="Q197" s="4"/>
      <c r="R197" s="4"/>
      <c r="S197" s="4"/>
      <c r="T197" s="4"/>
      <c r="U197" s="4"/>
      <c r="V197" s="4"/>
      <c r="W197" s="4"/>
      <c r="X197" s="4"/>
      <c r="Y197" s="4"/>
      <c r="Z197" s="4"/>
      <c r="AA197" s="4"/>
      <c r="AB197" s="4"/>
      <c r="AC197" s="4"/>
      <c r="AD197" s="4"/>
    </row>
    <row r="198" ht="14.25" customHeight="1">
      <c r="A198" s="1"/>
      <c r="B198" s="4"/>
      <c r="C198" s="4"/>
      <c r="D198" s="4"/>
      <c r="E198" s="4"/>
      <c r="F198" s="4"/>
      <c r="G198" s="4"/>
      <c r="H198" s="4"/>
      <c r="I198" s="4"/>
      <c r="J198" s="4"/>
      <c r="K198" s="4"/>
      <c r="L198" s="4"/>
      <c r="M198" s="4"/>
      <c r="N198" s="4"/>
      <c r="O198" s="4"/>
      <c r="P198" s="4"/>
      <c r="Q198" s="4"/>
      <c r="R198" s="4"/>
      <c r="S198" s="4"/>
      <c r="T198" s="4"/>
      <c r="U198" s="4"/>
      <c r="V198" s="4"/>
      <c r="W198" s="4"/>
      <c r="X198" s="4"/>
      <c r="Y198" s="4"/>
      <c r="Z198" s="4"/>
      <c r="AA198" s="4"/>
      <c r="AB198" s="4"/>
      <c r="AC198" s="4"/>
      <c r="AD198" s="4"/>
    </row>
    <row r="199" ht="14.25" customHeight="1">
      <c r="A199" s="1"/>
      <c r="B199" s="4"/>
      <c r="C199" s="4"/>
      <c r="D199" s="4"/>
      <c r="E199" s="4"/>
      <c r="F199" s="4"/>
      <c r="G199" s="4"/>
      <c r="H199" s="4"/>
      <c r="I199" s="4"/>
      <c r="J199" s="4"/>
      <c r="K199" s="4"/>
      <c r="L199" s="4"/>
      <c r="M199" s="4"/>
      <c r="N199" s="4"/>
      <c r="O199" s="4"/>
      <c r="P199" s="4"/>
      <c r="Q199" s="4"/>
      <c r="R199" s="4"/>
      <c r="S199" s="4"/>
      <c r="T199" s="4"/>
      <c r="U199" s="4"/>
      <c r="V199" s="4"/>
      <c r="W199" s="4"/>
      <c r="X199" s="4"/>
      <c r="Y199" s="4"/>
      <c r="Z199" s="4"/>
      <c r="AA199" s="4"/>
      <c r="AB199" s="4"/>
      <c r="AC199" s="4"/>
      <c r="AD199" s="4"/>
    </row>
    <row r="200" ht="14.25" customHeight="1">
      <c r="A200" s="1"/>
      <c r="B200" s="4"/>
      <c r="C200" s="4"/>
      <c r="D200" s="4"/>
      <c r="E200" s="4"/>
      <c r="F200" s="4"/>
      <c r="G200" s="4"/>
      <c r="H200" s="4"/>
      <c r="I200" s="4"/>
      <c r="J200" s="4"/>
      <c r="K200" s="4"/>
      <c r="L200" s="4"/>
      <c r="M200" s="4"/>
      <c r="N200" s="4"/>
      <c r="O200" s="4"/>
      <c r="P200" s="4"/>
      <c r="Q200" s="4"/>
      <c r="R200" s="4"/>
      <c r="S200" s="4"/>
      <c r="T200" s="4"/>
      <c r="U200" s="4"/>
      <c r="V200" s="4"/>
      <c r="W200" s="4"/>
      <c r="X200" s="4"/>
      <c r="Y200" s="4"/>
      <c r="Z200" s="4"/>
      <c r="AA200" s="4"/>
      <c r="AB200" s="4"/>
      <c r="AC200" s="4"/>
      <c r="AD200" s="4"/>
    </row>
    <row r="201" ht="14.25" customHeight="1">
      <c r="A201" s="1"/>
      <c r="B201" s="4"/>
      <c r="C201" s="4"/>
      <c r="D201" s="4"/>
      <c r="E201" s="4"/>
      <c r="F201" s="4"/>
      <c r="G201" s="4"/>
      <c r="H201" s="4"/>
      <c r="I201" s="4"/>
      <c r="J201" s="4"/>
      <c r="K201" s="4"/>
      <c r="L201" s="4"/>
      <c r="M201" s="4"/>
      <c r="N201" s="4"/>
      <c r="O201" s="4"/>
      <c r="P201" s="4"/>
      <c r="Q201" s="4"/>
      <c r="R201" s="4"/>
      <c r="S201" s="4"/>
      <c r="T201" s="4"/>
      <c r="U201" s="4"/>
      <c r="V201" s="4"/>
      <c r="W201" s="4"/>
      <c r="X201" s="4"/>
      <c r="Y201" s="4"/>
      <c r="Z201" s="4"/>
      <c r="AA201" s="4"/>
      <c r="AB201" s="4"/>
      <c r="AC201" s="4"/>
      <c r="AD201" s="4"/>
    </row>
    <row r="202" ht="14.25" customHeight="1">
      <c r="A202" s="1"/>
      <c r="B202" s="4"/>
      <c r="C202" s="4"/>
      <c r="D202" s="4"/>
      <c r="E202" s="4"/>
      <c r="F202" s="4"/>
      <c r="G202" s="4"/>
      <c r="H202" s="4"/>
      <c r="I202" s="4"/>
      <c r="J202" s="4"/>
      <c r="K202" s="4"/>
      <c r="L202" s="4"/>
      <c r="M202" s="4"/>
      <c r="N202" s="4"/>
      <c r="O202" s="4"/>
      <c r="P202" s="4"/>
      <c r="Q202" s="4"/>
      <c r="R202" s="4"/>
      <c r="S202" s="4"/>
      <c r="T202" s="4"/>
      <c r="U202" s="4"/>
      <c r="V202" s="4"/>
      <c r="W202" s="4"/>
      <c r="X202" s="4"/>
      <c r="Y202" s="4"/>
      <c r="Z202" s="4"/>
      <c r="AA202" s="4"/>
      <c r="AB202" s="4"/>
      <c r="AC202" s="4"/>
      <c r="AD202" s="4"/>
    </row>
    <row r="203" ht="14.25" customHeight="1">
      <c r="A203" s="1"/>
      <c r="B203" s="4"/>
      <c r="C203" s="4"/>
      <c r="D203" s="4"/>
      <c r="E203" s="4"/>
      <c r="F203" s="4"/>
      <c r="G203" s="4"/>
      <c r="H203" s="4"/>
      <c r="I203" s="4"/>
      <c r="J203" s="4"/>
      <c r="K203" s="4"/>
      <c r="L203" s="4"/>
      <c r="M203" s="4"/>
      <c r="N203" s="4"/>
      <c r="O203" s="4"/>
      <c r="P203" s="4"/>
      <c r="Q203" s="4"/>
      <c r="R203" s="4"/>
      <c r="S203" s="4"/>
      <c r="T203" s="4"/>
      <c r="U203" s="4"/>
      <c r="V203" s="4"/>
      <c r="W203" s="4"/>
      <c r="X203" s="4"/>
      <c r="Y203" s="4"/>
      <c r="Z203" s="4"/>
      <c r="AA203" s="4"/>
      <c r="AB203" s="4"/>
      <c r="AC203" s="4"/>
      <c r="AD203" s="4"/>
    </row>
    <row r="204" ht="14.25" customHeight="1">
      <c r="A204" s="1"/>
      <c r="B204" s="4"/>
      <c r="C204" s="4"/>
      <c r="D204" s="4"/>
      <c r="E204" s="4"/>
      <c r="F204" s="4"/>
      <c r="G204" s="4"/>
      <c r="H204" s="4"/>
      <c r="I204" s="4"/>
      <c r="J204" s="4"/>
      <c r="K204" s="4"/>
      <c r="L204" s="4"/>
      <c r="M204" s="4"/>
      <c r="N204" s="4"/>
      <c r="O204" s="4"/>
      <c r="P204" s="4"/>
      <c r="Q204" s="4"/>
      <c r="R204" s="4"/>
      <c r="S204" s="4"/>
      <c r="T204" s="4"/>
      <c r="U204" s="4"/>
      <c r="V204" s="4"/>
      <c r="W204" s="4"/>
      <c r="X204" s="4"/>
      <c r="Y204" s="4"/>
      <c r="Z204" s="4"/>
      <c r="AA204" s="4"/>
      <c r="AB204" s="4"/>
      <c r="AC204" s="4"/>
      <c r="AD204" s="4"/>
    </row>
    <row r="205" ht="14.25" customHeight="1">
      <c r="A205" s="1"/>
      <c r="B205" s="4"/>
      <c r="C205" s="4"/>
      <c r="D205" s="4"/>
      <c r="E205" s="4"/>
      <c r="F205" s="4"/>
      <c r="G205" s="4"/>
      <c r="H205" s="4"/>
      <c r="I205" s="4"/>
      <c r="J205" s="4"/>
      <c r="K205" s="4"/>
      <c r="L205" s="4"/>
      <c r="M205" s="4"/>
      <c r="N205" s="4"/>
      <c r="O205" s="4"/>
      <c r="P205" s="4"/>
      <c r="Q205" s="4"/>
      <c r="R205" s="4"/>
      <c r="S205" s="4"/>
      <c r="T205" s="4"/>
      <c r="U205" s="4"/>
      <c r="V205" s="4"/>
      <c r="W205" s="4"/>
      <c r="X205" s="4"/>
      <c r="Y205" s="4"/>
      <c r="Z205" s="4"/>
      <c r="AA205" s="4"/>
      <c r="AB205" s="4"/>
      <c r="AC205" s="4"/>
      <c r="AD205" s="4"/>
    </row>
    <row r="206" ht="14.25" customHeight="1">
      <c r="A206" s="1"/>
      <c r="B206" s="4"/>
      <c r="C206" s="4"/>
      <c r="D206" s="4"/>
      <c r="E206" s="4"/>
      <c r="F206" s="4"/>
      <c r="G206" s="4"/>
      <c r="H206" s="4"/>
      <c r="I206" s="4"/>
      <c r="J206" s="4"/>
      <c r="K206" s="4"/>
      <c r="L206" s="4"/>
      <c r="M206" s="4"/>
      <c r="N206" s="4"/>
      <c r="O206" s="4"/>
      <c r="P206" s="4"/>
      <c r="Q206" s="4"/>
      <c r="R206" s="4"/>
      <c r="S206" s="4"/>
      <c r="T206" s="4"/>
      <c r="U206" s="4"/>
      <c r="V206" s="4"/>
      <c r="W206" s="4"/>
      <c r="X206" s="4"/>
      <c r="Y206" s="4"/>
      <c r="Z206" s="4"/>
      <c r="AA206" s="4"/>
      <c r="AB206" s="4"/>
      <c r="AC206" s="4"/>
      <c r="AD206" s="4"/>
    </row>
    <row r="207" ht="14.25" customHeight="1">
      <c r="A207" s="1"/>
      <c r="B207" s="4"/>
      <c r="C207" s="4"/>
      <c r="D207" s="4"/>
      <c r="E207" s="4"/>
      <c r="F207" s="4"/>
      <c r="G207" s="4"/>
      <c r="H207" s="4"/>
      <c r="I207" s="4"/>
      <c r="J207" s="4"/>
      <c r="K207" s="4"/>
      <c r="L207" s="4"/>
      <c r="M207" s="4"/>
      <c r="N207" s="4"/>
      <c r="O207" s="4"/>
      <c r="P207" s="4"/>
      <c r="Q207" s="4"/>
      <c r="R207" s="4"/>
      <c r="S207" s="4"/>
      <c r="T207" s="4"/>
      <c r="U207" s="4"/>
      <c r="V207" s="4"/>
      <c r="W207" s="4"/>
      <c r="X207" s="4"/>
      <c r="Y207" s="4"/>
      <c r="Z207" s="4"/>
      <c r="AA207" s="4"/>
      <c r="AB207" s="4"/>
      <c r="AC207" s="4"/>
      <c r="AD207" s="4"/>
    </row>
    <row r="208" ht="14.25" customHeight="1">
      <c r="A208" s="1"/>
      <c r="B208" s="4"/>
      <c r="C208" s="4"/>
      <c r="D208" s="4"/>
      <c r="E208" s="4"/>
      <c r="F208" s="4"/>
      <c r="G208" s="4"/>
      <c r="H208" s="4"/>
      <c r="I208" s="4"/>
      <c r="J208" s="4"/>
      <c r="K208" s="4"/>
      <c r="L208" s="4"/>
      <c r="M208" s="4"/>
      <c r="N208" s="4"/>
      <c r="O208" s="4"/>
      <c r="P208" s="4"/>
      <c r="Q208" s="4"/>
      <c r="R208" s="4"/>
      <c r="S208" s="4"/>
      <c r="T208" s="4"/>
      <c r="U208" s="4"/>
      <c r="V208" s="4"/>
      <c r="W208" s="4"/>
      <c r="X208" s="4"/>
      <c r="Y208" s="4"/>
      <c r="Z208" s="4"/>
      <c r="AA208" s="4"/>
      <c r="AB208" s="4"/>
      <c r="AC208" s="4"/>
      <c r="AD208" s="4"/>
    </row>
    <row r="209" ht="14.25" customHeight="1">
      <c r="A209" s="1"/>
      <c r="B209" s="4"/>
      <c r="C209" s="4"/>
      <c r="D209" s="4"/>
      <c r="E209" s="4"/>
      <c r="F209" s="4"/>
      <c r="G209" s="4"/>
      <c r="H209" s="4"/>
      <c r="I209" s="4"/>
      <c r="J209" s="4"/>
      <c r="K209" s="4"/>
      <c r="L209" s="4"/>
      <c r="M209" s="4"/>
      <c r="N209" s="4"/>
      <c r="O209" s="4"/>
      <c r="P209" s="4"/>
      <c r="Q209" s="4"/>
      <c r="R209" s="4"/>
      <c r="S209" s="4"/>
      <c r="T209" s="4"/>
      <c r="U209" s="4"/>
      <c r="V209" s="4"/>
      <c r="W209" s="4"/>
      <c r="X209" s="4"/>
      <c r="Y209" s="4"/>
      <c r="Z209" s="4"/>
      <c r="AA209" s="4"/>
      <c r="AB209" s="4"/>
      <c r="AC209" s="4"/>
      <c r="AD209" s="4"/>
    </row>
    <row r="210" ht="14.25" customHeight="1">
      <c r="A210" s="1"/>
      <c r="B210" s="4"/>
      <c r="C210" s="4"/>
      <c r="D210" s="4"/>
      <c r="E210" s="4"/>
      <c r="F210" s="4"/>
      <c r="G210" s="4"/>
      <c r="H210" s="4"/>
      <c r="I210" s="4"/>
      <c r="J210" s="4"/>
      <c r="K210" s="4"/>
      <c r="L210" s="4"/>
      <c r="M210" s="4"/>
      <c r="N210" s="4"/>
      <c r="O210" s="4"/>
      <c r="P210" s="4"/>
      <c r="Q210" s="4"/>
      <c r="R210" s="4"/>
      <c r="S210" s="4"/>
      <c r="T210" s="4"/>
      <c r="U210" s="4"/>
      <c r="V210" s="4"/>
      <c r="W210" s="4"/>
      <c r="X210" s="4"/>
      <c r="Y210" s="4"/>
      <c r="Z210" s="4"/>
      <c r="AA210" s="4"/>
      <c r="AB210" s="4"/>
      <c r="AC210" s="4"/>
      <c r="AD210" s="4"/>
    </row>
    <row r="211" ht="14.25" customHeight="1">
      <c r="A211" s="1"/>
      <c r="B211" s="4"/>
      <c r="C211" s="4"/>
      <c r="D211" s="4"/>
      <c r="E211" s="4"/>
      <c r="F211" s="4"/>
      <c r="G211" s="4"/>
      <c r="H211" s="4"/>
      <c r="I211" s="4"/>
      <c r="J211" s="4"/>
      <c r="K211" s="4"/>
      <c r="L211" s="4"/>
      <c r="M211" s="4"/>
      <c r="N211" s="4"/>
      <c r="O211" s="4"/>
      <c r="P211" s="4"/>
      <c r="Q211" s="4"/>
      <c r="R211" s="4"/>
      <c r="S211" s="4"/>
      <c r="T211" s="4"/>
      <c r="U211" s="4"/>
      <c r="V211" s="4"/>
      <c r="W211" s="4"/>
      <c r="X211" s="4"/>
      <c r="Y211" s="4"/>
      <c r="Z211" s="4"/>
      <c r="AA211" s="4"/>
      <c r="AB211" s="4"/>
      <c r="AC211" s="4"/>
      <c r="AD211" s="4"/>
    </row>
    <row r="212" ht="14.25" customHeight="1">
      <c r="A212" s="1"/>
      <c r="B212" s="4"/>
      <c r="C212" s="4"/>
      <c r="D212" s="4"/>
      <c r="E212" s="4"/>
      <c r="F212" s="4"/>
      <c r="G212" s="4"/>
      <c r="H212" s="4"/>
      <c r="I212" s="4"/>
      <c r="J212" s="4"/>
      <c r="K212" s="4"/>
      <c r="L212" s="4"/>
      <c r="M212" s="4"/>
      <c r="N212" s="4"/>
      <c r="O212" s="4"/>
      <c r="P212" s="4"/>
      <c r="Q212" s="4"/>
      <c r="R212" s="4"/>
      <c r="S212" s="4"/>
      <c r="T212" s="4"/>
      <c r="U212" s="4"/>
      <c r="V212" s="4"/>
      <c r="W212" s="4"/>
      <c r="X212" s="4"/>
      <c r="Y212" s="4"/>
      <c r="Z212" s="4"/>
      <c r="AA212" s="4"/>
      <c r="AB212" s="4"/>
      <c r="AC212" s="4"/>
      <c r="AD212" s="4"/>
    </row>
    <row r="213" ht="14.25" customHeight="1">
      <c r="A213" s="1"/>
      <c r="B213" s="4"/>
      <c r="C213" s="4"/>
      <c r="D213" s="4"/>
      <c r="E213" s="4"/>
      <c r="F213" s="4"/>
      <c r="G213" s="4"/>
      <c r="H213" s="4"/>
      <c r="I213" s="4"/>
      <c r="J213" s="4"/>
      <c r="K213" s="4"/>
      <c r="L213" s="4"/>
      <c r="M213" s="4"/>
      <c r="N213" s="4"/>
      <c r="O213" s="4"/>
      <c r="P213" s="4"/>
      <c r="Q213" s="4"/>
      <c r="R213" s="4"/>
      <c r="S213" s="4"/>
      <c r="T213" s="4"/>
      <c r="U213" s="4"/>
      <c r="V213" s="4"/>
      <c r="W213" s="4"/>
      <c r="X213" s="4"/>
      <c r="Y213" s="4"/>
      <c r="Z213" s="4"/>
      <c r="AA213" s="4"/>
      <c r="AB213" s="4"/>
      <c r="AC213" s="4"/>
      <c r="AD213" s="4"/>
    </row>
    <row r="214" ht="14.25" customHeight="1">
      <c r="A214" s="1"/>
      <c r="B214" s="4"/>
      <c r="C214" s="4"/>
      <c r="D214" s="4"/>
      <c r="E214" s="4"/>
      <c r="F214" s="4"/>
      <c r="G214" s="4"/>
      <c r="H214" s="4"/>
      <c r="I214" s="4"/>
      <c r="J214" s="4"/>
      <c r="K214" s="4"/>
      <c r="L214" s="4"/>
      <c r="M214" s="4"/>
      <c r="N214" s="4"/>
      <c r="O214" s="4"/>
      <c r="P214" s="4"/>
      <c r="Q214" s="4"/>
      <c r="R214" s="4"/>
      <c r="S214" s="4"/>
      <c r="T214" s="4"/>
      <c r="U214" s="4"/>
      <c r="V214" s="4"/>
      <c r="W214" s="4"/>
      <c r="X214" s="4"/>
      <c r="Y214" s="4"/>
      <c r="Z214" s="4"/>
      <c r="AA214" s="4"/>
      <c r="AB214" s="4"/>
      <c r="AC214" s="4"/>
      <c r="AD214" s="4"/>
    </row>
    <row r="215" ht="14.25" customHeight="1">
      <c r="A215" s="1"/>
      <c r="B215" s="4"/>
      <c r="C215" s="4"/>
      <c r="D215" s="4"/>
      <c r="E215" s="4"/>
      <c r="F215" s="4"/>
      <c r="G215" s="4"/>
      <c r="H215" s="4"/>
      <c r="I215" s="4"/>
      <c r="J215" s="4"/>
      <c r="K215" s="4"/>
      <c r="L215" s="4"/>
      <c r="M215" s="4"/>
      <c r="N215" s="4"/>
      <c r="O215" s="4"/>
      <c r="P215" s="4"/>
      <c r="Q215" s="4"/>
      <c r="R215" s="4"/>
      <c r="S215" s="4"/>
      <c r="T215" s="4"/>
      <c r="U215" s="4"/>
      <c r="V215" s="4"/>
      <c r="W215" s="4"/>
      <c r="X215" s="4"/>
      <c r="Y215" s="4"/>
      <c r="Z215" s="4"/>
      <c r="AA215" s="4"/>
      <c r="AB215" s="4"/>
      <c r="AC215" s="4"/>
      <c r="AD215" s="4"/>
    </row>
    <row r="216" ht="14.25" customHeight="1">
      <c r="A216" s="1"/>
      <c r="B216" s="4"/>
      <c r="C216" s="4"/>
      <c r="D216" s="4"/>
      <c r="E216" s="4"/>
      <c r="F216" s="4"/>
      <c r="G216" s="4"/>
      <c r="H216" s="4"/>
      <c r="I216" s="4"/>
      <c r="J216" s="4"/>
      <c r="K216" s="4"/>
      <c r="L216" s="4"/>
      <c r="M216" s="4"/>
      <c r="N216" s="4"/>
      <c r="O216" s="4"/>
      <c r="P216" s="4"/>
      <c r="Q216" s="4"/>
      <c r="R216" s="4"/>
      <c r="S216" s="4"/>
      <c r="T216" s="4"/>
      <c r="U216" s="4"/>
      <c r="V216" s="4"/>
      <c r="W216" s="4"/>
      <c r="X216" s="4"/>
      <c r="Y216" s="4"/>
      <c r="Z216" s="4"/>
      <c r="AA216" s="4"/>
      <c r="AB216" s="4"/>
      <c r="AC216" s="4"/>
      <c r="AD216" s="4"/>
    </row>
    <row r="217" ht="14.25" customHeight="1">
      <c r="A217" s="1"/>
      <c r="B217" s="4"/>
      <c r="C217" s="4"/>
      <c r="D217" s="4"/>
      <c r="E217" s="4"/>
      <c r="F217" s="4"/>
      <c r="G217" s="4"/>
      <c r="H217" s="4"/>
      <c r="I217" s="4"/>
      <c r="J217" s="4"/>
      <c r="K217" s="4"/>
      <c r="L217" s="4"/>
      <c r="M217" s="4"/>
      <c r="N217" s="4"/>
      <c r="O217" s="4"/>
      <c r="P217" s="4"/>
      <c r="Q217" s="4"/>
      <c r="R217" s="4"/>
      <c r="S217" s="4"/>
      <c r="T217" s="4"/>
      <c r="U217" s="4"/>
      <c r="V217" s="4"/>
      <c r="W217" s="4"/>
      <c r="X217" s="4"/>
      <c r="Y217" s="4"/>
      <c r="Z217" s="4"/>
      <c r="AA217" s="4"/>
      <c r="AB217" s="4"/>
      <c r="AC217" s="4"/>
      <c r="AD217" s="4"/>
    </row>
    <row r="218" ht="14.25" customHeight="1">
      <c r="A218" s="1"/>
      <c r="B218" s="4"/>
      <c r="C218" s="4"/>
      <c r="D218" s="4"/>
      <c r="E218" s="4"/>
      <c r="F218" s="4"/>
      <c r="G218" s="4"/>
      <c r="H218" s="4"/>
      <c r="I218" s="4"/>
      <c r="J218" s="4"/>
      <c r="K218" s="4"/>
      <c r="L218" s="4"/>
      <c r="M218" s="4"/>
      <c r="N218" s="4"/>
      <c r="O218" s="4"/>
      <c r="P218" s="4"/>
      <c r="Q218" s="4"/>
      <c r="R218" s="4"/>
      <c r="S218" s="4"/>
      <c r="T218" s="4"/>
      <c r="U218" s="4"/>
      <c r="V218" s="4"/>
      <c r="W218" s="4"/>
      <c r="X218" s="4"/>
      <c r="Y218" s="4"/>
      <c r="Z218" s="4"/>
      <c r="AA218" s="4"/>
      <c r="AB218" s="4"/>
      <c r="AC218" s="4"/>
      <c r="AD218" s="4"/>
    </row>
    <row r="219" ht="14.25" customHeight="1">
      <c r="A219" s="1"/>
      <c r="B219" s="4"/>
      <c r="C219" s="4"/>
      <c r="D219" s="4"/>
      <c r="E219" s="4"/>
      <c r="F219" s="4"/>
      <c r="G219" s="4"/>
      <c r="H219" s="4"/>
      <c r="I219" s="4"/>
      <c r="J219" s="4"/>
      <c r="K219" s="4"/>
      <c r="L219" s="4"/>
      <c r="M219" s="4"/>
      <c r="N219" s="4"/>
      <c r="O219" s="4"/>
      <c r="P219" s="4"/>
      <c r="Q219" s="4"/>
      <c r="R219" s="4"/>
      <c r="S219" s="4"/>
      <c r="T219" s="4"/>
      <c r="U219" s="4"/>
      <c r="V219" s="4"/>
      <c r="W219" s="4"/>
      <c r="X219" s="4"/>
      <c r="Y219" s="4"/>
      <c r="Z219" s="4"/>
      <c r="AA219" s="4"/>
      <c r="AB219" s="4"/>
      <c r="AC219" s="4"/>
      <c r="AD219" s="4"/>
    </row>
    <row r="220" ht="14.25" customHeight="1">
      <c r="A220" s="1"/>
      <c r="B220" s="4"/>
      <c r="C220" s="4"/>
      <c r="D220" s="4"/>
      <c r="E220" s="4"/>
      <c r="F220" s="4"/>
      <c r="G220" s="4"/>
      <c r="H220" s="4"/>
      <c r="I220" s="4"/>
      <c r="J220" s="4"/>
      <c r="K220" s="4"/>
      <c r="L220" s="4"/>
      <c r="M220" s="4"/>
      <c r="N220" s="4"/>
      <c r="O220" s="4"/>
      <c r="P220" s="4"/>
      <c r="Q220" s="4"/>
      <c r="R220" s="4"/>
      <c r="S220" s="4"/>
      <c r="T220" s="4"/>
      <c r="U220" s="4"/>
      <c r="V220" s="4"/>
      <c r="W220" s="4"/>
      <c r="X220" s="4"/>
      <c r="Y220" s="4"/>
      <c r="Z220" s="4"/>
      <c r="AA220" s="4"/>
      <c r="AB220" s="4"/>
      <c r="AC220" s="4"/>
      <c r="AD220" s="4"/>
    </row>
    <row r="221" ht="14.25" customHeight="1">
      <c r="A221" s="1"/>
      <c r="B221" s="4"/>
      <c r="C221" s="4"/>
      <c r="D221" s="4"/>
      <c r="E221" s="4"/>
      <c r="F221" s="4"/>
      <c r="G221" s="4"/>
      <c r="H221" s="4"/>
      <c r="I221" s="4"/>
      <c r="J221" s="4"/>
      <c r="K221" s="4"/>
      <c r="L221" s="4"/>
      <c r="M221" s="4"/>
      <c r="N221" s="4"/>
      <c r="O221" s="4"/>
      <c r="P221" s="4"/>
      <c r="Q221" s="4"/>
      <c r="R221" s="4"/>
      <c r="S221" s="4"/>
      <c r="T221" s="4"/>
      <c r="U221" s="4"/>
      <c r="V221" s="4"/>
      <c r="W221" s="4"/>
      <c r="X221" s="4"/>
      <c r="Y221" s="4"/>
      <c r="Z221" s="4"/>
      <c r="AA221" s="4"/>
      <c r="AB221" s="4"/>
      <c r="AC221" s="4"/>
      <c r="AD221" s="4"/>
    </row>
    <row r="222" ht="14.25" customHeight="1">
      <c r="A222" s="1"/>
      <c r="B222" s="4"/>
      <c r="C222" s="4"/>
      <c r="D222" s="4"/>
      <c r="E222" s="4"/>
      <c r="F222" s="4"/>
      <c r="G222" s="4"/>
      <c r="H222" s="4"/>
      <c r="I222" s="4"/>
      <c r="J222" s="4"/>
      <c r="K222" s="4"/>
      <c r="L222" s="4"/>
      <c r="M222" s="4"/>
      <c r="N222" s="4"/>
      <c r="O222" s="4"/>
      <c r="P222" s="4"/>
      <c r="Q222" s="4"/>
      <c r="R222" s="4"/>
      <c r="S222" s="4"/>
      <c r="T222" s="4"/>
      <c r="U222" s="4"/>
      <c r="V222" s="4"/>
      <c r="W222" s="4"/>
      <c r="X222" s="4"/>
      <c r="Y222" s="4"/>
      <c r="Z222" s="4"/>
      <c r="AA222" s="4"/>
      <c r="AB222" s="4"/>
      <c r="AC222" s="4"/>
      <c r="AD222" s="4"/>
    </row>
    <row r="223" ht="14.25" customHeight="1">
      <c r="A223" s="1"/>
      <c r="B223" s="4"/>
      <c r="C223" s="4"/>
      <c r="D223" s="4"/>
      <c r="E223" s="4"/>
      <c r="F223" s="4"/>
      <c r="G223" s="4"/>
      <c r="H223" s="4"/>
      <c r="I223" s="4"/>
      <c r="J223" s="4"/>
      <c r="K223" s="4"/>
      <c r="L223" s="4"/>
      <c r="M223" s="4"/>
      <c r="N223" s="4"/>
      <c r="O223" s="4"/>
      <c r="P223" s="4"/>
      <c r="Q223" s="4"/>
      <c r="R223" s="4"/>
      <c r="S223" s="4"/>
      <c r="T223" s="4"/>
      <c r="U223" s="4"/>
      <c r="V223" s="4"/>
      <c r="W223" s="4"/>
      <c r="X223" s="4"/>
      <c r="Y223" s="4"/>
      <c r="Z223" s="4"/>
      <c r="AA223" s="4"/>
      <c r="AB223" s="4"/>
      <c r="AC223" s="4"/>
      <c r="AD223" s="4"/>
    </row>
    <row r="224" ht="14.25" customHeight="1">
      <c r="A224" s="1"/>
      <c r="B224" s="4"/>
      <c r="C224" s="4"/>
      <c r="D224" s="4"/>
      <c r="E224" s="4"/>
      <c r="F224" s="4"/>
      <c r="G224" s="4"/>
      <c r="H224" s="4"/>
      <c r="I224" s="4"/>
      <c r="J224" s="4"/>
      <c r="K224" s="4"/>
      <c r="L224" s="4"/>
      <c r="M224" s="4"/>
      <c r="N224" s="4"/>
      <c r="O224" s="4"/>
      <c r="P224" s="4"/>
      <c r="Q224" s="4"/>
      <c r="R224" s="4"/>
      <c r="S224" s="4"/>
      <c r="T224" s="4"/>
      <c r="U224" s="4"/>
      <c r="V224" s="4"/>
      <c r="W224" s="4"/>
      <c r="X224" s="4"/>
      <c r="Y224" s="4"/>
      <c r="Z224" s="4"/>
      <c r="AA224" s="4"/>
      <c r="AB224" s="4"/>
      <c r="AC224" s="4"/>
      <c r="AD224" s="4"/>
    </row>
    <row r="225" ht="14.25" customHeight="1">
      <c r="A225" s="1"/>
      <c r="B225" s="4"/>
      <c r="C225" s="4"/>
      <c r="D225" s="4"/>
      <c r="E225" s="4"/>
      <c r="F225" s="4"/>
      <c r="G225" s="4"/>
      <c r="H225" s="4"/>
      <c r="I225" s="4"/>
      <c r="J225" s="4"/>
      <c r="K225" s="4"/>
      <c r="L225" s="4"/>
      <c r="M225" s="4"/>
      <c r="N225" s="4"/>
      <c r="O225" s="4"/>
      <c r="P225" s="4"/>
      <c r="Q225" s="4"/>
      <c r="R225" s="4"/>
      <c r="S225" s="4"/>
      <c r="T225" s="4"/>
      <c r="U225" s="4"/>
      <c r="V225" s="4"/>
      <c r="W225" s="4"/>
      <c r="X225" s="4"/>
      <c r="Y225" s="4"/>
      <c r="Z225" s="4"/>
      <c r="AA225" s="4"/>
      <c r="AB225" s="4"/>
      <c r="AC225" s="4"/>
      <c r="AD225" s="4"/>
    </row>
    <row r="226" ht="14.25" customHeight="1">
      <c r="A226" s="1"/>
      <c r="B226" s="4"/>
      <c r="C226" s="4"/>
      <c r="D226" s="4"/>
      <c r="E226" s="4"/>
      <c r="F226" s="4"/>
      <c r="G226" s="4"/>
      <c r="H226" s="4"/>
      <c r="I226" s="4"/>
      <c r="J226" s="4"/>
      <c r="K226" s="4"/>
      <c r="L226" s="4"/>
      <c r="M226" s="4"/>
      <c r="N226" s="4"/>
      <c r="O226" s="4"/>
      <c r="P226" s="4"/>
      <c r="Q226" s="4"/>
      <c r="R226" s="4"/>
      <c r="S226" s="4"/>
      <c r="T226" s="4"/>
      <c r="U226" s="4"/>
      <c r="V226" s="4"/>
      <c r="W226" s="4"/>
      <c r="X226" s="4"/>
      <c r="Y226" s="4"/>
      <c r="Z226" s="4"/>
      <c r="AA226" s="4"/>
      <c r="AB226" s="4"/>
      <c r="AC226" s="4"/>
      <c r="AD226" s="4"/>
    </row>
    <row r="227" ht="14.25" customHeight="1">
      <c r="A227" s="1"/>
      <c r="B227" s="4"/>
      <c r="C227" s="4"/>
      <c r="D227" s="4"/>
      <c r="E227" s="4"/>
      <c r="F227" s="4"/>
      <c r="G227" s="4"/>
      <c r="H227" s="4"/>
      <c r="I227" s="4"/>
      <c r="J227" s="4"/>
      <c r="K227" s="4"/>
      <c r="L227" s="4"/>
      <c r="M227" s="4"/>
      <c r="N227" s="4"/>
      <c r="O227" s="4"/>
      <c r="P227" s="4"/>
      <c r="Q227" s="4"/>
      <c r="R227" s="4"/>
      <c r="S227" s="4"/>
      <c r="T227" s="4"/>
      <c r="U227" s="4"/>
      <c r="V227" s="4"/>
      <c r="W227" s="4"/>
      <c r="X227" s="4"/>
      <c r="Y227" s="4"/>
      <c r="Z227" s="4"/>
      <c r="AA227" s="4"/>
      <c r="AB227" s="4"/>
      <c r="AC227" s="4"/>
      <c r="AD227" s="4"/>
    </row>
    <row r="228" ht="14.25" customHeight="1">
      <c r="A228" s="1"/>
      <c r="B228" s="4"/>
      <c r="C228" s="4"/>
      <c r="D228" s="4"/>
      <c r="E228" s="4"/>
      <c r="F228" s="4"/>
      <c r="G228" s="4"/>
      <c r="H228" s="4"/>
      <c r="I228" s="4"/>
      <c r="J228" s="4"/>
      <c r="K228" s="4"/>
      <c r="L228" s="4"/>
      <c r="M228" s="4"/>
      <c r="N228" s="4"/>
      <c r="O228" s="4"/>
      <c r="P228" s="4"/>
      <c r="Q228" s="4"/>
      <c r="R228" s="4"/>
      <c r="S228" s="4"/>
      <c r="T228" s="4"/>
      <c r="U228" s="4"/>
      <c r="V228" s="4"/>
      <c r="W228" s="4"/>
      <c r="X228" s="4"/>
      <c r="Y228" s="4"/>
      <c r="Z228" s="4"/>
      <c r="AA228" s="4"/>
      <c r="AB228" s="4"/>
      <c r="AC228" s="4"/>
      <c r="AD228" s="4"/>
    </row>
    <row r="229" ht="14.25" customHeight="1">
      <c r="A229" s="1"/>
      <c r="B229" s="4"/>
      <c r="C229" s="4"/>
      <c r="D229" s="4"/>
      <c r="E229" s="4"/>
      <c r="F229" s="4"/>
      <c r="G229" s="4"/>
      <c r="H229" s="4"/>
      <c r="I229" s="4"/>
      <c r="J229" s="4"/>
      <c r="K229" s="4"/>
      <c r="L229" s="4"/>
      <c r="M229" s="4"/>
      <c r="N229" s="4"/>
      <c r="O229" s="4"/>
      <c r="P229" s="4"/>
      <c r="Q229" s="4"/>
      <c r="R229" s="4"/>
      <c r="S229" s="4"/>
      <c r="T229" s="4"/>
      <c r="U229" s="4"/>
      <c r="V229" s="4"/>
      <c r="W229" s="4"/>
      <c r="X229" s="4"/>
      <c r="Y229" s="4"/>
      <c r="Z229" s="4"/>
      <c r="AA229" s="4"/>
      <c r="AB229" s="4"/>
      <c r="AC229" s="4"/>
      <c r="AD229" s="4"/>
    </row>
    <row r="230" ht="14.25" customHeight="1">
      <c r="A230" s="1"/>
      <c r="B230" s="4"/>
      <c r="C230" s="4"/>
      <c r="D230" s="4"/>
      <c r="E230" s="4"/>
      <c r="F230" s="4"/>
      <c r="G230" s="4"/>
      <c r="H230" s="4"/>
      <c r="I230" s="4"/>
      <c r="J230" s="4"/>
      <c r="K230" s="4"/>
      <c r="L230" s="4"/>
      <c r="M230" s="4"/>
      <c r="N230" s="4"/>
      <c r="O230" s="4"/>
      <c r="P230" s="4"/>
      <c r="Q230" s="4"/>
      <c r="R230" s="4"/>
      <c r="S230" s="4"/>
      <c r="T230" s="4"/>
      <c r="U230" s="4"/>
      <c r="V230" s="4"/>
      <c r="W230" s="4"/>
      <c r="X230" s="4"/>
      <c r="Y230" s="4"/>
      <c r="Z230" s="4"/>
      <c r="AA230" s="4"/>
      <c r="AB230" s="4"/>
      <c r="AC230" s="4"/>
      <c r="AD230" s="4"/>
    </row>
    <row r="231" ht="14.25" customHeight="1">
      <c r="A231" s="1"/>
      <c r="B231" s="4"/>
      <c r="C231" s="4"/>
      <c r="D231" s="4"/>
      <c r="E231" s="4"/>
      <c r="F231" s="4"/>
      <c r="G231" s="4"/>
      <c r="H231" s="4"/>
      <c r="I231" s="4"/>
      <c r="J231" s="4"/>
      <c r="K231" s="4"/>
      <c r="L231" s="4"/>
      <c r="M231" s="4"/>
      <c r="N231" s="4"/>
      <c r="O231" s="4"/>
      <c r="P231" s="4"/>
      <c r="Q231" s="4"/>
      <c r="R231" s="4"/>
      <c r="S231" s="4"/>
      <c r="T231" s="4"/>
      <c r="U231" s="4"/>
      <c r="V231" s="4"/>
      <c r="W231" s="4"/>
      <c r="X231" s="4"/>
      <c r="Y231" s="4"/>
      <c r="Z231" s="4"/>
      <c r="AA231" s="4"/>
      <c r="AB231" s="4"/>
      <c r="AC231" s="4"/>
      <c r="AD231" s="4"/>
    </row>
    <row r="232" ht="14.25" customHeight="1">
      <c r="A232" s="1"/>
      <c r="B232" s="4"/>
      <c r="C232" s="4"/>
      <c r="D232" s="4"/>
      <c r="E232" s="4"/>
      <c r="F232" s="4"/>
      <c r="G232" s="4"/>
      <c r="H232" s="4"/>
      <c r="I232" s="4"/>
      <c r="J232" s="4"/>
      <c r="K232" s="4"/>
      <c r="L232" s="4"/>
      <c r="M232" s="4"/>
      <c r="N232" s="4"/>
      <c r="O232" s="4"/>
      <c r="P232" s="4"/>
      <c r="Q232" s="4"/>
      <c r="R232" s="4"/>
      <c r="S232" s="4"/>
      <c r="T232" s="4"/>
      <c r="U232" s="4"/>
      <c r="V232" s="4"/>
      <c r="W232" s="4"/>
      <c r="X232" s="4"/>
      <c r="Y232" s="4"/>
      <c r="Z232" s="4"/>
      <c r="AA232" s="4"/>
      <c r="AB232" s="4"/>
      <c r="AC232" s="4"/>
      <c r="AD232" s="4"/>
    </row>
    <row r="233" ht="14.25" customHeight="1">
      <c r="A233" s="1"/>
      <c r="B233" s="4"/>
      <c r="C233" s="4"/>
      <c r="D233" s="4"/>
      <c r="E233" s="4"/>
      <c r="F233" s="4"/>
      <c r="G233" s="4"/>
      <c r="H233" s="4"/>
      <c r="I233" s="4"/>
      <c r="J233" s="4"/>
      <c r="K233" s="4"/>
      <c r="L233" s="4"/>
      <c r="M233" s="4"/>
      <c r="N233" s="4"/>
      <c r="O233" s="4"/>
      <c r="P233" s="4"/>
      <c r="Q233" s="4"/>
      <c r="R233" s="4"/>
      <c r="S233" s="4"/>
      <c r="T233" s="4"/>
      <c r="U233" s="4"/>
      <c r="V233" s="4"/>
      <c r="W233" s="4"/>
      <c r="X233" s="4"/>
      <c r="Y233" s="4"/>
      <c r="Z233" s="4"/>
      <c r="AA233" s="4"/>
      <c r="AB233" s="4"/>
      <c r="AC233" s="4"/>
      <c r="AD233" s="4"/>
    </row>
    <row r="234" ht="14.25" customHeight="1">
      <c r="A234" s="1"/>
      <c r="B234" s="4"/>
      <c r="C234" s="4"/>
      <c r="D234" s="4"/>
      <c r="E234" s="4"/>
      <c r="F234" s="4"/>
      <c r="G234" s="4"/>
      <c r="H234" s="4"/>
      <c r="I234" s="4"/>
      <c r="J234" s="4"/>
      <c r="K234" s="4"/>
      <c r="L234" s="4"/>
      <c r="M234" s="4"/>
      <c r="N234" s="4"/>
      <c r="O234" s="4"/>
      <c r="P234" s="4"/>
      <c r="Q234" s="4"/>
      <c r="R234" s="4"/>
      <c r="S234" s="4"/>
      <c r="T234" s="4"/>
      <c r="U234" s="4"/>
      <c r="V234" s="4"/>
      <c r="W234" s="4"/>
      <c r="X234" s="4"/>
      <c r="Y234" s="4"/>
      <c r="Z234" s="4"/>
      <c r="AA234" s="4"/>
      <c r="AB234" s="4"/>
      <c r="AC234" s="4"/>
      <c r="AD234" s="4"/>
    </row>
    <row r="235" ht="14.25" customHeight="1">
      <c r="A235" s="1"/>
      <c r="B235" s="4"/>
      <c r="C235" s="4"/>
      <c r="D235" s="4"/>
      <c r="E235" s="4"/>
      <c r="F235" s="4"/>
      <c r="G235" s="4"/>
      <c r="H235" s="4"/>
      <c r="I235" s="4"/>
      <c r="J235" s="4"/>
      <c r="K235" s="4"/>
      <c r="L235" s="4"/>
      <c r="M235" s="4"/>
      <c r="N235" s="4"/>
      <c r="O235" s="4"/>
      <c r="P235" s="4"/>
      <c r="Q235" s="4"/>
      <c r="R235" s="4"/>
      <c r="S235" s="4"/>
      <c r="T235" s="4"/>
      <c r="U235" s="4"/>
      <c r="V235" s="4"/>
      <c r="W235" s="4"/>
      <c r="X235" s="4"/>
      <c r="Y235" s="4"/>
      <c r="Z235" s="4"/>
      <c r="AA235" s="4"/>
      <c r="AB235" s="4"/>
      <c r="AC235" s="4"/>
      <c r="AD235" s="4"/>
    </row>
    <row r="236" ht="14.25" customHeight="1">
      <c r="A236" s="1"/>
      <c r="B236" s="4"/>
      <c r="C236" s="4"/>
      <c r="D236" s="4"/>
      <c r="E236" s="4"/>
      <c r="F236" s="4"/>
      <c r="G236" s="4"/>
      <c r="H236" s="4"/>
      <c r="I236" s="4"/>
      <c r="J236" s="4"/>
      <c r="K236" s="4"/>
      <c r="L236" s="4"/>
      <c r="M236" s="4"/>
      <c r="N236" s="4"/>
      <c r="O236" s="4"/>
      <c r="P236" s="4"/>
      <c r="Q236" s="4"/>
      <c r="R236" s="4"/>
      <c r="S236" s="4"/>
      <c r="T236" s="4"/>
      <c r="U236" s="4"/>
      <c r="V236" s="4"/>
      <c r="W236" s="4"/>
      <c r="X236" s="4"/>
      <c r="Y236" s="4"/>
      <c r="Z236" s="4"/>
      <c r="AA236" s="4"/>
      <c r="AB236" s="4"/>
      <c r="AC236" s="4"/>
      <c r="AD236" s="4"/>
    </row>
    <row r="237" ht="14.25" customHeight="1">
      <c r="A237" s="1"/>
      <c r="B237" s="4"/>
      <c r="C237" s="4"/>
      <c r="D237" s="4"/>
      <c r="E237" s="4"/>
      <c r="F237" s="4"/>
      <c r="G237" s="4"/>
      <c r="H237" s="4"/>
      <c r="I237" s="4"/>
      <c r="J237" s="4"/>
      <c r="K237" s="4"/>
      <c r="L237" s="4"/>
      <c r="M237" s="4"/>
      <c r="N237" s="4"/>
      <c r="O237" s="4"/>
      <c r="P237" s="4"/>
      <c r="Q237" s="4"/>
      <c r="R237" s="4"/>
      <c r="S237" s="4"/>
      <c r="T237" s="4"/>
      <c r="U237" s="4"/>
      <c r="V237" s="4"/>
      <c r="W237" s="4"/>
      <c r="X237" s="4"/>
      <c r="Y237" s="4"/>
      <c r="Z237" s="4"/>
      <c r="AA237" s="4"/>
      <c r="AB237" s="4"/>
      <c r="AC237" s="4"/>
      <c r="AD237" s="4"/>
    </row>
    <row r="238" ht="14.25" customHeight="1">
      <c r="A238" s="1"/>
      <c r="B238" s="4"/>
      <c r="C238" s="4"/>
      <c r="D238" s="4"/>
      <c r="E238" s="4"/>
      <c r="F238" s="4"/>
      <c r="G238" s="4"/>
      <c r="H238" s="4"/>
      <c r="I238" s="4"/>
      <c r="J238" s="4"/>
      <c r="K238" s="4"/>
      <c r="L238" s="4"/>
      <c r="M238" s="4"/>
      <c r="N238" s="4"/>
      <c r="O238" s="4"/>
      <c r="P238" s="4"/>
      <c r="Q238" s="4"/>
      <c r="R238" s="4"/>
      <c r="S238" s="4"/>
      <c r="T238" s="4"/>
      <c r="U238" s="4"/>
      <c r="V238" s="4"/>
      <c r="W238" s="4"/>
      <c r="X238" s="4"/>
      <c r="Y238" s="4"/>
      <c r="Z238" s="4"/>
      <c r="AA238" s="4"/>
      <c r="AB238" s="4"/>
      <c r="AC238" s="4"/>
      <c r="AD238" s="4"/>
    </row>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27:$I$38">
    <sortState ref="A27:I38">
      <sortCondition ref="A27:A38"/>
    </sortState>
  </autoFilter>
  <printOptions/>
  <pageMargins bottom="0.75" footer="0.0" header="0.0" left="0.7" right="0.7" top="0.75"/>
  <pageSetup orientation="landscape"/>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2" width="12.63"/>
    <col customWidth="1" min="3" max="3" width="20.5"/>
    <col customWidth="1" min="4" max="6" width="12.63"/>
  </cols>
  <sheetData>
    <row r="1" ht="15.0" customHeight="1">
      <c r="A1" s="112" t="s">
        <v>337</v>
      </c>
      <c r="B1" s="112" t="s">
        <v>0</v>
      </c>
      <c r="C1" s="112" t="s">
        <v>338</v>
      </c>
      <c r="D1" s="112" t="s">
        <v>339</v>
      </c>
      <c r="E1" s="112" t="s">
        <v>340</v>
      </c>
      <c r="F1" s="113" t="s">
        <v>325</v>
      </c>
      <c r="G1" s="112" t="s">
        <v>326</v>
      </c>
      <c r="H1" s="112" t="s">
        <v>341</v>
      </c>
      <c r="I1" s="112" t="s">
        <v>342</v>
      </c>
      <c r="J1" s="112" t="s">
        <v>343</v>
      </c>
      <c r="K1" s="112" t="s">
        <v>344</v>
      </c>
      <c r="L1" s="112" t="s">
        <v>321</v>
      </c>
      <c r="M1" s="112" t="s">
        <v>345</v>
      </c>
      <c r="N1" s="112" t="s">
        <v>346</v>
      </c>
      <c r="O1" s="112" t="s">
        <v>153</v>
      </c>
      <c r="P1" s="112" t="s">
        <v>154</v>
      </c>
      <c r="Q1" s="112" t="s">
        <v>347</v>
      </c>
      <c r="R1" s="112" t="s">
        <v>348</v>
      </c>
      <c r="S1" s="112" t="s">
        <v>155</v>
      </c>
      <c r="T1" s="112" t="s">
        <v>349</v>
      </c>
      <c r="U1" s="112" t="s">
        <v>350</v>
      </c>
      <c r="V1" s="112" t="s">
        <v>351</v>
      </c>
      <c r="W1" s="114" t="s">
        <v>352</v>
      </c>
      <c r="X1" s="115" t="s">
        <v>353</v>
      </c>
      <c r="Y1" s="112" t="s">
        <v>354</v>
      </c>
      <c r="Z1" s="112" t="s">
        <v>355</v>
      </c>
      <c r="AA1" s="116" t="s">
        <v>356</v>
      </c>
    </row>
    <row r="2" ht="15.0" customHeight="1">
      <c r="A2" s="27" t="s">
        <v>357</v>
      </c>
      <c r="B2" s="27" t="s">
        <v>22</v>
      </c>
      <c r="C2" s="27" t="s">
        <v>27</v>
      </c>
      <c r="D2" s="27">
        <v>12.0</v>
      </c>
      <c r="E2" s="27">
        <v>1.0</v>
      </c>
      <c r="F2" s="117">
        <v>25.288400000000006</v>
      </c>
      <c r="G2" s="117">
        <f t="shared" ref="G2:G75" si="1">F2/D2</f>
        <v>2.107366667</v>
      </c>
      <c r="H2" s="27" t="s">
        <v>358</v>
      </c>
      <c r="I2" s="27">
        <v>1.0</v>
      </c>
      <c r="J2" s="27" t="s">
        <v>359</v>
      </c>
      <c r="L2" s="27">
        <v>4941.0</v>
      </c>
      <c r="N2" s="117">
        <f t="shared" ref="N2:N4" si="2">250/11</f>
        <v>22.72727273</v>
      </c>
      <c r="O2" s="27">
        <f t="shared" ref="O2:O7" si="3">15/100</f>
        <v>0.15</v>
      </c>
      <c r="P2" s="27">
        <v>1.31</v>
      </c>
      <c r="Q2" s="117">
        <f t="shared" ref="Q2:Q75" si="4">O2*P2</f>
        <v>0.1965</v>
      </c>
      <c r="R2" s="117">
        <f t="shared" ref="R2:R7" si="5">125000/10000/500</f>
        <v>0.025</v>
      </c>
      <c r="S2" s="117">
        <f t="shared" ref="S2:S75" si="6">N2*R2</f>
        <v>0.5681818182</v>
      </c>
      <c r="T2" s="117">
        <f t="shared" ref="T2:T7" si="7">N2*Q2*R2</f>
        <v>0.1116477273</v>
      </c>
      <c r="U2" s="117">
        <f t="shared" ref="U2:U75" si="8">T2*D2</f>
        <v>1.339772727</v>
      </c>
      <c r="V2" s="117">
        <f t="shared" ref="V2:V75" si="9">S2*D2</f>
        <v>6.818181818</v>
      </c>
      <c r="W2" s="27">
        <v>3.0</v>
      </c>
      <c r="X2" s="117">
        <f t="shared" ref="X2:X4" si="10">30/11</f>
        <v>2.727272727</v>
      </c>
      <c r="Y2" s="117">
        <f t="shared" ref="Y2:Y75" si="11">X2*D2</f>
        <v>32.72727273</v>
      </c>
      <c r="Z2" s="117">
        <f t="shared" ref="Z2:Z75" si="12">U2+Y2</f>
        <v>34.06704545</v>
      </c>
      <c r="AA2" s="117">
        <f t="shared" ref="AA2:AA75" si="13">Z2/L2</f>
        <v>0.006894767346</v>
      </c>
    </row>
    <row r="3" ht="15.0" customHeight="1">
      <c r="A3" s="27" t="s">
        <v>360</v>
      </c>
      <c r="B3" s="27" t="s">
        <v>22</v>
      </c>
      <c r="C3" s="27" t="s">
        <v>61</v>
      </c>
      <c r="D3" s="27">
        <v>12.0</v>
      </c>
      <c r="E3" s="27">
        <v>1.0</v>
      </c>
      <c r="F3" s="117">
        <v>753.9098</v>
      </c>
      <c r="G3" s="117">
        <f t="shared" si="1"/>
        <v>62.82581667</v>
      </c>
      <c r="H3" s="27" t="s">
        <v>358</v>
      </c>
      <c r="I3" s="27">
        <v>1.0</v>
      </c>
      <c r="J3" s="27" t="s">
        <v>359</v>
      </c>
      <c r="L3" s="27">
        <v>146910.0</v>
      </c>
      <c r="N3" s="117">
        <f t="shared" si="2"/>
        <v>22.72727273</v>
      </c>
      <c r="O3" s="27">
        <f t="shared" si="3"/>
        <v>0.15</v>
      </c>
      <c r="P3" s="27">
        <v>1.31</v>
      </c>
      <c r="Q3" s="117">
        <f t="shared" si="4"/>
        <v>0.1965</v>
      </c>
      <c r="R3" s="117">
        <f t="shared" si="5"/>
        <v>0.025</v>
      </c>
      <c r="S3" s="117">
        <f t="shared" si="6"/>
        <v>0.5681818182</v>
      </c>
      <c r="T3" s="117">
        <f t="shared" si="7"/>
        <v>0.1116477273</v>
      </c>
      <c r="U3" s="117">
        <f t="shared" si="8"/>
        <v>1.339772727</v>
      </c>
      <c r="V3" s="117">
        <f t="shared" si="9"/>
        <v>6.818181818</v>
      </c>
      <c r="W3" s="27">
        <v>3.0</v>
      </c>
      <c r="X3" s="117">
        <f t="shared" si="10"/>
        <v>2.727272727</v>
      </c>
      <c r="Y3" s="117">
        <f t="shared" si="11"/>
        <v>32.72727273</v>
      </c>
      <c r="Z3" s="117">
        <f t="shared" si="12"/>
        <v>34.06704545</v>
      </c>
      <c r="AA3" s="117">
        <f t="shared" si="13"/>
        <v>0.0002318905824</v>
      </c>
    </row>
    <row r="4" ht="15.0" customHeight="1">
      <c r="A4" s="27" t="s">
        <v>360</v>
      </c>
      <c r="B4" s="27" t="s">
        <v>22</v>
      </c>
      <c r="C4" s="27" t="s">
        <v>28</v>
      </c>
      <c r="D4" s="27">
        <v>12.0</v>
      </c>
      <c r="E4" s="27">
        <v>1.0</v>
      </c>
      <c r="F4" s="117">
        <v>61.45049999999999</v>
      </c>
      <c r="G4" s="117">
        <f t="shared" si="1"/>
        <v>5.120875</v>
      </c>
      <c r="H4" s="27" t="s">
        <v>358</v>
      </c>
      <c r="I4" s="27">
        <v>1.0</v>
      </c>
      <c r="J4" s="27" t="s">
        <v>359</v>
      </c>
      <c r="L4" s="27">
        <v>11991.0</v>
      </c>
      <c r="N4" s="117">
        <f t="shared" si="2"/>
        <v>22.72727273</v>
      </c>
      <c r="O4" s="27">
        <f t="shared" si="3"/>
        <v>0.15</v>
      </c>
      <c r="P4" s="27">
        <v>1.31</v>
      </c>
      <c r="Q4" s="117">
        <f t="shared" si="4"/>
        <v>0.1965</v>
      </c>
      <c r="R4" s="117">
        <f t="shared" si="5"/>
        <v>0.025</v>
      </c>
      <c r="S4" s="117">
        <f t="shared" si="6"/>
        <v>0.5681818182</v>
      </c>
      <c r="T4" s="117">
        <f t="shared" si="7"/>
        <v>0.1116477273</v>
      </c>
      <c r="U4" s="117">
        <f t="shared" si="8"/>
        <v>1.339772727</v>
      </c>
      <c r="V4" s="117">
        <f t="shared" si="9"/>
        <v>6.818181818</v>
      </c>
      <c r="W4" s="27">
        <v>3.0</v>
      </c>
      <c r="X4" s="117">
        <f t="shared" si="10"/>
        <v>2.727272727</v>
      </c>
      <c r="Y4" s="117">
        <f t="shared" si="11"/>
        <v>32.72727273</v>
      </c>
      <c r="Z4" s="117">
        <f t="shared" si="12"/>
        <v>34.06704545</v>
      </c>
      <c r="AA4" s="117">
        <f t="shared" si="13"/>
        <v>0.002841051243</v>
      </c>
    </row>
    <row r="5" ht="15.0" customHeight="1">
      <c r="A5" s="27" t="s">
        <v>360</v>
      </c>
      <c r="B5" s="27" t="s">
        <v>22</v>
      </c>
      <c r="C5" s="27" t="s">
        <v>29</v>
      </c>
      <c r="D5" s="27">
        <v>12.0</v>
      </c>
      <c r="E5" s="27">
        <v>1.0</v>
      </c>
      <c r="F5" s="117">
        <v>15.2265</v>
      </c>
      <c r="G5" s="117">
        <f t="shared" si="1"/>
        <v>1.268875</v>
      </c>
      <c r="H5" s="27" t="s">
        <v>358</v>
      </c>
      <c r="I5" s="27">
        <v>3.0</v>
      </c>
      <c r="J5" s="27" t="s">
        <v>359</v>
      </c>
      <c r="L5" s="27">
        <v>2969.0</v>
      </c>
      <c r="N5" s="27">
        <f>180/9</f>
        <v>20</v>
      </c>
      <c r="O5" s="27">
        <f t="shared" si="3"/>
        <v>0.15</v>
      </c>
      <c r="P5" s="27">
        <v>1.31</v>
      </c>
      <c r="Q5" s="117">
        <f t="shared" si="4"/>
        <v>0.1965</v>
      </c>
      <c r="R5" s="117">
        <f t="shared" si="5"/>
        <v>0.025</v>
      </c>
      <c r="S5" s="117">
        <f t="shared" si="6"/>
        <v>0.5</v>
      </c>
      <c r="T5" s="117">
        <f t="shared" si="7"/>
        <v>0.09825</v>
      </c>
      <c r="U5" s="117">
        <f t="shared" si="8"/>
        <v>1.179</v>
      </c>
      <c r="V5" s="117">
        <f t="shared" si="9"/>
        <v>6</v>
      </c>
      <c r="W5" s="27">
        <v>3.0</v>
      </c>
      <c r="X5" s="117">
        <f>30/9</f>
        <v>3.333333333</v>
      </c>
      <c r="Y5" s="117">
        <f t="shared" si="11"/>
        <v>40</v>
      </c>
      <c r="Z5" s="117">
        <f t="shared" si="12"/>
        <v>41.179</v>
      </c>
      <c r="AA5" s="117">
        <f t="shared" si="13"/>
        <v>0.01386965308</v>
      </c>
    </row>
    <row r="6" ht="15.0" customHeight="1">
      <c r="A6" s="27" t="s">
        <v>360</v>
      </c>
      <c r="B6" s="27" t="s">
        <v>22</v>
      </c>
      <c r="C6" s="27" t="s">
        <v>30</v>
      </c>
      <c r="D6" s="27">
        <v>12.0</v>
      </c>
      <c r="E6" s="27">
        <v>1.0</v>
      </c>
      <c r="F6" s="117">
        <v>32.562799999999996</v>
      </c>
      <c r="G6" s="117">
        <f t="shared" si="1"/>
        <v>2.713566667</v>
      </c>
      <c r="H6" s="27" t="s">
        <v>358</v>
      </c>
      <c r="I6" s="27">
        <v>1.0</v>
      </c>
      <c r="J6" s="27" t="s">
        <v>359</v>
      </c>
      <c r="L6" s="27">
        <v>6361.0</v>
      </c>
      <c r="N6" s="117">
        <f>250/11</f>
        <v>22.72727273</v>
      </c>
      <c r="O6" s="27">
        <f t="shared" si="3"/>
        <v>0.15</v>
      </c>
      <c r="P6" s="27">
        <v>1.31</v>
      </c>
      <c r="Q6" s="117">
        <f t="shared" si="4"/>
        <v>0.1965</v>
      </c>
      <c r="R6" s="117">
        <f t="shared" si="5"/>
        <v>0.025</v>
      </c>
      <c r="S6" s="117">
        <f t="shared" si="6"/>
        <v>0.5681818182</v>
      </c>
      <c r="T6" s="117">
        <f t="shared" si="7"/>
        <v>0.1116477273</v>
      </c>
      <c r="U6" s="117">
        <f t="shared" si="8"/>
        <v>1.339772727</v>
      </c>
      <c r="V6" s="117">
        <f t="shared" si="9"/>
        <v>6.818181818</v>
      </c>
      <c r="W6" s="27">
        <v>3.0</v>
      </c>
      <c r="X6" s="117">
        <f>30/11</f>
        <v>2.727272727</v>
      </c>
      <c r="Y6" s="117">
        <f t="shared" si="11"/>
        <v>32.72727273</v>
      </c>
      <c r="Z6" s="117">
        <f t="shared" si="12"/>
        <v>34.06704545</v>
      </c>
      <c r="AA6" s="117">
        <f t="shared" si="13"/>
        <v>0.005355611611</v>
      </c>
    </row>
    <row r="7" ht="15.0" customHeight="1">
      <c r="A7" s="27" t="s">
        <v>360</v>
      </c>
      <c r="B7" s="27" t="s">
        <v>22</v>
      </c>
      <c r="C7" s="27" t="s">
        <v>31</v>
      </c>
      <c r="D7" s="27">
        <v>12.0</v>
      </c>
      <c r="E7" s="27">
        <v>1.0</v>
      </c>
      <c r="F7" s="117">
        <v>6.7983</v>
      </c>
      <c r="G7" s="117">
        <f t="shared" si="1"/>
        <v>0.566525</v>
      </c>
      <c r="H7" s="27" t="s">
        <v>358</v>
      </c>
      <c r="I7" s="27">
        <v>2.0</v>
      </c>
      <c r="J7" s="27" t="s">
        <v>359</v>
      </c>
      <c r="L7" s="27">
        <v>1339.0</v>
      </c>
      <c r="N7" s="117">
        <f>100/7</f>
        <v>14.28571429</v>
      </c>
      <c r="O7" s="27">
        <f t="shared" si="3"/>
        <v>0.15</v>
      </c>
      <c r="P7" s="27">
        <v>1.31</v>
      </c>
      <c r="Q7" s="117">
        <f t="shared" si="4"/>
        <v>0.1965</v>
      </c>
      <c r="R7" s="117">
        <f t="shared" si="5"/>
        <v>0.025</v>
      </c>
      <c r="S7" s="117">
        <f t="shared" si="6"/>
        <v>0.3571428571</v>
      </c>
      <c r="T7" s="117">
        <f t="shared" si="7"/>
        <v>0.07017857143</v>
      </c>
      <c r="U7" s="117">
        <f t="shared" si="8"/>
        <v>0.8421428571</v>
      </c>
      <c r="V7" s="117">
        <f t="shared" si="9"/>
        <v>4.285714286</v>
      </c>
      <c r="W7" s="27">
        <v>3.0</v>
      </c>
      <c r="X7" s="117">
        <f>30/7</f>
        <v>4.285714286</v>
      </c>
      <c r="Y7" s="117">
        <f t="shared" si="11"/>
        <v>51.42857143</v>
      </c>
      <c r="Z7" s="117">
        <f t="shared" si="12"/>
        <v>52.27071429</v>
      </c>
      <c r="AA7" s="117">
        <f t="shared" si="13"/>
        <v>0.03903712792</v>
      </c>
    </row>
    <row r="8" ht="15.0" customHeight="1">
      <c r="A8" s="27" t="s">
        <v>360</v>
      </c>
      <c r="B8" s="27" t="s">
        <v>22</v>
      </c>
      <c r="C8" s="27" t="s">
        <v>32</v>
      </c>
      <c r="D8" s="27">
        <v>12.0</v>
      </c>
      <c r="E8" s="27">
        <v>1.0</v>
      </c>
      <c r="F8" s="117">
        <v>17.3021</v>
      </c>
      <c r="G8" s="117">
        <f t="shared" si="1"/>
        <v>1.441841667</v>
      </c>
      <c r="H8" s="27" t="s">
        <v>357</v>
      </c>
      <c r="I8" s="27">
        <v>4.0</v>
      </c>
      <c r="J8" s="27" t="s">
        <v>361</v>
      </c>
      <c r="L8" s="27">
        <v>3381.0</v>
      </c>
      <c r="N8" s="27">
        <v>6.7</v>
      </c>
      <c r="O8" s="27">
        <f t="shared" ref="O8:O11" si="14">10/100</f>
        <v>0.1</v>
      </c>
      <c r="P8" s="27">
        <v>1.31</v>
      </c>
      <c r="Q8" s="117">
        <f t="shared" si="4"/>
        <v>0.131</v>
      </c>
      <c r="R8" s="117">
        <v>0.0</v>
      </c>
      <c r="S8" s="117">
        <f t="shared" si="6"/>
        <v>0</v>
      </c>
      <c r="T8" s="117">
        <f t="shared" ref="T8:T11" si="15">N8*Q8</f>
        <v>0.8777</v>
      </c>
      <c r="U8" s="117">
        <f t="shared" si="8"/>
        <v>10.5324</v>
      </c>
      <c r="V8" s="117">
        <f t="shared" si="9"/>
        <v>0</v>
      </c>
      <c r="W8" s="27">
        <v>1.0</v>
      </c>
      <c r="X8" s="117">
        <v>30.0</v>
      </c>
      <c r="Y8" s="117">
        <f t="shared" si="11"/>
        <v>360</v>
      </c>
      <c r="Z8" s="117">
        <f t="shared" si="12"/>
        <v>370.5324</v>
      </c>
      <c r="AA8" s="117">
        <f t="shared" si="13"/>
        <v>0.1095925466</v>
      </c>
    </row>
    <row r="9" ht="15.0" customHeight="1">
      <c r="A9" s="27" t="s">
        <v>360</v>
      </c>
      <c r="B9" s="27" t="s">
        <v>22</v>
      </c>
      <c r="C9" s="27" t="s">
        <v>33</v>
      </c>
      <c r="D9" s="27">
        <v>12.0</v>
      </c>
      <c r="E9" s="27">
        <v>1.0</v>
      </c>
      <c r="F9" s="117">
        <v>12.3536</v>
      </c>
      <c r="G9" s="117">
        <f t="shared" si="1"/>
        <v>1.029466667</v>
      </c>
      <c r="H9" s="27" t="s">
        <v>357</v>
      </c>
      <c r="I9" s="27">
        <v>4.0</v>
      </c>
      <c r="J9" s="27" t="s">
        <v>361</v>
      </c>
      <c r="L9" s="27">
        <v>2424.0</v>
      </c>
      <c r="N9" s="27">
        <v>6.8</v>
      </c>
      <c r="O9" s="27">
        <f t="shared" si="14"/>
        <v>0.1</v>
      </c>
      <c r="P9" s="27">
        <v>1.31</v>
      </c>
      <c r="Q9" s="117">
        <f t="shared" si="4"/>
        <v>0.131</v>
      </c>
      <c r="R9" s="117">
        <v>0.0</v>
      </c>
      <c r="S9" s="117">
        <f t="shared" si="6"/>
        <v>0</v>
      </c>
      <c r="T9" s="117">
        <f t="shared" si="15"/>
        <v>0.8908</v>
      </c>
      <c r="U9" s="117">
        <f t="shared" si="8"/>
        <v>10.6896</v>
      </c>
      <c r="V9" s="117">
        <f t="shared" si="9"/>
        <v>0</v>
      </c>
      <c r="W9" s="27">
        <v>1.0</v>
      </c>
      <c r="X9" s="117">
        <v>30.0</v>
      </c>
      <c r="Y9" s="117">
        <f t="shared" si="11"/>
        <v>360</v>
      </c>
      <c r="Z9" s="117">
        <f t="shared" si="12"/>
        <v>370.6896</v>
      </c>
      <c r="AA9" s="117">
        <f t="shared" si="13"/>
        <v>0.1529247525</v>
      </c>
    </row>
    <row r="10" ht="15.0" customHeight="1">
      <c r="A10" s="27" t="s">
        <v>360</v>
      </c>
      <c r="B10" s="27" t="s">
        <v>22</v>
      </c>
      <c r="C10" s="27" t="s">
        <v>35</v>
      </c>
      <c r="D10" s="27">
        <v>12.0</v>
      </c>
      <c r="E10" s="27">
        <v>1.0</v>
      </c>
      <c r="F10" s="117">
        <v>9.8785</v>
      </c>
      <c r="G10" s="117">
        <f t="shared" si="1"/>
        <v>0.8232083333</v>
      </c>
      <c r="H10" s="27" t="s">
        <v>357</v>
      </c>
      <c r="I10" s="27">
        <v>4.0</v>
      </c>
      <c r="J10" s="27" t="s">
        <v>361</v>
      </c>
      <c r="L10" s="27">
        <v>1943.0</v>
      </c>
      <c r="N10" s="27">
        <v>207.0</v>
      </c>
      <c r="O10" s="27">
        <f t="shared" si="14"/>
        <v>0.1</v>
      </c>
      <c r="P10" s="27">
        <v>1.31</v>
      </c>
      <c r="Q10" s="117">
        <f t="shared" si="4"/>
        <v>0.131</v>
      </c>
      <c r="R10" s="117">
        <v>0.0</v>
      </c>
      <c r="S10" s="117">
        <f t="shared" si="6"/>
        <v>0</v>
      </c>
      <c r="T10" s="117">
        <f t="shared" si="15"/>
        <v>27.117</v>
      </c>
      <c r="U10" s="117">
        <f t="shared" si="8"/>
        <v>325.404</v>
      </c>
      <c r="V10" s="117">
        <f t="shared" si="9"/>
        <v>0</v>
      </c>
      <c r="W10" s="27">
        <v>1.0</v>
      </c>
      <c r="X10" s="117">
        <v>30.0</v>
      </c>
      <c r="Y10" s="117">
        <f t="shared" si="11"/>
        <v>360</v>
      </c>
      <c r="Z10" s="117">
        <f t="shared" si="12"/>
        <v>685.404</v>
      </c>
      <c r="AA10" s="117">
        <f t="shared" si="13"/>
        <v>0.3527555327</v>
      </c>
    </row>
    <row r="11" ht="15.0" customHeight="1">
      <c r="A11" s="27" t="s">
        <v>360</v>
      </c>
      <c r="B11" s="27" t="s">
        <v>22</v>
      </c>
      <c r="C11" s="27" t="s">
        <v>34</v>
      </c>
      <c r="D11" s="27">
        <v>12.0</v>
      </c>
      <c r="E11" s="27">
        <v>1.0</v>
      </c>
      <c r="F11" s="117">
        <v>10.9613</v>
      </c>
      <c r="G11" s="117">
        <f t="shared" si="1"/>
        <v>0.9134416667</v>
      </c>
      <c r="H11" s="27" t="s">
        <v>357</v>
      </c>
      <c r="I11" s="27">
        <v>4.0</v>
      </c>
      <c r="J11" s="27" t="s">
        <v>361</v>
      </c>
      <c r="L11" s="27">
        <v>2156.0</v>
      </c>
      <c r="N11" s="27">
        <v>62.4</v>
      </c>
      <c r="O11" s="27">
        <f t="shared" si="14"/>
        <v>0.1</v>
      </c>
      <c r="P11" s="27">
        <v>1.31</v>
      </c>
      <c r="Q11" s="117">
        <f t="shared" si="4"/>
        <v>0.131</v>
      </c>
      <c r="R11" s="117">
        <v>0.0</v>
      </c>
      <c r="S11" s="117">
        <f t="shared" si="6"/>
        <v>0</v>
      </c>
      <c r="T11" s="117">
        <f t="shared" si="15"/>
        <v>8.1744</v>
      </c>
      <c r="U11" s="117">
        <f t="shared" si="8"/>
        <v>98.0928</v>
      </c>
      <c r="V11" s="117">
        <f t="shared" si="9"/>
        <v>0</v>
      </c>
      <c r="W11" s="27">
        <v>1.0</v>
      </c>
      <c r="X11" s="117">
        <v>30.0</v>
      </c>
      <c r="Y11" s="117">
        <f t="shared" si="11"/>
        <v>360</v>
      </c>
      <c r="Z11" s="117">
        <f t="shared" si="12"/>
        <v>458.0928</v>
      </c>
      <c r="AA11" s="117">
        <f t="shared" si="13"/>
        <v>0.2124734694</v>
      </c>
    </row>
    <row r="12" ht="15.0" customHeight="1">
      <c r="A12" s="27" t="s">
        <v>360</v>
      </c>
      <c r="B12" s="27" t="s">
        <v>22</v>
      </c>
      <c r="C12" s="27" t="s">
        <v>36</v>
      </c>
      <c r="D12" s="27">
        <v>12.0</v>
      </c>
      <c r="E12" s="27">
        <v>1.0</v>
      </c>
      <c r="F12" s="117">
        <v>19.947500000000005</v>
      </c>
      <c r="G12" s="117">
        <f t="shared" si="1"/>
        <v>1.662291667</v>
      </c>
      <c r="H12" s="27" t="s">
        <v>358</v>
      </c>
      <c r="I12" s="27">
        <v>3.0</v>
      </c>
      <c r="J12" s="27" t="s">
        <v>359</v>
      </c>
      <c r="L12" s="27">
        <v>3900.0</v>
      </c>
      <c r="N12" s="27">
        <f t="shared" ref="N12:N13" si="16">180/9</f>
        <v>20</v>
      </c>
      <c r="O12" s="27">
        <f t="shared" ref="O12:O19" si="17">15/100</f>
        <v>0.15</v>
      </c>
      <c r="P12" s="27">
        <v>1.31</v>
      </c>
      <c r="Q12" s="117">
        <f t="shared" si="4"/>
        <v>0.1965</v>
      </c>
      <c r="R12" s="117">
        <f t="shared" ref="R12:R19" si="18">125000/10000/500</f>
        <v>0.025</v>
      </c>
      <c r="S12" s="117">
        <f t="shared" si="6"/>
        <v>0.5</v>
      </c>
      <c r="T12" s="117">
        <f t="shared" ref="T12:T19" si="19">N12*Q12*R12</f>
        <v>0.09825</v>
      </c>
      <c r="U12" s="117">
        <f t="shared" si="8"/>
        <v>1.179</v>
      </c>
      <c r="V12" s="117">
        <f t="shared" si="9"/>
        <v>6</v>
      </c>
      <c r="W12" s="27">
        <v>3.0</v>
      </c>
      <c r="X12" s="117">
        <f t="shared" ref="X12:X13" si="20">30/9</f>
        <v>3.333333333</v>
      </c>
      <c r="Y12" s="117">
        <f t="shared" si="11"/>
        <v>40</v>
      </c>
      <c r="Z12" s="117">
        <f t="shared" si="12"/>
        <v>41.179</v>
      </c>
      <c r="AA12" s="117">
        <f t="shared" si="13"/>
        <v>0.01055871795</v>
      </c>
    </row>
    <row r="13" ht="15.0" customHeight="1">
      <c r="A13" s="27" t="s">
        <v>360</v>
      </c>
      <c r="B13" s="27" t="s">
        <v>22</v>
      </c>
      <c r="C13" s="27" t="s">
        <v>37</v>
      </c>
      <c r="D13" s="27">
        <v>12.0</v>
      </c>
      <c r="E13" s="27">
        <v>1.0</v>
      </c>
      <c r="F13" s="117">
        <v>26.3752</v>
      </c>
      <c r="G13" s="117">
        <f t="shared" si="1"/>
        <v>2.197933333</v>
      </c>
      <c r="H13" s="27" t="s">
        <v>358</v>
      </c>
      <c r="I13" s="27">
        <v>3.0</v>
      </c>
      <c r="J13" s="27" t="s">
        <v>359</v>
      </c>
      <c r="L13" s="27">
        <v>5164.0</v>
      </c>
      <c r="N13" s="27">
        <f t="shared" si="16"/>
        <v>20</v>
      </c>
      <c r="O13" s="27">
        <f t="shared" si="17"/>
        <v>0.15</v>
      </c>
      <c r="P13" s="27">
        <v>1.31</v>
      </c>
      <c r="Q13" s="117">
        <f t="shared" si="4"/>
        <v>0.1965</v>
      </c>
      <c r="R13" s="117">
        <f t="shared" si="18"/>
        <v>0.025</v>
      </c>
      <c r="S13" s="117">
        <f t="shared" si="6"/>
        <v>0.5</v>
      </c>
      <c r="T13" s="117">
        <f t="shared" si="19"/>
        <v>0.09825</v>
      </c>
      <c r="U13" s="117">
        <f t="shared" si="8"/>
        <v>1.179</v>
      </c>
      <c r="V13" s="117">
        <f t="shared" si="9"/>
        <v>6</v>
      </c>
      <c r="W13" s="27">
        <v>3.0</v>
      </c>
      <c r="X13" s="117">
        <f t="shared" si="20"/>
        <v>3.333333333</v>
      </c>
      <c r="Y13" s="117">
        <f t="shared" si="11"/>
        <v>40</v>
      </c>
      <c r="Z13" s="117">
        <f t="shared" si="12"/>
        <v>41.179</v>
      </c>
      <c r="AA13" s="117">
        <f t="shared" si="13"/>
        <v>0.007974244771</v>
      </c>
    </row>
    <row r="14" ht="15.0" customHeight="1">
      <c r="A14" s="27" t="s">
        <v>360</v>
      </c>
      <c r="B14" s="27" t="s">
        <v>22</v>
      </c>
      <c r="C14" s="27" t="s">
        <v>38</v>
      </c>
      <c r="D14" s="27">
        <v>12.0</v>
      </c>
      <c r="E14" s="27">
        <v>1.0</v>
      </c>
      <c r="F14" s="117">
        <v>18.330800000000004</v>
      </c>
      <c r="G14" s="117">
        <f t="shared" si="1"/>
        <v>1.527566667</v>
      </c>
      <c r="H14" s="27" t="s">
        <v>358</v>
      </c>
      <c r="I14" s="27">
        <v>2.0</v>
      </c>
      <c r="J14" s="27" t="s">
        <v>359</v>
      </c>
      <c r="L14" s="27">
        <v>3587.0</v>
      </c>
      <c r="N14" s="117">
        <f>100/7</f>
        <v>14.28571429</v>
      </c>
      <c r="O14" s="27">
        <f t="shared" si="17"/>
        <v>0.15</v>
      </c>
      <c r="P14" s="27">
        <v>1.31</v>
      </c>
      <c r="Q14" s="117">
        <f t="shared" si="4"/>
        <v>0.1965</v>
      </c>
      <c r="R14" s="117">
        <f t="shared" si="18"/>
        <v>0.025</v>
      </c>
      <c r="S14" s="117">
        <f t="shared" si="6"/>
        <v>0.3571428571</v>
      </c>
      <c r="T14" s="117">
        <f t="shared" si="19"/>
        <v>0.07017857143</v>
      </c>
      <c r="U14" s="117">
        <f t="shared" si="8"/>
        <v>0.8421428571</v>
      </c>
      <c r="V14" s="117">
        <f t="shared" si="9"/>
        <v>4.285714286</v>
      </c>
      <c r="W14" s="27">
        <v>3.0</v>
      </c>
      <c r="X14" s="117">
        <f>30/7</f>
        <v>4.285714286</v>
      </c>
      <c r="Y14" s="117">
        <f t="shared" si="11"/>
        <v>51.42857143</v>
      </c>
      <c r="Z14" s="117">
        <f t="shared" si="12"/>
        <v>52.27071429</v>
      </c>
      <c r="AA14" s="117">
        <f t="shared" si="13"/>
        <v>0.01457226492</v>
      </c>
    </row>
    <row r="15" ht="15.0" customHeight="1">
      <c r="A15" s="27" t="s">
        <v>360</v>
      </c>
      <c r="B15" s="27" t="s">
        <v>22</v>
      </c>
      <c r="C15" s="27" t="s">
        <v>39</v>
      </c>
      <c r="D15" s="27">
        <v>12.0</v>
      </c>
      <c r="E15" s="27">
        <v>1.0</v>
      </c>
      <c r="F15" s="117">
        <v>29.754000000000005</v>
      </c>
      <c r="G15" s="117">
        <f t="shared" si="1"/>
        <v>2.4795</v>
      </c>
      <c r="H15" s="27" t="s">
        <v>358</v>
      </c>
      <c r="I15" s="27">
        <v>1.0</v>
      </c>
      <c r="J15" s="27" t="s">
        <v>359</v>
      </c>
      <c r="L15" s="27">
        <v>5808.0</v>
      </c>
      <c r="N15" s="117">
        <f>250/11</f>
        <v>22.72727273</v>
      </c>
      <c r="O15" s="27">
        <f t="shared" si="17"/>
        <v>0.15</v>
      </c>
      <c r="P15" s="27">
        <v>1.31</v>
      </c>
      <c r="Q15" s="117">
        <f t="shared" si="4"/>
        <v>0.1965</v>
      </c>
      <c r="R15" s="117">
        <f t="shared" si="18"/>
        <v>0.025</v>
      </c>
      <c r="S15" s="117">
        <f t="shared" si="6"/>
        <v>0.5681818182</v>
      </c>
      <c r="T15" s="117">
        <f t="shared" si="19"/>
        <v>0.1116477273</v>
      </c>
      <c r="U15" s="117">
        <f t="shared" si="8"/>
        <v>1.339772727</v>
      </c>
      <c r="V15" s="117">
        <f t="shared" si="9"/>
        <v>6.818181818</v>
      </c>
      <c r="W15" s="27">
        <v>3.0</v>
      </c>
      <c r="X15" s="117">
        <f>30/11</f>
        <v>2.727272727</v>
      </c>
      <c r="Y15" s="117">
        <f t="shared" si="11"/>
        <v>32.72727273</v>
      </c>
      <c r="Z15" s="117">
        <f t="shared" si="12"/>
        <v>34.06704545</v>
      </c>
      <c r="AA15" s="117">
        <f t="shared" si="13"/>
        <v>0.005865538129</v>
      </c>
    </row>
    <row r="16" ht="15.0" customHeight="1">
      <c r="A16" s="27" t="s">
        <v>360</v>
      </c>
      <c r="B16" s="27" t="s">
        <v>22</v>
      </c>
      <c r="C16" s="27" t="s">
        <v>40</v>
      </c>
      <c r="D16" s="27">
        <v>12.0</v>
      </c>
      <c r="E16" s="27">
        <v>1.0</v>
      </c>
      <c r="F16" s="117">
        <v>14.0825</v>
      </c>
      <c r="G16" s="117">
        <f t="shared" si="1"/>
        <v>1.173541667</v>
      </c>
      <c r="H16" s="27" t="s">
        <v>358</v>
      </c>
      <c r="I16" s="27">
        <v>3.0</v>
      </c>
      <c r="J16" s="27" t="s">
        <v>359</v>
      </c>
      <c r="L16" s="27">
        <v>2749.0</v>
      </c>
      <c r="N16" s="27">
        <f>180/9</f>
        <v>20</v>
      </c>
      <c r="O16" s="27">
        <f t="shared" si="17"/>
        <v>0.15</v>
      </c>
      <c r="P16" s="27">
        <v>1.31</v>
      </c>
      <c r="Q16" s="117">
        <f t="shared" si="4"/>
        <v>0.1965</v>
      </c>
      <c r="R16" s="117">
        <f t="shared" si="18"/>
        <v>0.025</v>
      </c>
      <c r="S16" s="117">
        <f t="shared" si="6"/>
        <v>0.5</v>
      </c>
      <c r="T16" s="117">
        <f t="shared" si="19"/>
        <v>0.09825</v>
      </c>
      <c r="U16" s="117">
        <f t="shared" si="8"/>
        <v>1.179</v>
      </c>
      <c r="V16" s="117">
        <f t="shared" si="9"/>
        <v>6</v>
      </c>
      <c r="W16" s="27">
        <v>3.0</v>
      </c>
      <c r="X16" s="117">
        <f>30/9</f>
        <v>3.333333333</v>
      </c>
      <c r="Y16" s="117">
        <f t="shared" si="11"/>
        <v>40</v>
      </c>
      <c r="Z16" s="117">
        <f t="shared" si="12"/>
        <v>41.179</v>
      </c>
      <c r="AA16" s="117">
        <f t="shared" si="13"/>
        <v>0.01497962896</v>
      </c>
    </row>
    <row r="17" ht="15.0" customHeight="1">
      <c r="A17" s="27" t="s">
        <v>360</v>
      </c>
      <c r="B17" s="27" t="s">
        <v>22</v>
      </c>
      <c r="C17" s="27" t="s">
        <v>41</v>
      </c>
      <c r="D17" s="27">
        <v>12.0</v>
      </c>
      <c r="E17" s="27">
        <v>1.0</v>
      </c>
      <c r="F17" s="117">
        <v>27.702600000000004</v>
      </c>
      <c r="G17" s="117">
        <f t="shared" si="1"/>
        <v>2.30855</v>
      </c>
      <c r="H17" s="27" t="s">
        <v>358</v>
      </c>
      <c r="I17" s="27">
        <v>1.0</v>
      </c>
      <c r="J17" s="27" t="s">
        <v>359</v>
      </c>
      <c r="L17" s="27">
        <v>5413.0</v>
      </c>
      <c r="N17" s="117">
        <f>250/11</f>
        <v>22.72727273</v>
      </c>
      <c r="O17" s="27">
        <f t="shared" si="17"/>
        <v>0.15</v>
      </c>
      <c r="P17" s="27">
        <v>1.31</v>
      </c>
      <c r="Q17" s="117">
        <f t="shared" si="4"/>
        <v>0.1965</v>
      </c>
      <c r="R17" s="117">
        <f t="shared" si="18"/>
        <v>0.025</v>
      </c>
      <c r="S17" s="117">
        <f t="shared" si="6"/>
        <v>0.5681818182</v>
      </c>
      <c r="T17" s="117">
        <f t="shared" si="19"/>
        <v>0.1116477273</v>
      </c>
      <c r="U17" s="117">
        <f t="shared" si="8"/>
        <v>1.339772727</v>
      </c>
      <c r="V17" s="117">
        <f t="shared" si="9"/>
        <v>6.818181818</v>
      </c>
      <c r="W17" s="27">
        <v>3.0</v>
      </c>
      <c r="X17" s="117">
        <f>30/11</f>
        <v>2.727272727</v>
      </c>
      <c r="Y17" s="117">
        <f t="shared" si="11"/>
        <v>32.72727273</v>
      </c>
      <c r="Z17" s="117">
        <f t="shared" si="12"/>
        <v>34.06704545</v>
      </c>
      <c r="AA17" s="117">
        <f t="shared" si="13"/>
        <v>0.006293560956</v>
      </c>
    </row>
    <row r="18" ht="15.0" customHeight="1">
      <c r="A18" s="27" t="s">
        <v>360</v>
      </c>
      <c r="B18" s="27" t="s">
        <v>22</v>
      </c>
      <c r="C18" s="27" t="s">
        <v>42</v>
      </c>
      <c r="D18" s="27">
        <v>12.0</v>
      </c>
      <c r="E18" s="27">
        <v>1.0</v>
      </c>
      <c r="F18" s="117">
        <v>9.758099999999999</v>
      </c>
      <c r="G18" s="117">
        <f t="shared" si="1"/>
        <v>0.813175</v>
      </c>
      <c r="H18" s="27" t="s">
        <v>358</v>
      </c>
      <c r="I18" s="27">
        <v>3.0</v>
      </c>
      <c r="J18" s="27" t="s">
        <v>359</v>
      </c>
      <c r="L18" s="27">
        <v>1923.0</v>
      </c>
      <c r="N18" s="27">
        <f>180/9</f>
        <v>20</v>
      </c>
      <c r="O18" s="27">
        <f t="shared" si="17"/>
        <v>0.15</v>
      </c>
      <c r="P18" s="27">
        <v>1.31</v>
      </c>
      <c r="Q18" s="117">
        <f t="shared" si="4"/>
        <v>0.1965</v>
      </c>
      <c r="R18" s="117">
        <f t="shared" si="18"/>
        <v>0.025</v>
      </c>
      <c r="S18" s="117">
        <f t="shared" si="6"/>
        <v>0.5</v>
      </c>
      <c r="T18" s="117">
        <f t="shared" si="19"/>
        <v>0.09825</v>
      </c>
      <c r="U18" s="117">
        <f t="shared" si="8"/>
        <v>1.179</v>
      </c>
      <c r="V18" s="117">
        <f t="shared" si="9"/>
        <v>6</v>
      </c>
      <c r="W18" s="27">
        <v>3.0</v>
      </c>
      <c r="X18" s="117">
        <f>30/9</f>
        <v>3.333333333</v>
      </c>
      <c r="Y18" s="117">
        <f t="shared" si="11"/>
        <v>40</v>
      </c>
      <c r="Z18" s="117">
        <f t="shared" si="12"/>
        <v>41.179</v>
      </c>
      <c r="AA18" s="117">
        <f t="shared" si="13"/>
        <v>0.02141393656</v>
      </c>
    </row>
    <row r="19" ht="15.0" customHeight="1">
      <c r="A19" s="27" t="s">
        <v>360</v>
      </c>
      <c r="B19" s="27" t="s">
        <v>22</v>
      </c>
      <c r="C19" s="27" t="s">
        <v>43</v>
      </c>
      <c r="D19" s="27">
        <v>12.0</v>
      </c>
      <c r="E19" s="27">
        <v>1.0</v>
      </c>
      <c r="F19" s="117">
        <v>41.9517</v>
      </c>
      <c r="G19" s="117">
        <f t="shared" si="1"/>
        <v>3.495975</v>
      </c>
      <c r="H19" s="27" t="s">
        <v>358</v>
      </c>
      <c r="I19" s="27">
        <v>2.0</v>
      </c>
      <c r="J19" s="27" t="s">
        <v>359</v>
      </c>
      <c r="L19" s="27">
        <v>8188.0</v>
      </c>
      <c r="N19" s="117">
        <f>100/7</f>
        <v>14.28571429</v>
      </c>
      <c r="O19" s="27">
        <f t="shared" si="17"/>
        <v>0.15</v>
      </c>
      <c r="P19" s="27">
        <v>1.31</v>
      </c>
      <c r="Q19" s="117">
        <f t="shared" si="4"/>
        <v>0.1965</v>
      </c>
      <c r="R19" s="117">
        <f t="shared" si="18"/>
        <v>0.025</v>
      </c>
      <c r="S19" s="117">
        <f t="shared" si="6"/>
        <v>0.3571428571</v>
      </c>
      <c r="T19" s="117">
        <f t="shared" si="19"/>
        <v>0.07017857143</v>
      </c>
      <c r="U19" s="117">
        <f t="shared" si="8"/>
        <v>0.8421428571</v>
      </c>
      <c r="V19" s="117">
        <f t="shared" si="9"/>
        <v>4.285714286</v>
      </c>
      <c r="W19" s="27">
        <v>3.0</v>
      </c>
      <c r="X19" s="117">
        <f>30/7</f>
        <v>4.285714286</v>
      </c>
      <c r="Y19" s="117">
        <f t="shared" si="11"/>
        <v>51.42857143</v>
      </c>
      <c r="Z19" s="117">
        <f t="shared" si="12"/>
        <v>52.27071429</v>
      </c>
      <c r="AA19" s="117">
        <f t="shared" si="13"/>
        <v>0.006383819527</v>
      </c>
    </row>
    <row r="20" ht="15.0" customHeight="1">
      <c r="A20" s="27" t="s">
        <v>360</v>
      </c>
      <c r="B20" s="27" t="s">
        <v>22</v>
      </c>
      <c r="C20" s="27" t="s">
        <v>44</v>
      </c>
      <c r="D20" s="27">
        <v>12.0</v>
      </c>
      <c r="E20" s="27">
        <v>1.0</v>
      </c>
      <c r="F20" s="117">
        <v>6.7421</v>
      </c>
      <c r="G20" s="117">
        <f t="shared" si="1"/>
        <v>0.5618416667</v>
      </c>
      <c r="H20" s="27" t="s">
        <v>357</v>
      </c>
      <c r="I20" s="27">
        <v>4.0</v>
      </c>
      <c r="J20" s="27" t="s">
        <v>361</v>
      </c>
      <c r="L20" s="27">
        <v>1323.0</v>
      </c>
      <c r="N20" s="27">
        <f>VLOOKUP(C20,'Profil de la région'!$B$1:$F$37,5,FALSE)</f>
        <v>380</v>
      </c>
      <c r="O20" s="27">
        <f>10/100</f>
        <v>0.1</v>
      </c>
      <c r="P20" s="27">
        <v>1.31</v>
      </c>
      <c r="Q20" s="117">
        <f t="shared" si="4"/>
        <v>0.131</v>
      </c>
      <c r="R20" s="117">
        <v>0.0</v>
      </c>
      <c r="S20" s="117">
        <f t="shared" si="6"/>
        <v>0</v>
      </c>
      <c r="T20" s="117">
        <f>N20*Q20</f>
        <v>49.78</v>
      </c>
      <c r="U20" s="117">
        <f t="shared" si="8"/>
        <v>597.36</v>
      </c>
      <c r="V20" s="117">
        <f t="shared" si="9"/>
        <v>0</v>
      </c>
      <c r="W20" s="27">
        <v>1.0</v>
      </c>
      <c r="X20" s="117">
        <v>30.0</v>
      </c>
      <c r="Y20" s="117">
        <f t="shared" si="11"/>
        <v>360</v>
      </c>
      <c r="Z20" s="117">
        <f t="shared" si="12"/>
        <v>957.36</v>
      </c>
      <c r="AA20" s="117">
        <f t="shared" si="13"/>
        <v>0.7236281179</v>
      </c>
    </row>
    <row r="21" ht="15.0" customHeight="1">
      <c r="A21" s="27" t="s">
        <v>360</v>
      </c>
      <c r="B21" s="27" t="s">
        <v>22</v>
      </c>
      <c r="C21" s="27" t="s">
        <v>45</v>
      </c>
      <c r="D21" s="27">
        <v>12.0</v>
      </c>
      <c r="E21" s="27">
        <v>1.0</v>
      </c>
      <c r="F21" s="117">
        <v>34.403800000000004</v>
      </c>
      <c r="G21" s="117">
        <f t="shared" si="1"/>
        <v>2.866983333</v>
      </c>
      <c r="H21" s="27" t="s">
        <v>358</v>
      </c>
      <c r="I21" s="27">
        <v>1.0</v>
      </c>
      <c r="J21" s="27" t="s">
        <v>359</v>
      </c>
      <c r="L21" s="27">
        <v>6722.0</v>
      </c>
      <c r="N21" s="117">
        <f>250/11</f>
        <v>22.72727273</v>
      </c>
      <c r="O21" s="27">
        <f>15/100</f>
        <v>0.15</v>
      </c>
      <c r="P21" s="27">
        <v>1.31</v>
      </c>
      <c r="Q21" s="117">
        <f t="shared" si="4"/>
        <v>0.1965</v>
      </c>
      <c r="R21" s="117">
        <f>125000/10000/500</f>
        <v>0.025</v>
      </c>
      <c r="S21" s="117">
        <f t="shared" si="6"/>
        <v>0.5681818182</v>
      </c>
      <c r="T21" s="117">
        <f>N21*Q21*R21</f>
        <v>0.1116477273</v>
      </c>
      <c r="U21" s="117">
        <f t="shared" si="8"/>
        <v>1.339772727</v>
      </c>
      <c r="V21" s="117">
        <f t="shared" si="9"/>
        <v>6.818181818</v>
      </c>
      <c r="W21" s="27">
        <v>3.0</v>
      </c>
      <c r="X21" s="117">
        <f>30/11</f>
        <v>2.727272727</v>
      </c>
      <c r="Y21" s="117">
        <f t="shared" si="11"/>
        <v>32.72727273</v>
      </c>
      <c r="Z21" s="117">
        <f t="shared" si="12"/>
        <v>34.06704545</v>
      </c>
      <c r="AA21" s="117">
        <f t="shared" si="13"/>
        <v>0.005067992481</v>
      </c>
    </row>
    <row r="22" ht="15.0" customHeight="1">
      <c r="A22" s="27" t="s">
        <v>360</v>
      </c>
      <c r="B22" s="27" t="s">
        <v>22</v>
      </c>
      <c r="C22" s="27" t="s">
        <v>46</v>
      </c>
      <c r="D22" s="27">
        <v>12.0</v>
      </c>
      <c r="E22" s="27">
        <v>1.0</v>
      </c>
      <c r="F22" s="117">
        <v>9.7581</v>
      </c>
      <c r="G22" s="117">
        <f t="shared" si="1"/>
        <v>0.813175</v>
      </c>
      <c r="H22" s="27" t="s">
        <v>357</v>
      </c>
      <c r="I22" s="27">
        <v>4.0</v>
      </c>
      <c r="J22" s="27" t="s">
        <v>361</v>
      </c>
      <c r="L22" s="27">
        <v>1923.0</v>
      </c>
      <c r="N22" s="27">
        <f>VLOOKUP(C22,'Profil de la région'!$B$1:$F$37,5,FALSE)</f>
        <v>365</v>
      </c>
      <c r="O22" s="27">
        <f>10/100</f>
        <v>0.1</v>
      </c>
      <c r="P22" s="27">
        <v>1.31</v>
      </c>
      <c r="Q22" s="117">
        <f t="shared" si="4"/>
        <v>0.131</v>
      </c>
      <c r="R22" s="117">
        <v>0.0</v>
      </c>
      <c r="S22" s="117">
        <f t="shared" si="6"/>
        <v>0</v>
      </c>
      <c r="T22" s="117">
        <f>N22*Q22</f>
        <v>47.815</v>
      </c>
      <c r="U22" s="117">
        <f t="shared" si="8"/>
        <v>573.78</v>
      </c>
      <c r="V22" s="117">
        <f t="shared" si="9"/>
        <v>0</v>
      </c>
      <c r="W22" s="27">
        <v>1.0</v>
      </c>
      <c r="X22" s="117">
        <v>30.0</v>
      </c>
      <c r="Y22" s="117">
        <f t="shared" si="11"/>
        <v>360</v>
      </c>
      <c r="Z22" s="117">
        <f t="shared" si="12"/>
        <v>933.78</v>
      </c>
      <c r="AA22" s="117">
        <f t="shared" si="13"/>
        <v>0.4855850234</v>
      </c>
    </row>
    <row r="23" ht="15.0" customHeight="1">
      <c r="A23" s="27" t="s">
        <v>360</v>
      </c>
      <c r="B23" s="27" t="s">
        <v>22</v>
      </c>
      <c r="C23" s="27" t="s">
        <v>47</v>
      </c>
      <c r="D23" s="27">
        <v>12.0</v>
      </c>
      <c r="E23" s="27">
        <v>1.0</v>
      </c>
      <c r="F23" s="117">
        <v>14.4651</v>
      </c>
      <c r="G23" s="117">
        <f t="shared" si="1"/>
        <v>1.205425</v>
      </c>
      <c r="H23" s="27" t="s">
        <v>358</v>
      </c>
      <c r="I23" s="27">
        <v>2.0</v>
      </c>
      <c r="J23" s="27" t="s">
        <v>359</v>
      </c>
      <c r="L23" s="27">
        <v>2834.0</v>
      </c>
      <c r="N23" s="117">
        <f>100/7</f>
        <v>14.28571429</v>
      </c>
      <c r="O23" s="27">
        <f t="shared" ref="O23:O27" si="21">15/100</f>
        <v>0.15</v>
      </c>
      <c r="P23" s="27">
        <v>1.31</v>
      </c>
      <c r="Q23" s="117">
        <f t="shared" si="4"/>
        <v>0.1965</v>
      </c>
      <c r="R23" s="117">
        <f t="shared" ref="R23:R27" si="22">125000/10000/500</f>
        <v>0.025</v>
      </c>
      <c r="S23" s="117">
        <f t="shared" si="6"/>
        <v>0.3571428571</v>
      </c>
      <c r="T23" s="117">
        <f t="shared" ref="T23:T27" si="23">N23*Q23*R23</f>
        <v>0.07017857143</v>
      </c>
      <c r="U23" s="117">
        <f t="shared" si="8"/>
        <v>0.8421428571</v>
      </c>
      <c r="V23" s="117">
        <f t="shared" si="9"/>
        <v>4.285714286</v>
      </c>
      <c r="W23" s="27">
        <v>3.0</v>
      </c>
      <c r="X23" s="117">
        <f>30/7</f>
        <v>4.285714286</v>
      </c>
      <c r="Y23" s="117">
        <f t="shared" si="11"/>
        <v>51.42857143</v>
      </c>
      <c r="Z23" s="117">
        <f t="shared" si="12"/>
        <v>52.27071429</v>
      </c>
      <c r="AA23" s="117">
        <f t="shared" si="13"/>
        <v>0.0184441476</v>
      </c>
    </row>
    <row r="24" ht="15.0" customHeight="1">
      <c r="A24" s="27" t="s">
        <v>360</v>
      </c>
      <c r="B24" s="27" t="s">
        <v>22</v>
      </c>
      <c r="C24" s="27" t="s">
        <v>48</v>
      </c>
      <c r="D24" s="27">
        <v>12.0</v>
      </c>
      <c r="E24" s="27">
        <v>1.0</v>
      </c>
      <c r="F24" s="117">
        <v>66.2116</v>
      </c>
      <c r="G24" s="117">
        <f t="shared" si="1"/>
        <v>5.517633333</v>
      </c>
      <c r="H24" s="27" t="s">
        <v>358</v>
      </c>
      <c r="I24" s="27">
        <v>1.0</v>
      </c>
      <c r="J24" s="27" t="s">
        <v>359</v>
      </c>
      <c r="L24" s="27">
        <v>12918.0</v>
      </c>
      <c r="N24" s="117">
        <f>250/11</f>
        <v>22.72727273</v>
      </c>
      <c r="O24" s="27">
        <f t="shared" si="21"/>
        <v>0.15</v>
      </c>
      <c r="P24" s="27">
        <v>1.31</v>
      </c>
      <c r="Q24" s="117">
        <f t="shared" si="4"/>
        <v>0.1965</v>
      </c>
      <c r="R24" s="117">
        <f t="shared" si="22"/>
        <v>0.025</v>
      </c>
      <c r="S24" s="117">
        <f t="shared" si="6"/>
        <v>0.5681818182</v>
      </c>
      <c r="T24" s="117">
        <f t="shared" si="23"/>
        <v>0.1116477273</v>
      </c>
      <c r="U24" s="117">
        <f t="shared" si="8"/>
        <v>1.339772727</v>
      </c>
      <c r="V24" s="117">
        <f t="shared" si="9"/>
        <v>6.818181818</v>
      </c>
      <c r="W24" s="27">
        <v>3.0</v>
      </c>
      <c r="X24" s="117">
        <f>30/11</f>
        <v>2.727272727</v>
      </c>
      <c r="Y24" s="117">
        <f t="shared" si="11"/>
        <v>32.72727273</v>
      </c>
      <c r="Z24" s="117">
        <f t="shared" si="12"/>
        <v>34.06704545</v>
      </c>
      <c r="AA24" s="117">
        <f t="shared" si="13"/>
        <v>0.002637176456</v>
      </c>
    </row>
    <row r="25" ht="15.0" customHeight="1">
      <c r="A25" s="27" t="s">
        <v>360</v>
      </c>
      <c r="B25" s="27" t="s">
        <v>22</v>
      </c>
      <c r="C25" s="27" t="s">
        <v>49</v>
      </c>
      <c r="D25" s="27">
        <v>12.0</v>
      </c>
      <c r="E25" s="27">
        <v>1.0</v>
      </c>
      <c r="F25" s="117">
        <v>19.8114</v>
      </c>
      <c r="G25" s="117">
        <f t="shared" si="1"/>
        <v>1.65095</v>
      </c>
      <c r="H25" s="27" t="s">
        <v>358</v>
      </c>
      <c r="I25" s="27">
        <v>2.0</v>
      </c>
      <c r="J25" s="27" t="s">
        <v>359</v>
      </c>
      <c r="L25" s="27">
        <v>3864.0</v>
      </c>
      <c r="N25" s="117">
        <f>100/7</f>
        <v>14.28571429</v>
      </c>
      <c r="O25" s="27">
        <f t="shared" si="21"/>
        <v>0.15</v>
      </c>
      <c r="P25" s="27">
        <v>1.31</v>
      </c>
      <c r="Q25" s="117">
        <f t="shared" si="4"/>
        <v>0.1965</v>
      </c>
      <c r="R25" s="117">
        <f t="shared" si="22"/>
        <v>0.025</v>
      </c>
      <c r="S25" s="117">
        <f t="shared" si="6"/>
        <v>0.3571428571</v>
      </c>
      <c r="T25" s="117">
        <f t="shared" si="23"/>
        <v>0.07017857143</v>
      </c>
      <c r="U25" s="117">
        <f t="shared" si="8"/>
        <v>0.8421428571</v>
      </c>
      <c r="V25" s="117">
        <f t="shared" si="9"/>
        <v>4.285714286</v>
      </c>
      <c r="W25" s="27">
        <v>3.0</v>
      </c>
      <c r="X25" s="117">
        <f>30/7</f>
        <v>4.285714286</v>
      </c>
      <c r="Y25" s="117">
        <f t="shared" si="11"/>
        <v>51.42857143</v>
      </c>
      <c r="Z25" s="117">
        <f t="shared" si="12"/>
        <v>52.27071429</v>
      </c>
      <c r="AA25" s="117">
        <f t="shared" si="13"/>
        <v>0.01352761757</v>
      </c>
    </row>
    <row r="26" ht="15.0" customHeight="1">
      <c r="A26" s="27" t="s">
        <v>360</v>
      </c>
      <c r="B26" s="27" t="s">
        <v>22</v>
      </c>
      <c r="C26" s="27" t="s">
        <v>50</v>
      </c>
      <c r="D26" s="27">
        <v>12.0</v>
      </c>
      <c r="E26" s="27">
        <v>1.0</v>
      </c>
      <c r="F26" s="117">
        <v>40.851800000000004</v>
      </c>
      <c r="G26" s="117">
        <f t="shared" si="1"/>
        <v>3.404316667</v>
      </c>
      <c r="H26" s="27" t="s">
        <v>358</v>
      </c>
      <c r="I26" s="27">
        <v>1.0</v>
      </c>
      <c r="J26" s="27" t="s">
        <v>359</v>
      </c>
      <c r="L26" s="27">
        <v>7974.0</v>
      </c>
      <c r="N26" s="117">
        <f t="shared" ref="N26:N27" si="24">250/11</f>
        <v>22.72727273</v>
      </c>
      <c r="O26" s="27">
        <f t="shared" si="21"/>
        <v>0.15</v>
      </c>
      <c r="P26" s="27">
        <v>1.31</v>
      </c>
      <c r="Q26" s="117">
        <f t="shared" si="4"/>
        <v>0.1965</v>
      </c>
      <c r="R26" s="117">
        <f t="shared" si="22"/>
        <v>0.025</v>
      </c>
      <c r="S26" s="117">
        <f t="shared" si="6"/>
        <v>0.5681818182</v>
      </c>
      <c r="T26" s="117">
        <f t="shared" si="23"/>
        <v>0.1116477273</v>
      </c>
      <c r="U26" s="117">
        <f t="shared" si="8"/>
        <v>1.339772727</v>
      </c>
      <c r="V26" s="117">
        <f t="shared" si="9"/>
        <v>6.818181818</v>
      </c>
      <c r="W26" s="27">
        <v>3.0</v>
      </c>
      <c r="X26" s="117">
        <f t="shared" ref="X26:X27" si="25">30/11</f>
        <v>2.727272727</v>
      </c>
      <c r="Y26" s="117">
        <f t="shared" si="11"/>
        <v>32.72727273</v>
      </c>
      <c r="Z26" s="117">
        <f t="shared" si="12"/>
        <v>34.06704545</v>
      </c>
      <c r="AA26" s="117">
        <f t="shared" si="13"/>
        <v>0.004272265545</v>
      </c>
    </row>
    <row r="27" ht="15.0" customHeight="1">
      <c r="A27" s="27" t="s">
        <v>360</v>
      </c>
      <c r="B27" s="27" t="s">
        <v>22</v>
      </c>
      <c r="C27" s="27" t="s">
        <v>51</v>
      </c>
      <c r="D27" s="27">
        <v>12.0</v>
      </c>
      <c r="E27" s="27">
        <v>1.0</v>
      </c>
      <c r="F27" s="117">
        <v>23.806</v>
      </c>
      <c r="G27" s="117">
        <f t="shared" si="1"/>
        <v>1.983833333</v>
      </c>
      <c r="H27" s="27" t="s">
        <v>358</v>
      </c>
      <c r="I27" s="27">
        <v>1.0</v>
      </c>
      <c r="J27" s="27" t="s">
        <v>359</v>
      </c>
      <c r="L27" s="27">
        <v>4656.0</v>
      </c>
      <c r="N27" s="117">
        <f t="shared" si="24"/>
        <v>22.72727273</v>
      </c>
      <c r="O27" s="27">
        <f t="shared" si="21"/>
        <v>0.15</v>
      </c>
      <c r="P27" s="27">
        <v>1.31</v>
      </c>
      <c r="Q27" s="117">
        <f t="shared" si="4"/>
        <v>0.1965</v>
      </c>
      <c r="R27" s="117">
        <f t="shared" si="22"/>
        <v>0.025</v>
      </c>
      <c r="S27" s="117">
        <f t="shared" si="6"/>
        <v>0.5681818182</v>
      </c>
      <c r="T27" s="117">
        <f t="shared" si="23"/>
        <v>0.1116477273</v>
      </c>
      <c r="U27" s="117">
        <f t="shared" si="8"/>
        <v>1.339772727</v>
      </c>
      <c r="V27" s="117">
        <f t="shared" si="9"/>
        <v>6.818181818</v>
      </c>
      <c r="W27" s="27">
        <v>3.0</v>
      </c>
      <c r="X27" s="117">
        <f t="shared" si="25"/>
        <v>2.727272727</v>
      </c>
      <c r="Y27" s="117">
        <f t="shared" si="11"/>
        <v>32.72727273</v>
      </c>
      <c r="Z27" s="117">
        <f t="shared" si="12"/>
        <v>34.06704545</v>
      </c>
      <c r="AA27" s="117">
        <f t="shared" si="13"/>
        <v>0.007316805295</v>
      </c>
    </row>
    <row r="28" ht="15.0" customHeight="1">
      <c r="A28" s="27" t="s">
        <v>360</v>
      </c>
      <c r="B28" s="27" t="s">
        <v>22</v>
      </c>
      <c r="C28" s="27" t="s">
        <v>52</v>
      </c>
      <c r="D28" s="27">
        <v>12.0</v>
      </c>
      <c r="E28" s="27">
        <v>1.0</v>
      </c>
      <c r="F28" s="117">
        <v>19.071900000000003</v>
      </c>
      <c r="G28" s="117">
        <f t="shared" si="1"/>
        <v>1.589325</v>
      </c>
      <c r="H28" s="27" t="s">
        <v>357</v>
      </c>
      <c r="I28" s="27">
        <v>4.0</v>
      </c>
      <c r="J28" s="27" t="s">
        <v>361</v>
      </c>
      <c r="L28" s="27">
        <v>3734.0</v>
      </c>
      <c r="N28" s="27">
        <f>VLOOKUP(C28,'Profil de la région'!$B$1:$F$37,5,FALSE)</f>
        <v>425</v>
      </c>
      <c r="O28" s="27">
        <f>10/100</f>
        <v>0.1</v>
      </c>
      <c r="P28" s="27">
        <v>1.31</v>
      </c>
      <c r="Q28" s="117">
        <f t="shared" si="4"/>
        <v>0.131</v>
      </c>
      <c r="R28" s="117">
        <v>0.0</v>
      </c>
      <c r="S28" s="117">
        <f t="shared" si="6"/>
        <v>0</v>
      </c>
      <c r="T28" s="117">
        <f>N28*Q28</f>
        <v>55.675</v>
      </c>
      <c r="U28" s="117">
        <f t="shared" si="8"/>
        <v>668.1</v>
      </c>
      <c r="V28" s="117">
        <f t="shared" si="9"/>
        <v>0</v>
      </c>
      <c r="W28" s="27">
        <v>1.0</v>
      </c>
      <c r="X28" s="117">
        <v>30.0</v>
      </c>
      <c r="Y28" s="117">
        <f t="shared" si="11"/>
        <v>360</v>
      </c>
      <c r="Z28" s="117">
        <f t="shared" si="12"/>
        <v>1028.1</v>
      </c>
      <c r="AA28" s="117">
        <f t="shared" si="13"/>
        <v>0.2753347616</v>
      </c>
    </row>
    <row r="29" ht="15.0" customHeight="1">
      <c r="A29" s="27" t="s">
        <v>360</v>
      </c>
      <c r="B29" s="27" t="s">
        <v>22</v>
      </c>
      <c r="C29" s="27" t="s">
        <v>53</v>
      </c>
      <c r="D29" s="27">
        <v>12.0</v>
      </c>
      <c r="E29" s="27">
        <v>1.0</v>
      </c>
      <c r="F29" s="117">
        <v>12.929699999999999</v>
      </c>
      <c r="G29" s="117">
        <f t="shared" si="1"/>
        <v>1.077475</v>
      </c>
      <c r="H29" s="27" t="s">
        <v>358</v>
      </c>
      <c r="I29" s="27">
        <v>3.0</v>
      </c>
      <c r="J29" s="27" t="s">
        <v>359</v>
      </c>
      <c r="L29" s="27">
        <v>2520.0</v>
      </c>
      <c r="N29" s="27">
        <f>180/9</f>
        <v>20</v>
      </c>
      <c r="O29" s="27">
        <f t="shared" ref="O29:O35" si="26">15/100</f>
        <v>0.15</v>
      </c>
      <c r="P29" s="27">
        <v>1.31</v>
      </c>
      <c r="Q29" s="117">
        <f t="shared" si="4"/>
        <v>0.1965</v>
      </c>
      <c r="R29" s="117">
        <f t="shared" ref="R29:R35" si="27">125000/10000/500</f>
        <v>0.025</v>
      </c>
      <c r="S29" s="117">
        <f t="shared" si="6"/>
        <v>0.5</v>
      </c>
      <c r="T29" s="117">
        <f t="shared" ref="T29:T35" si="28">N29*Q29*R29</f>
        <v>0.09825</v>
      </c>
      <c r="U29" s="117">
        <f t="shared" si="8"/>
        <v>1.179</v>
      </c>
      <c r="V29" s="117">
        <f t="shared" si="9"/>
        <v>6</v>
      </c>
      <c r="W29" s="27">
        <v>3.0</v>
      </c>
      <c r="X29" s="117">
        <f>30/9</f>
        <v>3.333333333</v>
      </c>
      <c r="Y29" s="117">
        <f t="shared" si="11"/>
        <v>40</v>
      </c>
      <c r="Z29" s="117">
        <f t="shared" si="12"/>
        <v>41.179</v>
      </c>
      <c r="AA29" s="117">
        <f t="shared" si="13"/>
        <v>0.01634087302</v>
      </c>
    </row>
    <row r="30" ht="15.0" customHeight="1">
      <c r="A30" s="27" t="s">
        <v>360</v>
      </c>
      <c r="B30" s="27" t="s">
        <v>22</v>
      </c>
      <c r="C30" s="27" t="s">
        <v>54</v>
      </c>
      <c r="D30" s="27">
        <v>12.0</v>
      </c>
      <c r="E30" s="27">
        <v>1.0</v>
      </c>
      <c r="F30" s="117">
        <v>8.902800000000001</v>
      </c>
      <c r="G30" s="117">
        <f t="shared" si="1"/>
        <v>0.7419</v>
      </c>
      <c r="H30" s="27" t="s">
        <v>358</v>
      </c>
      <c r="I30" s="27">
        <v>2.0</v>
      </c>
      <c r="J30" s="27" t="s">
        <v>359</v>
      </c>
      <c r="L30" s="27">
        <v>1745.0</v>
      </c>
      <c r="N30" s="117">
        <f t="shared" ref="N30:N31" si="29">100/7</f>
        <v>14.28571429</v>
      </c>
      <c r="O30" s="27">
        <f t="shared" si="26"/>
        <v>0.15</v>
      </c>
      <c r="P30" s="27">
        <v>1.31</v>
      </c>
      <c r="Q30" s="117">
        <f t="shared" si="4"/>
        <v>0.1965</v>
      </c>
      <c r="R30" s="117">
        <f t="shared" si="27"/>
        <v>0.025</v>
      </c>
      <c r="S30" s="117">
        <f t="shared" si="6"/>
        <v>0.3571428571</v>
      </c>
      <c r="T30" s="117">
        <f t="shared" si="28"/>
        <v>0.07017857143</v>
      </c>
      <c r="U30" s="117">
        <f t="shared" si="8"/>
        <v>0.8421428571</v>
      </c>
      <c r="V30" s="117">
        <f t="shared" si="9"/>
        <v>4.285714286</v>
      </c>
      <c r="W30" s="27">
        <v>3.0</v>
      </c>
      <c r="X30" s="117">
        <f t="shared" ref="X30:X31" si="30">30/7</f>
        <v>4.285714286</v>
      </c>
      <c r="Y30" s="117">
        <f t="shared" si="11"/>
        <v>51.42857143</v>
      </c>
      <c r="Z30" s="117">
        <f t="shared" si="12"/>
        <v>52.27071429</v>
      </c>
      <c r="AA30" s="117">
        <f t="shared" si="13"/>
        <v>0.02995456406</v>
      </c>
    </row>
    <row r="31" ht="15.0" customHeight="1">
      <c r="A31" s="27" t="s">
        <v>360</v>
      </c>
      <c r="B31" s="27" t="s">
        <v>22</v>
      </c>
      <c r="C31" s="27" t="s">
        <v>55</v>
      </c>
      <c r="D31" s="27">
        <v>12.0</v>
      </c>
      <c r="E31" s="27">
        <v>1.0</v>
      </c>
      <c r="F31" s="117">
        <v>4.3841</v>
      </c>
      <c r="G31" s="117">
        <f t="shared" si="1"/>
        <v>0.3653416667</v>
      </c>
      <c r="H31" s="27" t="s">
        <v>358</v>
      </c>
      <c r="I31" s="27">
        <v>2.0</v>
      </c>
      <c r="J31" s="27" t="s">
        <v>359</v>
      </c>
      <c r="L31" s="27">
        <v>867.0</v>
      </c>
      <c r="N31" s="117">
        <f t="shared" si="29"/>
        <v>14.28571429</v>
      </c>
      <c r="O31" s="27">
        <f t="shared" si="26"/>
        <v>0.15</v>
      </c>
      <c r="P31" s="27">
        <v>1.31</v>
      </c>
      <c r="Q31" s="117">
        <f t="shared" si="4"/>
        <v>0.1965</v>
      </c>
      <c r="R31" s="117">
        <f t="shared" si="27"/>
        <v>0.025</v>
      </c>
      <c r="S31" s="117">
        <f t="shared" si="6"/>
        <v>0.3571428571</v>
      </c>
      <c r="T31" s="117">
        <f t="shared" si="28"/>
        <v>0.07017857143</v>
      </c>
      <c r="U31" s="117">
        <f t="shared" si="8"/>
        <v>0.8421428571</v>
      </c>
      <c r="V31" s="117">
        <f t="shared" si="9"/>
        <v>4.285714286</v>
      </c>
      <c r="W31" s="27">
        <v>3.0</v>
      </c>
      <c r="X31" s="117">
        <f t="shared" si="30"/>
        <v>4.285714286</v>
      </c>
      <c r="Y31" s="117">
        <f t="shared" si="11"/>
        <v>51.42857143</v>
      </c>
      <c r="Z31" s="117">
        <f t="shared" si="12"/>
        <v>52.27071429</v>
      </c>
      <c r="AA31" s="117">
        <f t="shared" si="13"/>
        <v>0.06028917449</v>
      </c>
    </row>
    <row r="32" ht="15.0" customHeight="1">
      <c r="A32" s="27" t="s">
        <v>360</v>
      </c>
      <c r="B32" s="27" t="s">
        <v>22</v>
      </c>
      <c r="C32" s="27" t="s">
        <v>56</v>
      </c>
      <c r="D32" s="27">
        <v>12.0</v>
      </c>
      <c r="E32" s="27">
        <v>1.0</v>
      </c>
      <c r="F32" s="117">
        <v>13.168000000000003</v>
      </c>
      <c r="G32" s="117">
        <f t="shared" si="1"/>
        <v>1.097333333</v>
      </c>
      <c r="H32" s="27" t="s">
        <v>358</v>
      </c>
      <c r="I32" s="27">
        <v>3.0</v>
      </c>
      <c r="J32" s="27" t="s">
        <v>359</v>
      </c>
      <c r="L32" s="27">
        <v>2588.0</v>
      </c>
      <c r="N32" s="27">
        <f t="shared" ref="N32:N34" si="31">180/9</f>
        <v>20</v>
      </c>
      <c r="O32" s="27">
        <f t="shared" si="26"/>
        <v>0.15</v>
      </c>
      <c r="P32" s="27">
        <v>1.31</v>
      </c>
      <c r="Q32" s="117">
        <f t="shared" si="4"/>
        <v>0.1965</v>
      </c>
      <c r="R32" s="117">
        <f t="shared" si="27"/>
        <v>0.025</v>
      </c>
      <c r="S32" s="117">
        <f t="shared" si="6"/>
        <v>0.5</v>
      </c>
      <c r="T32" s="117">
        <f t="shared" si="28"/>
        <v>0.09825</v>
      </c>
      <c r="U32" s="117">
        <f t="shared" si="8"/>
        <v>1.179</v>
      </c>
      <c r="V32" s="117">
        <f t="shared" si="9"/>
        <v>6</v>
      </c>
      <c r="W32" s="27">
        <v>3.0</v>
      </c>
      <c r="X32" s="117">
        <f t="shared" ref="X32:X34" si="32">30/9</f>
        <v>3.333333333</v>
      </c>
      <c r="Y32" s="117">
        <f t="shared" si="11"/>
        <v>40</v>
      </c>
      <c r="Z32" s="117">
        <f t="shared" si="12"/>
        <v>41.179</v>
      </c>
      <c r="AA32" s="117">
        <f t="shared" si="13"/>
        <v>0.01591151468</v>
      </c>
    </row>
    <row r="33" ht="15.0" customHeight="1">
      <c r="A33" s="27" t="s">
        <v>360</v>
      </c>
      <c r="B33" s="27" t="s">
        <v>22</v>
      </c>
      <c r="C33" s="27" t="s">
        <v>57</v>
      </c>
      <c r="D33" s="27">
        <v>12.0</v>
      </c>
      <c r="E33" s="27">
        <v>1.0</v>
      </c>
      <c r="F33" s="117">
        <v>28.785400000000003</v>
      </c>
      <c r="G33" s="117">
        <f t="shared" si="1"/>
        <v>2.398783333</v>
      </c>
      <c r="H33" s="27" t="s">
        <v>358</v>
      </c>
      <c r="I33" s="27">
        <v>3.0</v>
      </c>
      <c r="J33" s="27" t="s">
        <v>359</v>
      </c>
      <c r="L33" s="27">
        <v>5626.0</v>
      </c>
      <c r="N33" s="27">
        <f t="shared" si="31"/>
        <v>20</v>
      </c>
      <c r="O33" s="27">
        <f t="shared" si="26"/>
        <v>0.15</v>
      </c>
      <c r="P33" s="27">
        <v>1.31</v>
      </c>
      <c r="Q33" s="117">
        <f t="shared" si="4"/>
        <v>0.1965</v>
      </c>
      <c r="R33" s="117">
        <f t="shared" si="27"/>
        <v>0.025</v>
      </c>
      <c r="S33" s="117">
        <f t="shared" si="6"/>
        <v>0.5</v>
      </c>
      <c r="T33" s="117">
        <f t="shared" si="28"/>
        <v>0.09825</v>
      </c>
      <c r="U33" s="117">
        <f t="shared" si="8"/>
        <v>1.179</v>
      </c>
      <c r="V33" s="117">
        <f t="shared" si="9"/>
        <v>6</v>
      </c>
      <c r="W33" s="27">
        <v>3.0</v>
      </c>
      <c r="X33" s="117">
        <f t="shared" si="32"/>
        <v>3.333333333</v>
      </c>
      <c r="Y33" s="117">
        <f t="shared" si="11"/>
        <v>40</v>
      </c>
      <c r="Z33" s="117">
        <f t="shared" si="12"/>
        <v>41.179</v>
      </c>
      <c r="AA33" s="117">
        <f t="shared" si="13"/>
        <v>0.007319409883</v>
      </c>
    </row>
    <row r="34" ht="15.0" customHeight="1">
      <c r="A34" s="27" t="s">
        <v>360</v>
      </c>
      <c r="B34" s="27" t="s">
        <v>22</v>
      </c>
      <c r="C34" s="27" t="s">
        <v>58</v>
      </c>
      <c r="D34" s="27">
        <v>12.0</v>
      </c>
      <c r="E34" s="27">
        <v>1.0</v>
      </c>
      <c r="F34" s="117">
        <v>26.4823</v>
      </c>
      <c r="G34" s="117">
        <f t="shared" si="1"/>
        <v>2.206858333</v>
      </c>
      <c r="H34" s="27" t="s">
        <v>358</v>
      </c>
      <c r="I34" s="27">
        <v>3.0</v>
      </c>
      <c r="J34" s="27" t="s">
        <v>359</v>
      </c>
      <c r="L34" s="27">
        <v>5179.0</v>
      </c>
      <c r="N34" s="27">
        <f t="shared" si="31"/>
        <v>20</v>
      </c>
      <c r="O34" s="27">
        <f t="shared" si="26"/>
        <v>0.15</v>
      </c>
      <c r="P34" s="27">
        <v>1.31</v>
      </c>
      <c r="Q34" s="117">
        <f t="shared" si="4"/>
        <v>0.1965</v>
      </c>
      <c r="R34" s="117">
        <f t="shared" si="27"/>
        <v>0.025</v>
      </c>
      <c r="S34" s="117">
        <f t="shared" si="6"/>
        <v>0.5</v>
      </c>
      <c r="T34" s="117">
        <f t="shared" si="28"/>
        <v>0.09825</v>
      </c>
      <c r="U34" s="117">
        <f t="shared" si="8"/>
        <v>1.179</v>
      </c>
      <c r="V34" s="117">
        <f t="shared" si="9"/>
        <v>6</v>
      </c>
      <c r="W34" s="27">
        <v>3.0</v>
      </c>
      <c r="X34" s="117">
        <f t="shared" si="32"/>
        <v>3.333333333</v>
      </c>
      <c r="Y34" s="117">
        <f t="shared" si="11"/>
        <v>40</v>
      </c>
      <c r="Z34" s="117">
        <f t="shared" si="12"/>
        <v>41.179</v>
      </c>
      <c r="AA34" s="117">
        <f t="shared" si="13"/>
        <v>0.00795114887</v>
      </c>
    </row>
    <row r="35" ht="15.0" customHeight="1">
      <c r="A35" s="27" t="s">
        <v>360</v>
      </c>
      <c r="B35" s="27" t="s">
        <v>22</v>
      </c>
      <c r="C35" s="27" t="s">
        <v>59</v>
      </c>
      <c r="D35" s="27">
        <v>12.0</v>
      </c>
      <c r="E35" s="27">
        <v>1.0</v>
      </c>
      <c r="F35" s="117">
        <v>44.7583</v>
      </c>
      <c r="G35" s="117">
        <f t="shared" si="1"/>
        <v>3.729858333</v>
      </c>
      <c r="H35" s="27" t="s">
        <v>358</v>
      </c>
      <c r="I35" s="27">
        <v>1.0</v>
      </c>
      <c r="J35" s="27" t="s">
        <v>359</v>
      </c>
      <c r="L35" s="27">
        <v>8729.0</v>
      </c>
      <c r="N35" s="117">
        <f>250/11</f>
        <v>22.72727273</v>
      </c>
      <c r="O35" s="27">
        <f t="shared" si="26"/>
        <v>0.15</v>
      </c>
      <c r="P35" s="27">
        <v>1.31</v>
      </c>
      <c r="Q35" s="117">
        <f t="shared" si="4"/>
        <v>0.1965</v>
      </c>
      <c r="R35" s="117">
        <f t="shared" si="27"/>
        <v>0.025</v>
      </c>
      <c r="S35" s="117">
        <f t="shared" si="6"/>
        <v>0.5681818182</v>
      </c>
      <c r="T35" s="117">
        <f t="shared" si="28"/>
        <v>0.1116477273</v>
      </c>
      <c r="U35" s="117">
        <f t="shared" si="8"/>
        <v>1.339772727</v>
      </c>
      <c r="V35" s="117">
        <f t="shared" si="9"/>
        <v>6.818181818</v>
      </c>
      <c r="W35" s="27">
        <v>3.0</v>
      </c>
      <c r="X35" s="117">
        <f>30/11</f>
        <v>2.727272727</v>
      </c>
      <c r="Y35" s="117">
        <f t="shared" si="11"/>
        <v>32.72727273</v>
      </c>
      <c r="Z35" s="117">
        <f t="shared" si="12"/>
        <v>34.06704545</v>
      </c>
      <c r="AA35" s="117">
        <f t="shared" si="13"/>
        <v>0.003902743207</v>
      </c>
    </row>
    <row r="36" ht="15.0" customHeight="1">
      <c r="A36" s="27" t="s">
        <v>360</v>
      </c>
      <c r="B36" s="27" t="s">
        <v>22</v>
      </c>
      <c r="C36" s="27" t="s">
        <v>60</v>
      </c>
      <c r="D36" s="27">
        <v>12.0</v>
      </c>
      <c r="E36" s="27">
        <v>1.0</v>
      </c>
      <c r="F36" s="117">
        <v>5.327800000000001</v>
      </c>
      <c r="G36" s="117">
        <f t="shared" si="1"/>
        <v>0.4439833333</v>
      </c>
      <c r="H36" s="27" t="s">
        <v>357</v>
      </c>
      <c r="I36" s="27">
        <v>4.0</v>
      </c>
      <c r="J36" s="27" t="s">
        <v>361</v>
      </c>
      <c r="L36" s="27">
        <v>1050.0</v>
      </c>
      <c r="N36" s="27">
        <f>VLOOKUP(C36,'Profil de la région'!$B$1:$F$37,5,FALSE)</f>
        <v>398</v>
      </c>
      <c r="O36" s="27">
        <f>10/100</f>
        <v>0.1</v>
      </c>
      <c r="P36" s="27">
        <v>1.31</v>
      </c>
      <c r="Q36" s="117">
        <f t="shared" si="4"/>
        <v>0.131</v>
      </c>
      <c r="R36" s="117">
        <v>0.0</v>
      </c>
      <c r="S36" s="117">
        <f t="shared" si="6"/>
        <v>0</v>
      </c>
      <c r="T36" s="117">
        <f t="shared" ref="T36:T75" si="33">N36*Q36</f>
        <v>52.138</v>
      </c>
      <c r="U36" s="117">
        <f t="shared" si="8"/>
        <v>625.656</v>
      </c>
      <c r="V36" s="117">
        <f t="shared" si="9"/>
        <v>0</v>
      </c>
      <c r="W36" s="27">
        <v>1.0</v>
      </c>
      <c r="X36" s="117">
        <v>30.0</v>
      </c>
      <c r="Y36" s="117">
        <f t="shared" si="11"/>
        <v>360</v>
      </c>
      <c r="Z36" s="117">
        <f t="shared" si="12"/>
        <v>985.656</v>
      </c>
      <c r="AA36" s="117">
        <f t="shared" si="13"/>
        <v>0.93872</v>
      </c>
    </row>
    <row r="37" ht="15.0" customHeight="1">
      <c r="A37" s="27" t="s">
        <v>360</v>
      </c>
      <c r="B37" s="27" t="s">
        <v>10</v>
      </c>
      <c r="C37" s="27" t="s">
        <v>62</v>
      </c>
      <c r="D37" s="27">
        <v>12.0</v>
      </c>
      <c r="E37" s="27">
        <v>1.0</v>
      </c>
      <c r="F37" s="117">
        <v>24.637400000000003</v>
      </c>
      <c r="G37" s="117">
        <f t="shared" si="1"/>
        <v>2.053116667</v>
      </c>
      <c r="H37" s="27" t="s">
        <v>358</v>
      </c>
      <c r="I37" s="27">
        <v>1.0</v>
      </c>
      <c r="J37" s="27" t="s">
        <v>359</v>
      </c>
      <c r="L37" s="27">
        <v>4810.0</v>
      </c>
      <c r="N37" s="117">
        <f>188/13</f>
        <v>14.46153846</v>
      </c>
      <c r="O37" s="27">
        <f t="shared" ref="O37:O75" si="34">15/100</f>
        <v>0.15</v>
      </c>
      <c r="P37" s="27">
        <v>1.31</v>
      </c>
      <c r="Q37" s="117">
        <f t="shared" si="4"/>
        <v>0.1965</v>
      </c>
      <c r="R37" s="117">
        <f t="shared" ref="R37:R75" si="35">125000/10000/500</f>
        <v>0.025</v>
      </c>
      <c r="S37" s="117">
        <f t="shared" si="6"/>
        <v>0.3615384615</v>
      </c>
      <c r="T37" s="117">
        <f t="shared" si="33"/>
        <v>2.841692308</v>
      </c>
      <c r="U37" s="117">
        <f t="shared" si="8"/>
        <v>34.10030769</v>
      </c>
      <c r="V37" s="117">
        <f t="shared" si="9"/>
        <v>4.338461538</v>
      </c>
      <c r="W37" s="27">
        <v>3.0</v>
      </c>
      <c r="X37" s="117">
        <f>30/13</f>
        <v>2.307692308</v>
      </c>
      <c r="Y37" s="117">
        <f t="shared" si="11"/>
        <v>27.69230769</v>
      </c>
      <c r="Z37" s="117">
        <f t="shared" si="12"/>
        <v>61.79261538</v>
      </c>
      <c r="AA37" s="117">
        <f t="shared" si="13"/>
        <v>0.01284669759</v>
      </c>
    </row>
    <row r="38" ht="15.0" customHeight="1">
      <c r="A38" s="27" t="s">
        <v>360</v>
      </c>
      <c r="B38" s="27" t="s">
        <v>10</v>
      </c>
      <c r="C38" s="27" t="s">
        <v>63</v>
      </c>
      <c r="D38" s="27">
        <v>12.0</v>
      </c>
      <c r="E38" s="27">
        <v>1.0</v>
      </c>
      <c r="F38" s="117">
        <v>16.894299999999998</v>
      </c>
      <c r="G38" s="117">
        <f t="shared" si="1"/>
        <v>1.407858333</v>
      </c>
      <c r="H38" s="27" t="s">
        <v>358</v>
      </c>
      <c r="I38" s="27">
        <v>3.0</v>
      </c>
      <c r="J38" s="27" t="s">
        <v>359</v>
      </c>
      <c r="L38" s="27">
        <v>3307.0</v>
      </c>
      <c r="N38" s="27">
        <f>160/4</f>
        <v>40</v>
      </c>
      <c r="O38" s="27">
        <f t="shared" si="34"/>
        <v>0.15</v>
      </c>
      <c r="P38" s="27">
        <v>1.31</v>
      </c>
      <c r="Q38" s="117">
        <f t="shared" si="4"/>
        <v>0.1965</v>
      </c>
      <c r="R38" s="117">
        <f t="shared" si="35"/>
        <v>0.025</v>
      </c>
      <c r="S38" s="117">
        <f t="shared" si="6"/>
        <v>1</v>
      </c>
      <c r="T38" s="117">
        <f t="shared" si="33"/>
        <v>7.86</v>
      </c>
      <c r="U38" s="117">
        <f t="shared" si="8"/>
        <v>94.32</v>
      </c>
      <c r="V38" s="117">
        <f t="shared" si="9"/>
        <v>12</v>
      </c>
      <c r="W38" s="27">
        <v>3.0</v>
      </c>
      <c r="X38" s="117">
        <f>30/4</f>
        <v>7.5</v>
      </c>
      <c r="Y38" s="117">
        <f t="shared" si="11"/>
        <v>90</v>
      </c>
      <c r="Z38" s="117">
        <f t="shared" si="12"/>
        <v>184.32</v>
      </c>
      <c r="AA38" s="117">
        <f t="shared" si="13"/>
        <v>0.0557363169</v>
      </c>
    </row>
    <row r="39" ht="15.0" customHeight="1">
      <c r="A39" s="27" t="s">
        <v>357</v>
      </c>
      <c r="B39" s="27" t="s">
        <v>10</v>
      </c>
      <c r="C39" s="27" t="s">
        <v>100</v>
      </c>
      <c r="D39" s="27">
        <v>12.0</v>
      </c>
      <c r="E39" s="27">
        <v>1.0</v>
      </c>
      <c r="F39" s="117">
        <v>28.532</v>
      </c>
      <c r="G39" s="117">
        <f t="shared" si="1"/>
        <v>2.377666667</v>
      </c>
      <c r="H39" s="27" t="s">
        <v>358</v>
      </c>
      <c r="I39" s="27">
        <v>2.0</v>
      </c>
      <c r="J39" s="27" t="s">
        <v>359</v>
      </c>
      <c r="L39" s="27">
        <v>5578.0</v>
      </c>
      <c r="N39" s="117">
        <f>76/12</f>
        <v>6.333333333</v>
      </c>
      <c r="O39" s="27">
        <f t="shared" si="34"/>
        <v>0.15</v>
      </c>
      <c r="P39" s="27">
        <v>1.31</v>
      </c>
      <c r="Q39" s="117">
        <f t="shared" si="4"/>
        <v>0.1965</v>
      </c>
      <c r="R39" s="117">
        <f t="shared" si="35"/>
        <v>0.025</v>
      </c>
      <c r="S39" s="117">
        <f t="shared" si="6"/>
        <v>0.1583333333</v>
      </c>
      <c r="T39" s="117">
        <f t="shared" si="33"/>
        <v>1.2445</v>
      </c>
      <c r="U39" s="117">
        <f t="shared" si="8"/>
        <v>14.934</v>
      </c>
      <c r="V39" s="117">
        <f t="shared" si="9"/>
        <v>1.9</v>
      </c>
      <c r="W39" s="27">
        <v>3.0</v>
      </c>
      <c r="X39" s="117">
        <f>30/12</f>
        <v>2.5</v>
      </c>
      <c r="Y39" s="117">
        <f t="shared" si="11"/>
        <v>30</v>
      </c>
      <c r="Z39" s="117">
        <f t="shared" si="12"/>
        <v>44.934</v>
      </c>
      <c r="AA39" s="117">
        <f t="shared" si="13"/>
        <v>0.008055575475</v>
      </c>
    </row>
    <row r="40" ht="15.0" customHeight="1">
      <c r="A40" s="27" t="s">
        <v>360</v>
      </c>
      <c r="B40" s="27" t="s">
        <v>10</v>
      </c>
      <c r="C40" s="27" t="s">
        <v>64</v>
      </c>
      <c r="D40" s="27">
        <v>12.0</v>
      </c>
      <c r="E40" s="27">
        <v>1.0</v>
      </c>
      <c r="F40" s="117">
        <v>16.9214</v>
      </c>
      <c r="G40" s="117">
        <f t="shared" si="1"/>
        <v>1.410116667</v>
      </c>
      <c r="H40" s="27" t="s">
        <v>358</v>
      </c>
      <c r="I40" s="27">
        <v>1.0</v>
      </c>
      <c r="J40" s="27" t="s">
        <v>359</v>
      </c>
      <c r="L40" s="27">
        <v>3318.0</v>
      </c>
      <c r="N40" s="117">
        <f t="shared" ref="N40:N41" si="36">188/13</f>
        <v>14.46153846</v>
      </c>
      <c r="O40" s="27">
        <f t="shared" si="34"/>
        <v>0.15</v>
      </c>
      <c r="P40" s="27">
        <v>1.31</v>
      </c>
      <c r="Q40" s="117">
        <f t="shared" si="4"/>
        <v>0.1965</v>
      </c>
      <c r="R40" s="117">
        <f t="shared" si="35"/>
        <v>0.025</v>
      </c>
      <c r="S40" s="117">
        <f t="shared" si="6"/>
        <v>0.3615384615</v>
      </c>
      <c r="T40" s="117">
        <f t="shared" si="33"/>
        <v>2.841692308</v>
      </c>
      <c r="U40" s="117">
        <f t="shared" si="8"/>
        <v>34.10030769</v>
      </c>
      <c r="V40" s="117">
        <f t="shared" si="9"/>
        <v>4.338461538</v>
      </c>
      <c r="W40" s="27">
        <v>3.0</v>
      </c>
      <c r="X40" s="117">
        <f t="shared" ref="X40:X41" si="37">30/13</f>
        <v>2.307692308</v>
      </c>
      <c r="Y40" s="117">
        <f t="shared" si="11"/>
        <v>27.69230769</v>
      </c>
      <c r="Z40" s="117">
        <f t="shared" si="12"/>
        <v>61.79261538</v>
      </c>
      <c r="AA40" s="117">
        <f t="shared" si="13"/>
        <v>0.0186234525</v>
      </c>
    </row>
    <row r="41" ht="15.0" customHeight="1">
      <c r="A41" s="27" t="s">
        <v>360</v>
      </c>
      <c r="B41" s="27" t="s">
        <v>10</v>
      </c>
      <c r="C41" s="27" t="s">
        <v>65</v>
      </c>
      <c r="D41" s="27">
        <v>12.0</v>
      </c>
      <c r="E41" s="27">
        <v>1.0</v>
      </c>
      <c r="F41" s="117">
        <v>12.9006</v>
      </c>
      <c r="G41" s="117">
        <f t="shared" si="1"/>
        <v>1.07505</v>
      </c>
      <c r="H41" s="27" t="s">
        <v>358</v>
      </c>
      <c r="I41" s="27">
        <v>1.0</v>
      </c>
      <c r="J41" s="27" t="s">
        <v>359</v>
      </c>
      <c r="L41" s="27">
        <v>2515.0</v>
      </c>
      <c r="N41" s="117">
        <f t="shared" si="36"/>
        <v>14.46153846</v>
      </c>
      <c r="O41" s="27">
        <f t="shared" si="34"/>
        <v>0.15</v>
      </c>
      <c r="P41" s="27">
        <v>1.31</v>
      </c>
      <c r="Q41" s="117">
        <f t="shared" si="4"/>
        <v>0.1965</v>
      </c>
      <c r="R41" s="117">
        <f t="shared" si="35"/>
        <v>0.025</v>
      </c>
      <c r="S41" s="117">
        <f t="shared" si="6"/>
        <v>0.3615384615</v>
      </c>
      <c r="T41" s="117">
        <f t="shared" si="33"/>
        <v>2.841692308</v>
      </c>
      <c r="U41" s="117">
        <f t="shared" si="8"/>
        <v>34.10030769</v>
      </c>
      <c r="V41" s="117">
        <f t="shared" si="9"/>
        <v>4.338461538</v>
      </c>
      <c r="W41" s="27">
        <v>3.0</v>
      </c>
      <c r="X41" s="117">
        <f t="shared" si="37"/>
        <v>2.307692308</v>
      </c>
      <c r="Y41" s="117">
        <f t="shared" si="11"/>
        <v>27.69230769</v>
      </c>
      <c r="Z41" s="117">
        <f t="shared" si="12"/>
        <v>61.79261538</v>
      </c>
      <c r="AA41" s="117">
        <f t="shared" si="13"/>
        <v>0.02456962838</v>
      </c>
    </row>
    <row r="42" ht="15.0" customHeight="1">
      <c r="A42" s="27" t="s">
        <v>360</v>
      </c>
      <c r="B42" s="27" t="s">
        <v>10</v>
      </c>
      <c r="C42" s="27" t="s">
        <v>66</v>
      </c>
      <c r="D42" s="27">
        <v>12.0</v>
      </c>
      <c r="E42" s="27">
        <v>1.0</v>
      </c>
      <c r="F42" s="117">
        <v>13.0709</v>
      </c>
      <c r="G42" s="117">
        <f t="shared" si="1"/>
        <v>1.089241667</v>
      </c>
      <c r="H42" s="27" t="s">
        <v>358</v>
      </c>
      <c r="I42" s="27">
        <v>4.0</v>
      </c>
      <c r="J42" s="27" t="s">
        <v>359</v>
      </c>
      <c r="L42" s="27">
        <v>2553.0</v>
      </c>
      <c r="N42" s="27">
        <f>260/10</f>
        <v>26</v>
      </c>
      <c r="O42" s="27">
        <f t="shared" si="34"/>
        <v>0.15</v>
      </c>
      <c r="P42" s="27">
        <v>1.31</v>
      </c>
      <c r="Q42" s="117">
        <f t="shared" si="4"/>
        <v>0.1965</v>
      </c>
      <c r="R42" s="117">
        <f t="shared" si="35"/>
        <v>0.025</v>
      </c>
      <c r="S42" s="117">
        <f t="shared" si="6"/>
        <v>0.65</v>
      </c>
      <c r="T42" s="117">
        <f t="shared" si="33"/>
        <v>5.109</v>
      </c>
      <c r="U42" s="117">
        <f t="shared" si="8"/>
        <v>61.308</v>
      </c>
      <c r="V42" s="117">
        <f t="shared" si="9"/>
        <v>7.8</v>
      </c>
      <c r="W42" s="27">
        <v>3.0</v>
      </c>
      <c r="X42" s="117">
        <f>30/10</f>
        <v>3</v>
      </c>
      <c r="Y42" s="117">
        <f t="shared" si="11"/>
        <v>36</v>
      </c>
      <c r="Z42" s="117">
        <f t="shared" si="12"/>
        <v>97.308</v>
      </c>
      <c r="AA42" s="117">
        <f t="shared" si="13"/>
        <v>0.03811515864</v>
      </c>
    </row>
    <row r="43" ht="15.0" customHeight="1">
      <c r="A43" s="27" t="s">
        <v>360</v>
      </c>
      <c r="B43" s="27" t="s">
        <v>10</v>
      </c>
      <c r="C43" s="27" t="s">
        <v>67</v>
      </c>
      <c r="D43" s="27">
        <v>12.0</v>
      </c>
      <c r="E43" s="27">
        <v>1.0</v>
      </c>
      <c r="F43" s="117">
        <v>13.365200000000002</v>
      </c>
      <c r="G43" s="117">
        <f t="shared" si="1"/>
        <v>1.113766667</v>
      </c>
      <c r="H43" s="27" t="s">
        <v>358</v>
      </c>
      <c r="I43" s="27">
        <v>1.0</v>
      </c>
      <c r="J43" s="27" t="s">
        <v>359</v>
      </c>
      <c r="L43" s="27">
        <v>2620.0</v>
      </c>
      <c r="N43" s="117">
        <f>188/13</f>
        <v>14.46153846</v>
      </c>
      <c r="O43" s="27">
        <f t="shared" si="34"/>
        <v>0.15</v>
      </c>
      <c r="P43" s="27">
        <v>1.31</v>
      </c>
      <c r="Q43" s="117">
        <f t="shared" si="4"/>
        <v>0.1965</v>
      </c>
      <c r="R43" s="117">
        <f t="shared" si="35"/>
        <v>0.025</v>
      </c>
      <c r="S43" s="117">
        <f t="shared" si="6"/>
        <v>0.3615384615</v>
      </c>
      <c r="T43" s="117">
        <f t="shared" si="33"/>
        <v>2.841692308</v>
      </c>
      <c r="U43" s="117">
        <f t="shared" si="8"/>
        <v>34.10030769</v>
      </c>
      <c r="V43" s="117">
        <f t="shared" si="9"/>
        <v>4.338461538</v>
      </c>
      <c r="W43" s="27">
        <v>3.0</v>
      </c>
      <c r="X43" s="117">
        <f>30/13</f>
        <v>2.307692308</v>
      </c>
      <c r="Y43" s="117">
        <f t="shared" si="11"/>
        <v>27.69230769</v>
      </c>
      <c r="Z43" s="117">
        <f t="shared" si="12"/>
        <v>61.79261538</v>
      </c>
      <c r="AA43" s="117">
        <f t="shared" si="13"/>
        <v>0.0235849677</v>
      </c>
    </row>
    <row r="44" ht="15.0" customHeight="1">
      <c r="A44" s="27" t="s">
        <v>360</v>
      </c>
      <c r="B44" s="27" t="s">
        <v>10</v>
      </c>
      <c r="C44" s="27" t="s">
        <v>68</v>
      </c>
      <c r="D44" s="27">
        <v>12.0</v>
      </c>
      <c r="E44" s="27">
        <v>1.0</v>
      </c>
      <c r="F44" s="117">
        <v>7.4613</v>
      </c>
      <c r="G44" s="117">
        <f t="shared" si="1"/>
        <v>0.621775</v>
      </c>
      <c r="H44" s="27" t="s">
        <v>358</v>
      </c>
      <c r="I44" s="27">
        <v>2.0</v>
      </c>
      <c r="J44" s="27" t="s">
        <v>359</v>
      </c>
      <c r="L44" s="27">
        <v>1474.0</v>
      </c>
      <c r="N44" s="117">
        <f t="shared" ref="N44:N45" si="38">76/12</f>
        <v>6.333333333</v>
      </c>
      <c r="O44" s="27">
        <f t="shared" si="34"/>
        <v>0.15</v>
      </c>
      <c r="P44" s="27">
        <v>1.31</v>
      </c>
      <c r="Q44" s="117">
        <f t="shared" si="4"/>
        <v>0.1965</v>
      </c>
      <c r="R44" s="117">
        <f t="shared" si="35"/>
        <v>0.025</v>
      </c>
      <c r="S44" s="117">
        <f t="shared" si="6"/>
        <v>0.1583333333</v>
      </c>
      <c r="T44" s="117">
        <f t="shared" si="33"/>
        <v>1.2445</v>
      </c>
      <c r="U44" s="117">
        <f t="shared" si="8"/>
        <v>14.934</v>
      </c>
      <c r="V44" s="117">
        <f t="shared" si="9"/>
        <v>1.9</v>
      </c>
      <c r="W44" s="27">
        <v>3.0</v>
      </c>
      <c r="X44" s="117">
        <f t="shared" ref="X44:X45" si="39">30/12</f>
        <v>2.5</v>
      </c>
      <c r="Y44" s="117">
        <f t="shared" si="11"/>
        <v>30</v>
      </c>
      <c r="Z44" s="117">
        <f t="shared" si="12"/>
        <v>44.934</v>
      </c>
      <c r="AA44" s="117">
        <f t="shared" si="13"/>
        <v>0.0304843962</v>
      </c>
    </row>
    <row r="45" ht="15.0" customHeight="1">
      <c r="A45" s="27" t="s">
        <v>360</v>
      </c>
      <c r="B45" s="27" t="s">
        <v>10</v>
      </c>
      <c r="C45" s="27" t="s">
        <v>69</v>
      </c>
      <c r="D45" s="27">
        <v>12.0</v>
      </c>
      <c r="E45" s="27">
        <v>1.0</v>
      </c>
      <c r="F45" s="117">
        <v>15.767399999999999</v>
      </c>
      <c r="G45" s="117">
        <f t="shared" si="1"/>
        <v>1.31395</v>
      </c>
      <c r="H45" s="27" t="s">
        <v>358</v>
      </c>
      <c r="I45" s="27">
        <v>2.0</v>
      </c>
      <c r="J45" s="27" t="s">
        <v>359</v>
      </c>
      <c r="L45" s="27">
        <v>3088.0</v>
      </c>
      <c r="N45" s="117">
        <f t="shared" si="38"/>
        <v>6.333333333</v>
      </c>
      <c r="O45" s="27">
        <f t="shared" si="34"/>
        <v>0.15</v>
      </c>
      <c r="P45" s="27">
        <v>1.31</v>
      </c>
      <c r="Q45" s="117">
        <f t="shared" si="4"/>
        <v>0.1965</v>
      </c>
      <c r="R45" s="117">
        <f t="shared" si="35"/>
        <v>0.025</v>
      </c>
      <c r="S45" s="117">
        <f t="shared" si="6"/>
        <v>0.1583333333</v>
      </c>
      <c r="T45" s="117">
        <f t="shared" si="33"/>
        <v>1.2445</v>
      </c>
      <c r="U45" s="117">
        <f t="shared" si="8"/>
        <v>14.934</v>
      </c>
      <c r="V45" s="117">
        <f t="shared" si="9"/>
        <v>1.9</v>
      </c>
      <c r="W45" s="27">
        <v>3.0</v>
      </c>
      <c r="X45" s="117">
        <f t="shared" si="39"/>
        <v>2.5</v>
      </c>
      <c r="Y45" s="117">
        <f t="shared" si="11"/>
        <v>30</v>
      </c>
      <c r="Z45" s="117">
        <f t="shared" si="12"/>
        <v>44.934</v>
      </c>
      <c r="AA45" s="117">
        <f t="shared" si="13"/>
        <v>0.0145511658</v>
      </c>
    </row>
    <row r="46" ht="15.0" customHeight="1">
      <c r="A46" s="27" t="s">
        <v>360</v>
      </c>
      <c r="B46" s="27" t="s">
        <v>10</v>
      </c>
      <c r="C46" s="27" t="s">
        <v>70</v>
      </c>
      <c r="D46" s="27">
        <v>12.0</v>
      </c>
      <c r="E46" s="27">
        <v>1.0</v>
      </c>
      <c r="F46" s="117">
        <v>17.1306</v>
      </c>
      <c r="G46" s="117">
        <f t="shared" si="1"/>
        <v>1.42755</v>
      </c>
      <c r="H46" s="27" t="s">
        <v>358</v>
      </c>
      <c r="I46" s="27">
        <v>4.0</v>
      </c>
      <c r="J46" s="27" t="s">
        <v>359</v>
      </c>
      <c r="L46" s="27">
        <v>3351.0</v>
      </c>
      <c r="N46" s="27">
        <f>260/10</f>
        <v>26</v>
      </c>
      <c r="O46" s="27">
        <f t="shared" si="34"/>
        <v>0.15</v>
      </c>
      <c r="P46" s="27">
        <v>1.31</v>
      </c>
      <c r="Q46" s="117">
        <f t="shared" si="4"/>
        <v>0.1965</v>
      </c>
      <c r="R46" s="117">
        <f t="shared" si="35"/>
        <v>0.025</v>
      </c>
      <c r="S46" s="117">
        <f t="shared" si="6"/>
        <v>0.65</v>
      </c>
      <c r="T46" s="117">
        <f t="shared" si="33"/>
        <v>5.109</v>
      </c>
      <c r="U46" s="117">
        <f t="shared" si="8"/>
        <v>61.308</v>
      </c>
      <c r="V46" s="117">
        <f t="shared" si="9"/>
        <v>7.8</v>
      </c>
      <c r="W46" s="27">
        <v>3.0</v>
      </c>
      <c r="X46" s="117">
        <f>30/10</f>
        <v>3</v>
      </c>
      <c r="Y46" s="117">
        <f t="shared" si="11"/>
        <v>36</v>
      </c>
      <c r="Z46" s="117">
        <f t="shared" si="12"/>
        <v>97.308</v>
      </c>
      <c r="AA46" s="117">
        <f t="shared" si="13"/>
        <v>0.02903849597</v>
      </c>
    </row>
    <row r="47" ht="15.0" customHeight="1">
      <c r="A47" s="27" t="s">
        <v>360</v>
      </c>
      <c r="B47" s="27" t="s">
        <v>10</v>
      </c>
      <c r="C47" s="27" t="s">
        <v>71</v>
      </c>
      <c r="D47" s="27">
        <v>12.0</v>
      </c>
      <c r="E47" s="27">
        <v>1.0</v>
      </c>
      <c r="F47" s="117">
        <v>62.6996</v>
      </c>
      <c r="G47" s="117">
        <f t="shared" si="1"/>
        <v>5.224966667</v>
      </c>
      <c r="H47" s="27" t="s">
        <v>358</v>
      </c>
      <c r="I47" s="27">
        <v>1.0</v>
      </c>
      <c r="J47" s="27" t="s">
        <v>359</v>
      </c>
      <c r="L47" s="27">
        <v>12232.0</v>
      </c>
      <c r="N47" s="117">
        <f>188/13</f>
        <v>14.46153846</v>
      </c>
      <c r="O47" s="27">
        <f t="shared" si="34"/>
        <v>0.15</v>
      </c>
      <c r="P47" s="27">
        <v>1.31</v>
      </c>
      <c r="Q47" s="117">
        <f t="shared" si="4"/>
        <v>0.1965</v>
      </c>
      <c r="R47" s="117">
        <f t="shared" si="35"/>
        <v>0.025</v>
      </c>
      <c r="S47" s="117">
        <f t="shared" si="6"/>
        <v>0.3615384615</v>
      </c>
      <c r="T47" s="117">
        <f t="shared" si="33"/>
        <v>2.841692308</v>
      </c>
      <c r="U47" s="117">
        <f t="shared" si="8"/>
        <v>34.10030769</v>
      </c>
      <c r="V47" s="117">
        <f t="shared" si="9"/>
        <v>4.338461538</v>
      </c>
      <c r="W47" s="27">
        <v>3.0</v>
      </c>
      <c r="X47" s="117">
        <f>30/13</f>
        <v>2.307692308</v>
      </c>
      <c r="Y47" s="117">
        <f t="shared" si="11"/>
        <v>27.69230769</v>
      </c>
      <c r="Z47" s="117">
        <f t="shared" si="12"/>
        <v>61.79261538</v>
      </c>
      <c r="AA47" s="117">
        <f t="shared" si="13"/>
        <v>0.005051718066</v>
      </c>
    </row>
    <row r="48" ht="15.0" customHeight="1">
      <c r="A48" s="27" t="s">
        <v>360</v>
      </c>
      <c r="B48" s="27" t="s">
        <v>10</v>
      </c>
      <c r="C48" s="27" t="s">
        <v>72</v>
      </c>
      <c r="D48" s="27">
        <v>12.0</v>
      </c>
      <c r="E48" s="27">
        <v>1.0</v>
      </c>
      <c r="F48" s="117">
        <v>27.631400000000003</v>
      </c>
      <c r="G48" s="117">
        <f t="shared" si="1"/>
        <v>2.302616667</v>
      </c>
      <c r="H48" s="27" t="s">
        <v>358</v>
      </c>
      <c r="I48" s="27">
        <v>2.0</v>
      </c>
      <c r="J48" s="27" t="s">
        <v>359</v>
      </c>
      <c r="L48" s="27">
        <v>5396.0</v>
      </c>
      <c r="N48" s="117">
        <f t="shared" ref="N48:N49" si="40">76/12</f>
        <v>6.333333333</v>
      </c>
      <c r="O48" s="27">
        <f t="shared" si="34"/>
        <v>0.15</v>
      </c>
      <c r="P48" s="27">
        <v>1.31</v>
      </c>
      <c r="Q48" s="117">
        <f t="shared" si="4"/>
        <v>0.1965</v>
      </c>
      <c r="R48" s="117">
        <f t="shared" si="35"/>
        <v>0.025</v>
      </c>
      <c r="S48" s="117">
        <f t="shared" si="6"/>
        <v>0.1583333333</v>
      </c>
      <c r="T48" s="117">
        <f t="shared" si="33"/>
        <v>1.2445</v>
      </c>
      <c r="U48" s="117">
        <f t="shared" si="8"/>
        <v>14.934</v>
      </c>
      <c r="V48" s="117">
        <f t="shared" si="9"/>
        <v>1.9</v>
      </c>
      <c r="W48" s="27">
        <v>3.0</v>
      </c>
      <c r="X48" s="117">
        <f t="shared" ref="X48:X49" si="41">30/12</f>
        <v>2.5</v>
      </c>
      <c r="Y48" s="117">
        <f t="shared" si="11"/>
        <v>30</v>
      </c>
      <c r="Z48" s="117">
        <f t="shared" si="12"/>
        <v>44.934</v>
      </c>
      <c r="AA48" s="117">
        <f t="shared" si="13"/>
        <v>0.008327279466</v>
      </c>
    </row>
    <row r="49" ht="15.0" customHeight="1">
      <c r="A49" s="27" t="s">
        <v>360</v>
      </c>
      <c r="B49" s="27" t="s">
        <v>10</v>
      </c>
      <c r="C49" s="27" t="s">
        <v>73</v>
      </c>
      <c r="D49" s="27">
        <v>12.0</v>
      </c>
      <c r="E49" s="27">
        <v>1.0</v>
      </c>
      <c r="F49" s="117">
        <v>18.662300000000002</v>
      </c>
      <c r="G49" s="117">
        <f t="shared" si="1"/>
        <v>1.555191667</v>
      </c>
      <c r="H49" s="27" t="s">
        <v>358</v>
      </c>
      <c r="I49" s="27">
        <v>2.0</v>
      </c>
      <c r="J49" s="27" t="s">
        <v>359</v>
      </c>
      <c r="L49" s="27">
        <v>3647.0</v>
      </c>
      <c r="N49" s="117">
        <f t="shared" si="40"/>
        <v>6.333333333</v>
      </c>
      <c r="O49" s="27">
        <f t="shared" si="34"/>
        <v>0.15</v>
      </c>
      <c r="P49" s="27">
        <v>1.31</v>
      </c>
      <c r="Q49" s="117">
        <f t="shared" si="4"/>
        <v>0.1965</v>
      </c>
      <c r="R49" s="117">
        <f t="shared" si="35"/>
        <v>0.025</v>
      </c>
      <c r="S49" s="117">
        <f t="shared" si="6"/>
        <v>0.1583333333</v>
      </c>
      <c r="T49" s="117">
        <f t="shared" si="33"/>
        <v>1.2445</v>
      </c>
      <c r="U49" s="117">
        <f t="shared" si="8"/>
        <v>14.934</v>
      </c>
      <c r="V49" s="117">
        <f t="shared" si="9"/>
        <v>1.9</v>
      </c>
      <c r="W49" s="27">
        <v>3.0</v>
      </c>
      <c r="X49" s="117">
        <f t="shared" si="41"/>
        <v>2.5</v>
      </c>
      <c r="Y49" s="117">
        <f t="shared" si="11"/>
        <v>30</v>
      </c>
      <c r="Z49" s="117">
        <f t="shared" si="12"/>
        <v>44.934</v>
      </c>
      <c r="AA49" s="117">
        <f t="shared" si="13"/>
        <v>0.01232081163</v>
      </c>
    </row>
    <row r="50" ht="15.0" customHeight="1">
      <c r="A50" s="27" t="s">
        <v>360</v>
      </c>
      <c r="B50" s="27" t="s">
        <v>10</v>
      </c>
      <c r="C50" s="27" t="s">
        <v>74</v>
      </c>
      <c r="D50" s="27">
        <v>12.0</v>
      </c>
      <c r="E50" s="27">
        <v>1.0</v>
      </c>
      <c r="F50" s="117">
        <v>65.45219999999999</v>
      </c>
      <c r="G50" s="117">
        <f t="shared" si="1"/>
        <v>5.45435</v>
      </c>
      <c r="H50" s="27" t="s">
        <v>358</v>
      </c>
      <c r="I50" s="27">
        <v>4.0</v>
      </c>
      <c r="J50" s="27" t="s">
        <v>359</v>
      </c>
      <c r="L50" s="27">
        <v>12769.0</v>
      </c>
      <c r="N50" s="27">
        <f>260/10</f>
        <v>26</v>
      </c>
      <c r="O50" s="27">
        <f t="shared" si="34"/>
        <v>0.15</v>
      </c>
      <c r="P50" s="27">
        <v>1.31</v>
      </c>
      <c r="Q50" s="117">
        <f t="shared" si="4"/>
        <v>0.1965</v>
      </c>
      <c r="R50" s="117">
        <f t="shared" si="35"/>
        <v>0.025</v>
      </c>
      <c r="S50" s="117">
        <f t="shared" si="6"/>
        <v>0.65</v>
      </c>
      <c r="T50" s="117">
        <f t="shared" si="33"/>
        <v>5.109</v>
      </c>
      <c r="U50" s="117">
        <f t="shared" si="8"/>
        <v>61.308</v>
      </c>
      <c r="V50" s="117">
        <f t="shared" si="9"/>
        <v>7.8</v>
      </c>
      <c r="W50" s="27">
        <v>3.0</v>
      </c>
      <c r="X50" s="117">
        <f>30/10</f>
        <v>3</v>
      </c>
      <c r="Y50" s="117">
        <f t="shared" si="11"/>
        <v>36</v>
      </c>
      <c r="Z50" s="117">
        <f t="shared" si="12"/>
        <v>97.308</v>
      </c>
      <c r="AA50" s="117">
        <f t="shared" si="13"/>
        <v>0.007620643747</v>
      </c>
    </row>
    <row r="51" ht="15.75" customHeight="1">
      <c r="A51" s="27" t="s">
        <v>360</v>
      </c>
      <c r="B51" s="27" t="s">
        <v>10</v>
      </c>
      <c r="C51" s="27" t="s">
        <v>75</v>
      </c>
      <c r="D51" s="27">
        <v>12.0</v>
      </c>
      <c r="E51" s="27">
        <v>1.0</v>
      </c>
      <c r="F51" s="117">
        <v>21.020300000000002</v>
      </c>
      <c r="G51" s="117">
        <f t="shared" si="1"/>
        <v>1.751691667</v>
      </c>
      <c r="H51" s="27" t="s">
        <v>358</v>
      </c>
      <c r="I51" s="27">
        <v>1.0</v>
      </c>
      <c r="J51" s="27" t="s">
        <v>359</v>
      </c>
      <c r="L51" s="27">
        <v>4103.0</v>
      </c>
      <c r="N51" s="117">
        <f>188/13</f>
        <v>14.46153846</v>
      </c>
      <c r="O51" s="27">
        <f t="shared" si="34"/>
        <v>0.15</v>
      </c>
      <c r="P51" s="27">
        <v>1.31</v>
      </c>
      <c r="Q51" s="117">
        <f t="shared" si="4"/>
        <v>0.1965</v>
      </c>
      <c r="R51" s="117">
        <f t="shared" si="35"/>
        <v>0.025</v>
      </c>
      <c r="S51" s="117">
        <f t="shared" si="6"/>
        <v>0.3615384615</v>
      </c>
      <c r="T51" s="117">
        <f t="shared" si="33"/>
        <v>2.841692308</v>
      </c>
      <c r="U51" s="117">
        <f t="shared" si="8"/>
        <v>34.10030769</v>
      </c>
      <c r="V51" s="117">
        <f t="shared" si="9"/>
        <v>4.338461538</v>
      </c>
      <c r="W51" s="27">
        <v>3.0</v>
      </c>
      <c r="X51" s="117">
        <f>30/13</f>
        <v>2.307692308</v>
      </c>
      <c r="Y51" s="117">
        <f t="shared" si="11"/>
        <v>27.69230769</v>
      </c>
      <c r="Z51" s="117">
        <f t="shared" si="12"/>
        <v>61.79261538</v>
      </c>
      <c r="AA51" s="117">
        <f t="shared" si="13"/>
        <v>0.01506034984</v>
      </c>
    </row>
    <row r="52" ht="15.75" customHeight="1">
      <c r="A52" s="27" t="s">
        <v>360</v>
      </c>
      <c r="B52" s="27" t="s">
        <v>10</v>
      </c>
      <c r="C52" s="27" t="s">
        <v>76</v>
      </c>
      <c r="D52" s="27">
        <v>12.0</v>
      </c>
      <c r="E52" s="27">
        <v>1.0</v>
      </c>
      <c r="F52" s="117">
        <v>11.5582</v>
      </c>
      <c r="G52" s="117">
        <f t="shared" si="1"/>
        <v>0.9631833333</v>
      </c>
      <c r="H52" s="27" t="s">
        <v>358</v>
      </c>
      <c r="I52" s="27">
        <v>4.0</v>
      </c>
      <c r="J52" s="27" t="s">
        <v>359</v>
      </c>
      <c r="L52" s="27">
        <v>2265.0</v>
      </c>
      <c r="N52" s="27">
        <f>260/10</f>
        <v>26</v>
      </c>
      <c r="O52" s="27">
        <f t="shared" si="34"/>
        <v>0.15</v>
      </c>
      <c r="P52" s="27">
        <v>1.31</v>
      </c>
      <c r="Q52" s="117">
        <f t="shared" si="4"/>
        <v>0.1965</v>
      </c>
      <c r="R52" s="117">
        <f t="shared" si="35"/>
        <v>0.025</v>
      </c>
      <c r="S52" s="117">
        <f t="shared" si="6"/>
        <v>0.65</v>
      </c>
      <c r="T52" s="117">
        <f t="shared" si="33"/>
        <v>5.109</v>
      </c>
      <c r="U52" s="117">
        <f t="shared" si="8"/>
        <v>61.308</v>
      </c>
      <c r="V52" s="117">
        <f t="shared" si="9"/>
        <v>7.8</v>
      </c>
      <c r="W52" s="27">
        <v>3.0</v>
      </c>
      <c r="X52" s="117">
        <f>30/10</f>
        <v>3</v>
      </c>
      <c r="Y52" s="117">
        <f t="shared" si="11"/>
        <v>36</v>
      </c>
      <c r="Z52" s="117">
        <f t="shared" si="12"/>
        <v>97.308</v>
      </c>
      <c r="AA52" s="117">
        <f t="shared" si="13"/>
        <v>0.0429615894</v>
      </c>
    </row>
    <row r="53" ht="15.75" customHeight="1">
      <c r="A53" s="27" t="s">
        <v>360</v>
      </c>
      <c r="B53" s="27" t="s">
        <v>10</v>
      </c>
      <c r="C53" s="27" t="s">
        <v>77</v>
      </c>
      <c r="D53" s="27">
        <v>12.0</v>
      </c>
      <c r="E53" s="27">
        <v>1.0</v>
      </c>
      <c r="F53" s="117">
        <v>27.1176</v>
      </c>
      <c r="G53" s="117">
        <f t="shared" si="1"/>
        <v>2.2598</v>
      </c>
      <c r="H53" s="27" t="s">
        <v>358</v>
      </c>
      <c r="I53" s="27">
        <v>1.0</v>
      </c>
      <c r="J53" s="27" t="s">
        <v>359</v>
      </c>
      <c r="L53" s="27">
        <v>5288.0</v>
      </c>
      <c r="N53" s="117">
        <f>188/13</f>
        <v>14.46153846</v>
      </c>
      <c r="O53" s="27">
        <f t="shared" si="34"/>
        <v>0.15</v>
      </c>
      <c r="P53" s="27">
        <v>1.31</v>
      </c>
      <c r="Q53" s="117">
        <f t="shared" si="4"/>
        <v>0.1965</v>
      </c>
      <c r="R53" s="117">
        <f t="shared" si="35"/>
        <v>0.025</v>
      </c>
      <c r="S53" s="117">
        <f t="shared" si="6"/>
        <v>0.3615384615</v>
      </c>
      <c r="T53" s="117">
        <f t="shared" si="33"/>
        <v>2.841692308</v>
      </c>
      <c r="U53" s="117">
        <f t="shared" si="8"/>
        <v>34.10030769</v>
      </c>
      <c r="V53" s="117">
        <f t="shared" si="9"/>
        <v>4.338461538</v>
      </c>
      <c r="W53" s="27">
        <v>3.0</v>
      </c>
      <c r="X53" s="117">
        <f>30/13</f>
        <v>2.307692308</v>
      </c>
      <c r="Y53" s="117">
        <f t="shared" si="11"/>
        <v>27.69230769</v>
      </c>
      <c r="Z53" s="117">
        <f t="shared" si="12"/>
        <v>61.79261538</v>
      </c>
      <c r="AA53" s="117">
        <f t="shared" si="13"/>
        <v>0.01168544164</v>
      </c>
    </row>
    <row r="54" ht="15.75" customHeight="1">
      <c r="A54" s="27" t="s">
        <v>360</v>
      </c>
      <c r="B54" s="27" t="s">
        <v>10</v>
      </c>
      <c r="C54" s="27" t="s">
        <v>78</v>
      </c>
      <c r="D54" s="27">
        <v>12.0</v>
      </c>
      <c r="E54" s="27">
        <v>1.0</v>
      </c>
      <c r="F54" s="117">
        <v>18.3137</v>
      </c>
      <c r="G54" s="117">
        <f t="shared" si="1"/>
        <v>1.526141667</v>
      </c>
      <c r="H54" s="27" t="s">
        <v>358</v>
      </c>
      <c r="I54" s="27">
        <v>2.0</v>
      </c>
      <c r="J54" s="27" t="s">
        <v>359</v>
      </c>
      <c r="L54" s="27">
        <v>3586.0</v>
      </c>
      <c r="N54" s="117">
        <f t="shared" ref="N54:N56" si="42">76/12</f>
        <v>6.333333333</v>
      </c>
      <c r="O54" s="27">
        <f t="shared" si="34"/>
        <v>0.15</v>
      </c>
      <c r="P54" s="27">
        <v>1.31</v>
      </c>
      <c r="Q54" s="117">
        <f t="shared" si="4"/>
        <v>0.1965</v>
      </c>
      <c r="R54" s="117">
        <f t="shared" si="35"/>
        <v>0.025</v>
      </c>
      <c r="S54" s="117">
        <f t="shared" si="6"/>
        <v>0.1583333333</v>
      </c>
      <c r="T54" s="117">
        <f t="shared" si="33"/>
        <v>1.2445</v>
      </c>
      <c r="U54" s="117">
        <f t="shared" si="8"/>
        <v>14.934</v>
      </c>
      <c r="V54" s="117">
        <f t="shared" si="9"/>
        <v>1.9</v>
      </c>
      <c r="W54" s="27">
        <v>3.0</v>
      </c>
      <c r="X54" s="117">
        <f t="shared" ref="X54:X56" si="43">30/12</f>
        <v>2.5</v>
      </c>
      <c r="Y54" s="117">
        <f t="shared" si="11"/>
        <v>30</v>
      </c>
      <c r="Z54" s="117">
        <f t="shared" si="12"/>
        <v>44.934</v>
      </c>
      <c r="AA54" s="117">
        <f t="shared" si="13"/>
        <v>0.01253039598</v>
      </c>
    </row>
    <row r="55" ht="15.75" customHeight="1">
      <c r="A55" s="27" t="s">
        <v>360</v>
      </c>
      <c r="B55" s="27" t="s">
        <v>10</v>
      </c>
      <c r="C55" s="27" t="s">
        <v>79</v>
      </c>
      <c r="D55" s="27">
        <v>12.0</v>
      </c>
      <c r="E55" s="27">
        <v>1.0</v>
      </c>
      <c r="F55" s="117">
        <v>26.2511</v>
      </c>
      <c r="G55" s="117">
        <f t="shared" si="1"/>
        <v>2.187591667</v>
      </c>
      <c r="H55" s="27" t="s">
        <v>358</v>
      </c>
      <c r="I55" s="27">
        <v>2.0</v>
      </c>
      <c r="J55" s="27" t="s">
        <v>359</v>
      </c>
      <c r="L55" s="27">
        <v>5132.0</v>
      </c>
      <c r="N55" s="117">
        <f t="shared" si="42"/>
        <v>6.333333333</v>
      </c>
      <c r="O55" s="27">
        <f t="shared" si="34"/>
        <v>0.15</v>
      </c>
      <c r="P55" s="27">
        <v>1.31</v>
      </c>
      <c r="Q55" s="117">
        <f t="shared" si="4"/>
        <v>0.1965</v>
      </c>
      <c r="R55" s="117">
        <f t="shared" si="35"/>
        <v>0.025</v>
      </c>
      <c r="S55" s="117">
        <f t="shared" si="6"/>
        <v>0.1583333333</v>
      </c>
      <c r="T55" s="117">
        <f t="shared" si="33"/>
        <v>1.2445</v>
      </c>
      <c r="U55" s="117">
        <f t="shared" si="8"/>
        <v>14.934</v>
      </c>
      <c r="V55" s="117">
        <f t="shared" si="9"/>
        <v>1.9</v>
      </c>
      <c r="W55" s="27">
        <v>3.0</v>
      </c>
      <c r="X55" s="117">
        <f t="shared" si="43"/>
        <v>2.5</v>
      </c>
      <c r="Y55" s="117">
        <f t="shared" si="11"/>
        <v>30</v>
      </c>
      <c r="Z55" s="117">
        <f t="shared" si="12"/>
        <v>44.934</v>
      </c>
      <c r="AA55" s="117">
        <f t="shared" si="13"/>
        <v>0.008755650818</v>
      </c>
    </row>
    <row r="56" ht="15.75" customHeight="1">
      <c r="A56" s="27" t="s">
        <v>360</v>
      </c>
      <c r="B56" s="27" t="s">
        <v>10</v>
      </c>
      <c r="C56" s="27" t="s">
        <v>80</v>
      </c>
      <c r="D56" s="27">
        <v>12.0</v>
      </c>
      <c r="E56" s="27">
        <v>1.0</v>
      </c>
      <c r="F56" s="117">
        <v>16.076900000000002</v>
      </c>
      <c r="G56" s="117">
        <f t="shared" si="1"/>
        <v>1.339741667</v>
      </c>
      <c r="H56" s="27" t="s">
        <v>358</v>
      </c>
      <c r="I56" s="27">
        <v>2.0</v>
      </c>
      <c r="J56" s="27" t="s">
        <v>359</v>
      </c>
      <c r="L56" s="27">
        <v>3143.0</v>
      </c>
      <c r="N56" s="117">
        <f t="shared" si="42"/>
        <v>6.333333333</v>
      </c>
      <c r="O56" s="27">
        <f t="shared" si="34"/>
        <v>0.15</v>
      </c>
      <c r="P56" s="27">
        <v>1.31</v>
      </c>
      <c r="Q56" s="117">
        <f t="shared" si="4"/>
        <v>0.1965</v>
      </c>
      <c r="R56" s="117">
        <f t="shared" si="35"/>
        <v>0.025</v>
      </c>
      <c r="S56" s="117">
        <f t="shared" si="6"/>
        <v>0.1583333333</v>
      </c>
      <c r="T56" s="117">
        <f t="shared" si="33"/>
        <v>1.2445</v>
      </c>
      <c r="U56" s="117">
        <f t="shared" si="8"/>
        <v>14.934</v>
      </c>
      <c r="V56" s="117">
        <f t="shared" si="9"/>
        <v>1.9</v>
      </c>
      <c r="W56" s="27">
        <v>3.0</v>
      </c>
      <c r="X56" s="117">
        <f t="shared" si="43"/>
        <v>2.5</v>
      </c>
      <c r="Y56" s="117">
        <f t="shared" si="11"/>
        <v>30</v>
      </c>
      <c r="Z56" s="117">
        <f t="shared" si="12"/>
        <v>44.934</v>
      </c>
      <c r="AA56" s="117">
        <f t="shared" si="13"/>
        <v>0.01429653198</v>
      </c>
    </row>
    <row r="57" ht="15.75" customHeight="1">
      <c r="A57" s="27" t="s">
        <v>360</v>
      </c>
      <c r="B57" s="27" t="s">
        <v>10</v>
      </c>
      <c r="C57" s="27" t="s">
        <v>81</v>
      </c>
      <c r="D57" s="27">
        <v>12.0</v>
      </c>
      <c r="E57" s="27">
        <v>1.0</v>
      </c>
      <c r="F57" s="117">
        <v>9.354700000000001</v>
      </c>
      <c r="G57" s="117">
        <f t="shared" si="1"/>
        <v>0.7795583333</v>
      </c>
      <c r="H57" s="27" t="s">
        <v>358</v>
      </c>
      <c r="I57" s="27">
        <v>3.0</v>
      </c>
      <c r="J57" s="27" t="s">
        <v>359</v>
      </c>
      <c r="L57" s="27">
        <v>1825.0</v>
      </c>
      <c r="N57" s="27">
        <f>160/4</f>
        <v>40</v>
      </c>
      <c r="O57" s="27">
        <f t="shared" si="34"/>
        <v>0.15</v>
      </c>
      <c r="P57" s="27">
        <v>1.31</v>
      </c>
      <c r="Q57" s="117">
        <f t="shared" si="4"/>
        <v>0.1965</v>
      </c>
      <c r="R57" s="117">
        <f t="shared" si="35"/>
        <v>0.025</v>
      </c>
      <c r="S57" s="117">
        <f t="shared" si="6"/>
        <v>1</v>
      </c>
      <c r="T57" s="117">
        <f t="shared" si="33"/>
        <v>7.86</v>
      </c>
      <c r="U57" s="117">
        <f t="shared" si="8"/>
        <v>94.32</v>
      </c>
      <c r="V57" s="117">
        <f t="shared" si="9"/>
        <v>12</v>
      </c>
      <c r="W57" s="27">
        <v>3.0</v>
      </c>
      <c r="X57" s="117">
        <f>30/4</f>
        <v>7.5</v>
      </c>
      <c r="Y57" s="117">
        <f t="shared" si="11"/>
        <v>90</v>
      </c>
      <c r="Z57" s="117">
        <f t="shared" si="12"/>
        <v>184.32</v>
      </c>
      <c r="AA57" s="117">
        <f t="shared" si="13"/>
        <v>0.1009972603</v>
      </c>
    </row>
    <row r="58" ht="15.75" customHeight="1">
      <c r="A58" s="27" t="s">
        <v>360</v>
      </c>
      <c r="B58" s="27" t="s">
        <v>10</v>
      </c>
      <c r="C58" s="27" t="s">
        <v>82</v>
      </c>
      <c r="D58" s="27">
        <v>12.0</v>
      </c>
      <c r="E58" s="27">
        <v>1.0</v>
      </c>
      <c r="F58" s="117">
        <v>9.790200000000002</v>
      </c>
      <c r="G58" s="117">
        <f t="shared" si="1"/>
        <v>0.81585</v>
      </c>
      <c r="H58" s="27" t="s">
        <v>358</v>
      </c>
      <c r="I58" s="27">
        <v>1.0</v>
      </c>
      <c r="J58" s="27" t="s">
        <v>359</v>
      </c>
      <c r="L58" s="27">
        <v>1925.0</v>
      </c>
      <c r="N58" s="117">
        <f>188/13</f>
        <v>14.46153846</v>
      </c>
      <c r="O58" s="27">
        <f t="shared" si="34"/>
        <v>0.15</v>
      </c>
      <c r="P58" s="27">
        <v>1.31</v>
      </c>
      <c r="Q58" s="117">
        <f t="shared" si="4"/>
        <v>0.1965</v>
      </c>
      <c r="R58" s="117">
        <f t="shared" si="35"/>
        <v>0.025</v>
      </c>
      <c r="S58" s="117">
        <f t="shared" si="6"/>
        <v>0.3615384615</v>
      </c>
      <c r="T58" s="117">
        <f t="shared" si="33"/>
        <v>2.841692308</v>
      </c>
      <c r="U58" s="117">
        <f t="shared" si="8"/>
        <v>34.10030769</v>
      </c>
      <c r="V58" s="117">
        <f t="shared" si="9"/>
        <v>4.338461538</v>
      </c>
      <c r="W58" s="27">
        <v>3.0</v>
      </c>
      <c r="X58" s="117">
        <f>30/13</f>
        <v>2.307692308</v>
      </c>
      <c r="Y58" s="117">
        <f t="shared" si="11"/>
        <v>27.69230769</v>
      </c>
      <c r="Z58" s="117">
        <f t="shared" si="12"/>
        <v>61.79261538</v>
      </c>
      <c r="AA58" s="117">
        <f t="shared" si="13"/>
        <v>0.03210005994</v>
      </c>
    </row>
    <row r="59" ht="15.75" customHeight="1">
      <c r="A59" s="27" t="s">
        <v>360</v>
      </c>
      <c r="B59" s="27" t="s">
        <v>10</v>
      </c>
      <c r="C59" s="27" t="s">
        <v>83</v>
      </c>
      <c r="D59" s="27">
        <v>12.0</v>
      </c>
      <c r="E59" s="27">
        <v>1.0</v>
      </c>
      <c r="F59" s="117">
        <v>25.851399999999998</v>
      </c>
      <c r="G59" s="117">
        <f t="shared" si="1"/>
        <v>2.154283333</v>
      </c>
      <c r="H59" s="27" t="s">
        <v>358</v>
      </c>
      <c r="I59" s="27">
        <v>3.0</v>
      </c>
      <c r="J59" s="27" t="s">
        <v>359</v>
      </c>
      <c r="L59" s="27">
        <v>5046.0</v>
      </c>
      <c r="N59" s="27">
        <f>160/4</f>
        <v>40</v>
      </c>
      <c r="O59" s="27">
        <f t="shared" si="34"/>
        <v>0.15</v>
      </c>
      <c r="P59" s="27">
        <v>1.31</v>
      </c>
      <c r="Q59" s="117">
        <f t="shared" si="4"/>
        <v>0.1965</v>
      </c>
      <c r="R59" s="117">
        <f t="shared" si="35"/>
        <v>0.025</v>
      </c>
      <c r="S59" s="117">
        <f t="shared" si="6"/>
        <v>1</v>
      </c>
      <c r="T59" s="117">
        <f t="shared" si="33"/>
        <v>7.86</v>
      </c>
      <c r="U59" s="117">
        <f t="shared" si="8"/>
        <v>94.32</v>
      </c>
      <c r="V59" s="117">
        <f t="shared" si="9"/>
        <v>12</v>
      </c>
      <c r="W59" s="27">
        <v>3.0</v>
      </c>
      <c r="X59" s="117">
        <f>30/4</f>
        <v>7.5</v>
      </c>
      <c r="Y59" s="117">
        <f t="shared" si="11"/>
        <v>90</v>
      </c>
      <c r="Z59" s="117">
        <f t="shared" si="12"/>
        <v>184.32</v>
      </c>
      <c r="AA59" s="117">
        <f t="shared" si="13"/>
        <v>0.03652794293</v>
      </c>
    </row>
    <row r="60" ht="15.75" customHeight="1">
      <c r="A60" s="27" t="s">
        <v>360</v>
      </c>
      <c r="B60" s="27" t="s">
        <v>10</v>
      </c>
      <c r="C60" s="27" t="s">
        <v>84</v>
      </c>
      <c r="D60" s="27">
        <v>12.0</v>
      </c>
      <c r="E60" s="27">
        <v>1.0</v>
      </c>
      <c r="F60" s="117">
        <v>25.317500000000006</v>
      </c>
      <c r="G60" s="117">
        <f t="shared" si="1"/>
        <v>2.109791667</v>
      </c>
      <c r="H60" s="27" t="s">
        <v>358</v>
      </c>
      <c r="I60" s="27">
        <v>2.0</v>
      </c>
      <c r="J60" s="27" t="s">
        <v>359</v>
      </c>
      <c r="L60" s="27">
        <v>4946.0</v>
      </c>
      <c r="N60" s="117">
        <f>76/12</f>
        <v>6.333333333</v>
      </c>
      <c r="O60" s="27">
        <f t="shared" si="34"/>
        <v>0.15</v>
      </c>
      <c r="P60" s="27">
        <v>1.31</v>
      </c>
      <c r="Q60" s="117">
        <f t="shared" si="4"/>
        <v>0.1965</v>
      </c>
      <c r="R60" s="117">
        <f t="shared" si="35"/>
        <v>0.025</v>
      </c>
      <c r="S60" s="117">
        <f t="shared" si="6"/>
        <v>0.1583333333</v>
      </c>
      <c r="T60" s="117">
        <f t="shared" si="33"/>
        <v>1.2445</v>
      </c>
      <c r="U60" s="117">
        <f t="shared" si="8"/>
        <v>14.934</v>
      </c>
      <c r="V60" s="117">
        <f t="shared" si="9"/>
        <v>1.9</v>
      </c>
      <c r="W60" s="27">
        <v>3.0</v>
      </c>
      <c r="X60" s="117">
        <f>30/12</f>
        <v>2.5</v>
      </c>
      <c r="Y60" s="117">
        <f t="shared" si="11"/>
        <v>30</v>
      </c>
      <c r="Z60" s="117">
        <f t="shared" si="12"/>
        <v>44.934</v>
      </c>
      <c r="AA60" s="117">
        <f t="shared" si="13"/>
        <v>0.009084917105</v>
      </c>
    </row>
    <row r="61" ht="15.75" customHeight="1">
      <c r="A61" s="27" t="s">
        <v>360</v>
      </c>
      <c r="B61" s="27" t="s">
        <v>10</v>
      </c>
      <c r="C61" s="27" t="s">
        <v>85</v>
      </c>
      <c r="D61" s="27">
        <v>12.0</v>
      </c>
      <c r="E61" s="27">
        <v>1.0</v>
      </c>
      <c r="F61" s="117">
        <v>39.89810000000001</v>
      </c>
      <c r="G61" s="117">
        <f t="shared" si="1"/>
        <v>3.324841667</v>
      </c>
      <c r="H61" s="27" t="s">
        <v>358</v>
      </c>
      <c r="I61" s="27">
        <v>3.0</v>
      </c>
      <c r="J61" s="27" t="s">
        <v>359</v>
      </c>
      <c r="L61" s="27">
        <v>7781.0</v>
      </c>
      <c r="N61" s="27">
        <f>160/4</f>
        <v>40</v>
      </c>
      <c r="O61" s="27">
        <f t="shared" si="34"/>
        <v>0.15</v>
      </c>
      <c r="P61" s="27">
        <v>1.31</v>
      </c>
      <c r="Q61" s="117">
        <f t="shared" si="4"/>
        <v>0.1965</v>
      </c>
      <c r="R61" s="117">
        <f t="shared" si="35"/>
        <v>0.025</v>
      </c>
      <c r="S61" s="117">
        <f t="shared" si="6"/>
        <v>1</v>
      </c>
      <c r="T61" s="117">
        <f t="shared" si="33"/>
        <v>7.86</v>
      </c>
      <c r="U61" s="117">
        <f t="shared" si="8"/>
        <v>94.32</v>
      </c>
      <c r="V61" s="117">
        <f t="shared" si="9"/>
        <v>12</v>
      </c>
      <c r="W61" s="27">
        <v>3.0</v>
      </c>
      <c r="X61" s="117">
        <f>30/4</f>
        <v>7.5</v>
      </c>
      <c r="Y61" s="117">
        <f t="shared" si="11"/>
        <v>90</v>
      </c>
      <c r="Z61" s="117">
        <f t="shared" si="12"/>
        <v>184.32</v>
      </c>
      <c r="AA61" s="117">
        <f t="shared" si="13"/>
        <v>0.02368847192</v>
      </c>
    </row>
    <row r="62" ht="15.75" customHeight="1">
      <c r="A62" s="27" t="s">
        <v>360</v>
      </c>
      <c r="B62" s="27" t="s">
        <v>10</v>
      </c>
      <c r="C62" s="27" t="s">
        <v>86</v>
      </c>
      <c r="D62" s="27">
        <v>12.0</v>
      </c>
      <c r="E62" s="27">
        <v>1.0</v>
      </c>
      <c r="F62" s="117">
        <v>14.5072</v>
      </c>
      <c r="G62" s="117">
        <f t="shared" si="1"/>
        <v>1.208933333</v>
      </c>
      <c r="H62" s="27" t="s">
        <v>358</v>
      </c>
      <c r="I62" s="27">
        <v>2.0</v>
      </c>
      <c r="J62" s="27" t="s">
        <v>359</v>
      </c>
      <c r="L62" s="27">
        <v>2846.0</v>
      </c>
      <c r="N62" s="117">
        <f>76/12</f>
        <v>6.333333333</v>
      </c>
      <c r="O62" s="27">
        <f t="shared" si="34"/>
        <v>0.15</v>
      </c>
      <c r="P62" s="27">
        <v>1.31</v>
      </c>
      <c r="Q62" s="117">
        <f t="shared" si="4"/>
        <v>0.1965</v>
      </c>
      <c r="R62" s="117">
        <f t="shared" si="35"/>
        <v>0.025</v>
      </c>
      <c r="S62" s="117">
        <f t="shared" si="6"/>
        <v>0.1583333333</v>
      </c>
      <c r="T62" s="117">
        <f t="shared" si="33"/>
        <v>1.2445</v>
      </c>
      <c r="U62" s="117">
        <f t="shared" si="8"/>
        <v>14.934</v>
      </c>
      <c r="V62" s="117">
        <f t="shared" si="9"/>
        <v>1.9</v>
      </c>
      <c r="W62" s="27">
        <v>3.0</v>
      </c>
      <c r="X62" s="117">
        <f>30/12</f>
        <v>2.5</v>
      </c>
      <c r="Y62" s="117">
        <f t="shared" si="11"/>
        <v>30</v>
      </c>
      <c r="Z62" s="117">
        <f t="shared" si="12"/>
        <v>44.934</v>
      </c>
      <c r="AA62" s="117">
        <f t="shared" si="13"/>
        <v>0.01578847505</v>
      </c>
    </row>
    <row r="63" ht="15.75" customHeight="1">
      <c r="A63" s="27" t="s">
        <v>360</v>
      </c>
      <c r="B63" s="27" t="s">
        <v>10</v>
      </c>
      <c r="C63" s="27" t="s">
        <v>87</v>
      </c>
      <c r="D63" s="27">
        <v>12.0</v>
      </c>
      <c r="E63" s="27">
        <v>1.0</v>
      </c>
      <c r="F63" s="117">
        <v>59.15369999999999</v>
      </c>
      <c r="G63" s="117">
        <f t="shared" si="1"/>
        <v>4.929475</v>
      </c>
      <c r="H63" s="27" t="s">
        <v>358</v>
      </c>
      <c r="I63" s="27">
        <v>4.0</v>
      </c>
      <c r="J63" s="27" t="s">
        <v>359</v>
      </c>
      <c r="L63" s="27">
        <v>11542.0</v>
      </c>
      <c r="N63" s="27">
        <f t="shared" ref="N63:N64" si="44">260/10</f>
        <v>26</v>
      </c>
      <c r="O63" s="27">
        <f t="shared" si="34"/>
        <v>0.15</v>
      </c>
      <c r="P63" s="27">
        <v>1.31</v>
      </c>
      <c r="Q63" s="117">
        <f t="shared" si="4"/>
        <v>0.1965</v>
      </c>
      <c r="R63" s="117">
        <f t="shared" si="35"/>
        <v>0.025</v>
      </c>
      <c r="S63" s="117">
        <f t="shared" si="6"/>
        <v>0.65</v>
      </c>
      <c r="T63" s="117">
        <f t="shared" si="33"/>
        <v>5.109</v>
      </c>
      <c r="U63" s="117">
        <f t="shared" si="8"/>
        <v>61.308</v>
      </c>
      <c r="V63" s="117">
        <f t="shared" si="9"/>
        <v>7.8</v>
      </c>
      <c r="W63" s="27">
        <v>3.0</v>
      </c>
      <c r="X63" s="117">
        <f t="shared" ref="X63:X64" si="45">30/10</f>
        <v>3</v>
      </c>
      <c r="Y63" s="117">
        <f t="shared" si="11"/>
        <v>36</v>
      </c>
      <c r="Z63" s="117">
        <f t="shared" si="12"/>
        <v>97.308</v>
      </c>
      <c r="AA63" s="117">
        <f t="shared" si="13"/>
        <v>0.008430774562</v>
      </c>
    </row>
    <row r="64" ht="15.75" customHeight="1">
      <c r="A64" s="27" t="s">
        <v>360</v>
      </c>
      <c r="B64" s="27" t="s">
        <v>10</v>
      </c>
      <c r="C64" s="27" t="s">
        <v>88</v>
      </c>
      <c r="D64" s="27">
        <v>12.0</v>
      </c>
      <c r="E64" s="27">
        <v>1.0</v>
      </c>
      <c r="F64" s="117">
        <v>25.487800000000004</v>
      </c>
      <c r="G64" s="117">
        <f t="shared" si="1"/>
        <v>2.123983333</v>
      </c>
      <c r="H64" s="27" t="s">
        <v>358</v>
      </c>
      <c r="I64" s="27">
        <v>4.0</v>
      </c>
      <c r="J64" s="27" t="s">
        <v>359</v>
      </c>
      <c r="L64" s="27">
        <v>4984.0</v>
      </c>
      <c r="N64" s="27">
        <f t="shared" si="44"/>
        <v>26</v>
      </c>
      <c r="O64" s="27">
        <f t="shared" si="34"/>
        <v>0.15</v>
      </c>
      <c r="P64" s="27">
        <v>1.31</v>
      </c>
      <c r="Q64" s="117">
        <f t="shared" si="4"/>
        <v>0.1965</v>
      </c>
      <c r="R64" s="117">
        <f t="shared" si="35"/>
        <v>0.025</v>
      </c>
      <c r="S64" s="117">
        <f t="shared" si="6"/>
        <v>0.65</v>
      </c>
      <c r="T64" s="117">
        <f t="shared" si="33"/>
        <v>5.109</v>
      </c>
      <c r="U64" s="117">
        <f t="shared" si="8"/>
        <v>61.308</v>
      </c>
      <c r="V64" s="117">
        <f t="shared" si="9"/>
        <v>7.8</v>
      </c>
      <c r="W64" s="27">
        <v>3.0</v>
      </c>
      <c r="X64" s="117">
        <f t="shared" si="45"/>
        <v>3</v>
      </c>
      <c r="Y64" s="117">
        <f t="shared" si="11"/>
        <v>36</v>
      </c>
      <c r="Z64" s="117">
        <f t="shared" si="12"/>
        <v>97.308</v>
      </c>
      <c r="AA64" s="117">
        <f t="shared" si="13"/>
        <v>0.01952407705</v>
      </c>
    </row>
    <row r="65" ht="15.75" customHeight="1">
      <c r="A65" s="27" t="s">
        <v>360</v>
      </c>
      <c r="B65" s="27" t="s">
        <v>10</v>
      </c>
      <c r="C65" s="27" t="s">
        <v>89</v>
      </c>
      <c r="D65" s="27">
        <v>12.0</v>
      </c>
      <c r="E65" s="27">
        <v>1.0</v>
      </c>
      <c r="F65" s="117">
        <v>58.66590000000001</v>
      </c>
      <c r="G65" s="117">
        <f t="shared" si="1"/>
        <v>4.888825</v>
      </c>
      <c r="H65" s="27" t="s">
        <v>358</v>
      </c>
      <c r="I65" s="27">
        <v>1.0</v>
      </c>
      <c r="J65" s="27" t="s">
        <v>359</v>
      </c>
      <c r="L65" s="27">
        <v>11434.0</v>
      </c>
      <c r="N65" s="117">
        <f>188/13</f>
        <v>14.46153846</v>
      </c>
      <c r="O65" s="27">
        <f t="shared" si="34"/>
        <v>0.15</v>
      </c>
      <c r="P65" s="27">
        <v>1.31</v>
      </c>
      <c r="Q65" s="117">
        <f t="shared" si="4"/>
        <v>0.1965</v>
      </c>
      <c r="R65" s="117">
        <f t="shared" si="35"/>
        <v>0.025</v>
      </c>
      <c r="S65" s="117">
        <f t="shared" si="6"/>
        <v>0.3615384615</v>
      </c>
      <c r="T65" s="117">
        <f t="shared" si="33"/>
        <v>2.841692308</v>
      </c>
      <c r="U65" s="117">
        <f t="shared" si="8"/>
        <v>34.10030769</v>
      </c>
      <c r="V65" s="117">
        <f t="shared" si="9"/>
        <v>4.338461538</v>
      </c>
      <c r="W65" s="27">
        <v>3.0</v>
      </c>
      <c r="X65" s="117">
        <f>30/13</f>
        <v>2.307692308</v>
      </c>
      <c r="Y65" s="117">
        <f t="shared" si="11"/>
        <v>27.69230769</v>
      </c>
      <c r="Z65" s="117">
        <f t="shared" si="12"/>
        <v>61.79261538</v>
      </c>
      <c r="AA65" s="117">
        <f t="shared" si="13"/>
        <v>0.00540428681</v>
      </c>
    </row>
    <row r="66" ht="15.75" customHeight="1">
      <c r="A66" s="27" t="s">
        <v>360</v>
      </c>
      <c r="B66" s="27" t="s">
        <v>10</v>
      </c>
      <c r="C66" s="27" t="s">
        <v>90</v>
      </c>
      <c r="D66" s="27">
        <v>12.0</v>
      </c>
      <c r="E66" s="27">
        <v>1.0</v>
      </c>
      <c r="F66" s="117">
        <v>26.741899999999998</v>
      </c>
      <c r="G66" s="117">
        <f t="shared" si="1"/>
        <v>2.228491667</v>
      </c>
      <c r="H66" s="27" t="s">
        <v>358</v>
      </c>
      <c r="I66" s="27">
        <v>4.0</v>
      </c>
      <c r="J66" s="27" t="s">
        <v>359</v>
      </c>
      <c r="L66" s="27">
        <v>5216.0</v>
      </c>
      <c r="N66" s="27">
        <f>260/10</f>
        <v>26</v>
      </c>
      <c r="O66" s="27">
        <f t="shared" si="34"/>
        <v>0.15</v>
      </c>
      <c r="P66" s="27">
        <v>1.31</v>
      </c>
      <c r="Q66" s="117">
        <f t="shared" si="4"/>
        <v>0.1965</v>
      </c>
      <c r="R66" s="117">
        <f t="shared" si="35"/>
        <v>0.025</v>
      </c>
      <c r="S66" s="117">
        <f t="shared" si="6"/>
        <v>0.65</v>
      </c>
      <c r="T66" s="117">
        <f t="shared" si="33"/>
        <v>5.109</v>
      </c>
      <c r="U66" s="117">
        <f t="shared" si="8"/>
        <v>61.308</v>
      </c>
      <c r="V66" s="117">
        <f t="shared" si="9"/>
        <v>7.8</v>
      </c>
      <c r="W66" s="27">
        <v>3.0</v>
      </c>
      <c r="X66" s="117">
        <f>30/10</f>
        <v>3</v>
      </c>
      <c r="Y66" s="117">
        <f t="shared" si="11"/>
        <v>36</v>
      </c>
      <c r="Z66" s="117">
        <f t="shared" si="12"/>
        <v>97.308</v>
      </c>
      <c r="AA66" s="117">
        <f t="shared" si="13"/>
        <v>0.01865567485</v>
      </c>
    </row>
    <row r="67" ht="15.75" customHeight="1">
      <c r="A67" s="27" t="s">
        <v>360</v>
      </c>
      <c r="B67" s="27" t="s">
        <v>10</v>
      </c>
      <c r="C67" s="27" t="s">
        <v>91</v>
      </c>
      <c r="D67" s="27">
        <v>12.0</v>
      </c>
      <c r="E67" s="27">
        <v>1.0</v>
      </c>
      <c r="F67" s="117">
        <v>26.0177</v>
      </c>
      <c r="G67" s="117">
        <f t="shared" si="1"/>
        <v>2.168141667</v>
      </c>
      <c r="H67" s="27" t="s">
        <v>358</v>
      </c>
      <c r="I67" s="27">
        <v>2.0</v>
      </c>
      <c r="J67" s="27" t="s">
        <v>359</v>
      </c>
      <c r="L67" s="27">
        <v>5074.0</v>
      </c>
      <c r="N67" s="117">
        <f>76/12</f>
        <v>6.333333333</v>
      </c>
      <c r="O67" s="27">
        <f t="shared" si="34"/>
        <v>0.15</v>
      </c>
      <c r="P67" s="27">
        <v>1.31</v>
      </c>
      <c r="Q67" s="117">
        <f t="shared" si="4"/>
        <v>0.1965</v>
      </c>
      <c r="R67" s="117">
        <f t="shared" si="35"/>
        <v>0.025</v>
      </c>
      <c r="S67" s="117">
        <f t="shared" si="6"/>
        <v>0.1583333333</v>
      </c>
      <c r="T67" s="117">
        <f t="shared" si="33"/>
        <v>1.2445</v>
      </c>
      <c r="U67" s="117">
        <f t="shared" si="8"/>
        <v>14.934</v>
      </c>
      <c r="V67" s="117">
        <f t="shared" si="9"/>
        <v>1.9</v>
      </c>
      <c r="W67" s="27">
        <v>3.0</v>
      </c>
      <c r="X67" s="117">
        <f>30/12</f>
        <v>2.5</v>
      </c>
      <c r="Y67" s="117">
        <f t="shared" si="11"/>
        <v>30</v>
      </c>
      <c r="Z67" s="117">
        <f t="shared" si="12"/>
        <v>44.934</v>
      </c>
      <c r="AA67" s="117">
        <f t="shared" si="13"/>
        <v>0.00885573512</v>
      </c>
    </row>
    <row r="68" ht="15.75" customHeight="1">
      <c r="A68" s="27" t="s">
        <v>360</v>
      </c>
      <c r="B68" s="27" t="s">
        <v>10</v>
      </c>
      <c r="C68" s="27" t="s">
        <v>92</v>
      </c>
      <c r="D68" s="27">
        <v>12.0</v>
      </c>
      <c r="E68" s="27">
        <v>1.0</v>
      </c>
      <c r="F68" s="117">
        <v>12.6731</v>
      </c>
      <c r="G68" s="117">
        <f t="shared" si="1"/>
        <v>1.056091667</v>
      </c>
      <c r="H68" s="27" t="s">
        <v>358</v>
      </c>
      <c r="I68" s="27">
        <v>1.0</v>
      </c>
      <c r="J68" s="27" t="s">
        <v>359</v>
      </c>
      <c r="L68" s="27">
        <v>2480.0</v>
      </c>
      <c r="N68" s="117">
        <f>188/13</f>
        <v>14.46153846</v>
      </c>
      <c r="O68" s="27">
        <f t="shared" si="34"/>
        <v>0.15</v>
      </c>
      <c r="P68" s="27">
        <v>1.31</v>
      </c>
      <c r="Q68" s="117">
        <f t="shared" si="4"/>
        <v>0.1965</v>
      </c>
      <c r="R68" s="117">
        <f t="shared" si="35"/>
        <v>0.025</v>
      </c>
      <c r="S68" s="117">
        <f t="shared" si="6"/>
        <v>0.3615384615</v>
      </c>
      <c r="T68" s="117">
        <f t="shared" si="33"/>
        <v>2.841692308</v>
      </c>
      <c r="U68" s="117">
        <f t="shared" si="8"/>
        <v>34.10030769</v>
      </c>
      <c r="V68" s="117">
        <f t="shared" si="9"/>
        <v>4.338461538</v>
      </c>
      <c r="W68" s="27">
        <v>3.0</v>
      </c>
      <c r="X68" s="117">
        <f>30/13</f>
        <v>2.307692308</v>
      </c>
      <c r="Y68" s="117">
        <f t="shared" si="11"/>
        <v>27.69230769</v>
      </c>
      <c r="Z68" s="117">
        <f t="shared" si="12"/>
        <v>61.79261538</v>
      </c>
      <c r="AA68" s="117">
        <f t="shared" si="13"/>
        <v>0.02491637717</v>
      </c>
    </row>
    <row r="69" ht="15.75" customHeight="1">
      <c r="A69" s="27" t="s">
        <v>360</v>
      </c>
      <c r="B69" s="27" t="s">
        <v>10</v>
      </c>
      <c r="C69" s="27" t="s">
        <v>99</v>
      </c>
      <c r="D69" s="27">
        <v>12.0</v>
      </c>
      <c r="E69" s="27">
        <v>1.0</v>
      </c>
      <c r="F69" s="117">
        <v>24.0072</v>
      </c>
      <c r="G69" s="117">
        <f t="shared" si="1"/>
        <v>2.0006</v>
      </c>
      <c r="H69" s="27" t="s">
        <v>358</v>
      </c>
      <c r="I69" s="27">
        <v>2.0</v>
      </c>
      <c r="J69" s="27" t="s">
        <v>359</v>
      </c>
      <c r="L69" s="27">
        <v>4698.0</v>
      </c>
      <c r="N69" s="117">
        <f>76/12</f>
        <v>6.333333333</v>
      </c>
      <c r="O69" s="27">
        <f t="shared" si="34"/>
        <v>0.15</v>
      </c>
      <c r="P69" s="27">
        <v>1.31</v>
      </c>
      <c r="Q69" s="117">
        <f t="shared" si="4"/>
        <v>0.1965</v>
      </c>
      <c r="R69" s="117">
        <f t="shared" si="35"/>
        <v>0.025</v>
      </c>
      <c r="S69" s="117">
        <f t="shared" si="6"/>
        <v>0.1583333333</v>
      </c>
      <c r="T69" s="117">
        <f t="shared" si="33"/>
        <v>1.2445</v>
      </c>
      <c r="U69" s="117">
        <f t="shared" si="8"/>
        <v>14.934</v>
      </c>
      <c r="V69" s="117">
        <f t="shared" si="9"/>
        <v>1.9</v>
      </c>
      <c r="W69" s="27">
        <v>3.0</v>
      </c>
      <c r="X69" s="117">
        <f>30/12</f>
        <v>2.5</v>
      </c>
      <c r="Y69" s="117">
        <f t="shared" si="11"/>
        <v>30</v>
      </c>
      <c r="Z69" s="117">
        <f t="shared" si="12"/>
        <v>44.934</v>
      </c>
      <c r="AA69" s="117">
        <f t="shared" si="13"/>
        <v>0.00956449553</v>
      </c>
    </row>
    <row r="70" ht="15.75" customHeight="1">
      <c r="A70" s="27" t="s">
        <v>360</v>
      </c>
      <c r="B70" s="27" t="s">
        <v>10</v>
      </c>
      <c r="C70" s="27" t="s">
        <v>93</v>
      </c>
      <c r="D70" s="27">
        <v>12.0</v>
      </c>
      <c r="E70" s="27">
        <v>1.0</v>
      </c>
      <c r="F70" s="117">
        <v>22.257399999999997</v>
      </c>
      <c r="G70" s="117">
        <f t="shared" si="1"/>
        <v>1.854783333</v>
      </c>
      <c r="H70" s="27" t="s">
        <v>358</v>
      </c>
      <c r="I70" s="27">
        <v>1.0</v>
      </c>
      <c r="J70" s="27" t="s">
        <v>359</v>
      </c>
      <c r="L70" s="27">
        <v>4340.0</v>
      </c>
      <c r="N70" s="117">
        <f>188/13</f>
        <v>14.46153846</v>
      </c>
      <c r="O70" s="27">
        <f t="shared" si="34"/>
        <v>0.15</v>
      </c>
      <c r="P70" s="27">
        <v>1.31</v>
      </c>
      <c r="Q70" s="117">
        <f t="shared" si="4"/>
        <v>0.1965</v>
      </c>
      <c r="R70" s="117">
        <f t="shared" si="35"/>
        <v>0.025</v>
      </c>
      <c r="S70" s="117">
        <f t="shared" si="6"/>
        <v>0.3615384615</v>
      </c>
      <c r="T70" s="117">
        <f t="shared" si="33"/>
        <v>2.841692308</v>
      </c>
      <c r="U70" s="117">
        <f t="shared" si="8"/>
        <v>34.10030769</v>
      </c>
      <c r="V70" s="117">
        <f t="shared" si="9"/>
        <v>4.338461538</v>
      </c>
      <c r="W70" s="27">
        <v>3.0</v>
      </c>
      <c r="X70" s="117">
        <f>30/13</f>
        <v>2.307692308</v>
      </c>
      <c r="Y70" s="117">
        <f t="shared" si="11"/>
        <v>27.69230769</v>
      </c>
      <c r="Z70" s="117">
        <f t="shared" si="12"/>
        <v>61.79261538</v>
      </c>
      <c r="AA70" s="117">
        <f t="shared" si="13"/>
        <v>0.01423792981</v>
      </c>
    </row>
    <row r="71" ht="15.75" customHeight="1">
      <c r="A71" s="27" t="s">
        <v>360</v>
      </c>
      <c r="B71" s="27" t="s">
        <v>10</v>
      </c>
      <c r="C71" s="27" t="s">
        <v>94</v>
      </c>
      <c r="D71" s="27">
        <v>12.0</v>
      </c>
      <c r="E71" s="27">
        <v>1.0</v>
      </c>
      <c r="F71" s="117">
        <v>16.0598</v>
      </c>
      <c r="G71" s="117">
        <f t="shared" si="1"/>
        <v>1.338316667</v>
      </c>
      <c r="H71" s="27" t="s">
        <v>358</v>
      </c>
      <c r="I71" s="27">
        <v>4.0</v>
      </c>
      <c r="J71" s="27" t="s">
        <v>359</v>
      </c>
      <c r="L71" s="27">
        <v>3142.0</v>
      </c>
      <c r="N71" s="27">
        <f>260/10</f>
        <v>26</v>
      </c>
      <c r="O71" s="27">
        <f t="shared" si="34"/>
        <v>0.15</v>
      </c>
      <c r="P71" s="27">
        <v>1.31</v>
      </c>
      <c r="Q71" s="117">
        <f t="shared" si="4"/>
        <v>0.1965</v>
      </c>
      <c r="R71" s="117">
        <f t="shared" si="35"/>
        <v>0.025</v>
      </c>
      <c r="S71" s="117">
        <f t="shared" si="6"/>
        <v>0.65</v>
      </c>
      <c r="T71" s="117">
        <f t="shared" si="33"/>
        <v>5.109</v>
      </c>
      <c r="U71" s="117">
        <f t="shared" si="8"/>
        <v>61.308</v>
      </c>
      <c r="V71" s="117">
        <f t="shared" si="9"/>
        <v>7.8</v>
      </c>
      <c r="W71" s="27">
        <v>3.0</v>
      </c>
      <c r="X71" s="117">
        <f>30/10</f>
        <v>3</v>
      </c>
      <c r="Y71" s="117">
        <f t="shared" si="11"/>
        <v>36</v>
      </c>
      <c r="Z71" s="117">
        <f t="shared" si="12"/>
        <v>97.308</v>
      </c>
      <c r="AA71" s="117">
        <f t="shared" si="13"/>
        <v>0.03097008275</v>
      </c>
    </row>
    <row r="72" ht="15.75" customHeight="1">
      <c r="A72" s="27" t="s">
        <v>360</v>
      </c>
      <c r="B72" s="27" t="s">
        <v>10</v>
      </c>
      <c r="C72" s="27" t="s">
        <v>95</v>
      </c>
      <c r="D72" s="27">
        <v>12.0</v>
      </c>
      <c r="E72" s="27">
        <v>1.0</v>
      </c>
      <c r="F72" s="117">
        <v>14.6183</v>
      </c>
      <c r="G72" s="117">
        <f t="shared" si="1"/>
        <v>1.218191667</v>
      </c>
      <c r="H72" s="27" t="s">
        <v>358</v>
      </c>
      <c r="I72" s="27">
        <v>1.0</v>
      </c>
      <c r="J72" s="27" t="s">
        <v>359</v>
      </c>
      <c r="L72" s="27">
        <v>2871.0</v>
      </c>
      <c r="N72" s="117">
        <f>188/13</f>
        <v>14.46153846</v>
      </c>
      <c r="O72" s="27">
        <f t="shared" si="34"/>
        <v>0.15</v>
      </c>
      <c r="P72" s="27">
        <v>1.31</v>
      </c>
      <c r="Q72" s="117">
        <f t="shared" si="4"/>
        <v>0.1965</v>
      </c>
      <c r="R72" s="117">
        <f t="shared" si="35"/>
        <v>0.025</v>
      </c>
      <c r="S72" s="117">
        <f t="shared" si="6"/>
        <v>0.3615384615</v>
      </c>
      <c r="T72" s="117">
        <f t="shared" si="33"/>
        <v>2.841692308</v>
      </c>
      <c r="U72" s="117">
        <f t="shared" si="8"/>
        <v>34.10030769</v>
      </c>
      <c r="V72" s="117">
        <f t="shared" si="9"/>
        <v>4.338461538</v>
      </c>
      <c r="W72" s="27">
        <v>3.0</v>
      </c>
      <c r="X72" s="117">
        <f>30/13</f>
        <v>2.307692308</v>
      </c>
      <c r="Y72" s="117">
        <f t="shared" si="11"/>
        <v>27.69230769</v>
      </c>
      <c r="Z72" s="117">
        <f t="shared" si="12"/>
        <v>61.79261538</v>
      </c>
      <c r="AA72" s="117">
        <f t="shared" si="13"/>
        <v>0.0215230287</v>
      </c>
    </row>
    <row r="73" ht="15.75" customHeight="1">
      <c r="A73" s="27" t="s">
        <v>360</v>
      </c>
      <c r="B73" s="27" t="s">
        <v>10</v>
      </c>
      <c r="C73" s="27" t="s">
        <v>96</v>
      </c>
      <c r="D73" s="27">
        <v>12.0</v>
      </c>
      <c r="E73" s="27">
        <v>1.0</v>
      </c>
      <c r="F73" s="117">
        <v>16.730999999999998</v>
      </c>
      <c r="G73" s="117">
        <f t="shared" si="1"/>
        <v>1.39425</v>
      </c>
      <c r="H73" s="27" t="s">
        <v>358</v>
      </c>
      <c r="I73" s="27">
        <v>4.0</v>
      </c>
      <c r="J73" s="27" t="s">
        <v>359</v>
      </c>
      <c r="L73" s="27">
        <v>3279.0</v>
      </c>
      <c r="N73" s="27">
        <f t="shared" ref="N73:N74" si="46">260/10</f>
        <v>26</v>
      </c>
      <c r="O73" s="27">
        <f t="shared" si="34"/>
        <v>0.15</v>
      </c>
      <c r="P73" s="27">
        <v>1.31</v>
      </c>
      <c r="Q73" s="117">
        <f t="shared" si="4"/>
        <v>0.1965</v>
      </c>
      <c r="R73" s="117">
        <f t="shared" si="35"/>
        <v>0.025</v>
      </c>
      <c r="S73" s="117">
        <f t="shared" si="6"/>
        <v>0.65</v>
      </c>
      <c r="T73" s="117">
        <f t="shared" si="33"/>
        <v>5.109</v>
      </c>
      <c r="U73" s="117">
        <f t="shared" si="8"/>
        <v>61.308</v>
      </c>
      <c r="V73" s="117">
        <f t="shared" si="9"/>
        <v>7.8</v>
      </c>
      <c r="W73" s="27">
        <v>3.0</v>
      </c>
      <c r="X73" s="117">
        <f t="shared" ref="X73:X74" si="47">30/10</f>
        <v>3</v>
      </c>
      <c r="Y73" s="117">
        <f t="shared" si="11"/>
        <v>36</v>
      </c>
      <c r="Z73" s="117">
        <f t="shared" si="12"/>
        <v>97.308</v>
      </c>
      <c r="AA73" s="117">
        <f t="shared" si="13"/>
        <v>0.02967612077</v>
      </c>
    </row>
    <row r="74" ht="15.75" customHeight="1">
      <c r="A74" s="27" t="s">
        <v>360</v>
      </c>
      <c r="B74" s="27" t="s">
        <v>10</v>
      </c>
      <c r="C74" s="27" t="s">
        <v>97</v>
      </c>
      <c r="D74" s="27">
        <v>12.0</v>
      </c>
      <c r="E74" s="27">
        <v>1.0</v>
      </c>
      <c r="F74" s="117">
        <v>32.107</v>
      </c>
      <c r="G74" s="117">
        <f t="shared" si="1"/>
        <v>2.675583333</v>
      </c>
      <c r="H74" s="27" t="s">
        <v>358</v>
      </c>
      <c r="I74" s="27">
        <v>4.0</v>
      </c>
      <c r="J74" s="27" t="s">
        <v>359</v>
      </c>
      <c r="L74" s="27">
        <v>6273.0</v>
      </c>
      <c r="N74" s="27">
        <f t="shared" si="46"/>
        <v>26</v>
      </c>
      <c r="O74" s="27">
        <f t="shared" si="34"/>
        <v>0.15</v>
      </c>
      <c r="P74" s="27">
        <v>1.31</v>
      </c>
      <c r="Q74" s="117">
        <f t="shared" si="4"/>
        <v>0.1965</v>
      </c>
      <c r="R74" s="117">
        <f t="shared" si="35"/>
        <v>0.025</v>
      </c>
      <c r="S74" s="117">
        <f t="shared" si="6"/>
        <v>0.65</v>
      </c>
      <c r="T74" s="117">
        <f t="shared" si="33"/>
        <v>5.109</v>
      </c>
      <c r="U74" s="117">
        <f t="shared" si="8"/>
        <v>61.308</v>
      </c>
      <c r="V74" s="117">
        <f t="shared" si="9"/>
        <v>7.8</v>
      </c>
      <c r="W74" s="27">
        <v>3.0</v>
      </c>
      <c r="X74" s="117">
        <f t="shared" si="47"/>
        <v>3</v>
      </c>
      <c r="Y74" s="117">
        <f t="shared" si="11"/>
        <v>36</v>
      </c>
      <c r="Z74" s="117">
        <f t="shared" si="12"/>
        <v>97.308</v>
      </c>
      <c r="AA74" s="117">
        <f t="shared" si="13"/>
        <v>0.01551219512</v>
      </c>
    </row>
    <row r="75" ht="15.75" customHeight="1">
      <c r="A75" s="27" t="s">
        <v>360</v>
      </c>
      <c r="B75" s="27" t="s">
        <v>10</v>
      </c>
      <c r="C75" s="27" t="s">
        <v>98</v>
      </c>
      <c r="D75" s="27">
        <v>12.0</v>
      </c>
      <c r="E75" s="27">
        <v>1.0</v>
      </c>
      <c r="F75" s="117">
        <v>32.5357</v>
      </c>
      <c r="G75" s="117">
        <f t="shared" si="1"/>
        <v>2.711308333</v>
      </c>
      <c r="H75" s="27" t="s">
        <v>358</v>
      </c>
      <c r="I75" s="27">
        <v>1.0</v>
      </c>
      <c r="J75" s="27" t="s">
        <v>359</v>
      </c>
      <c r="L75" s="27">
        <v>6350.0</v>
      </c>
      <c r="N75" s="117">
        <f>188/13</f>
        <v>14.46153846</v>
      </c>
      <c r="O75" s="27">
        <f t="shared" si="34"/>
        <v>0.15</v>
      </c>
      <c r="P75" s="27">
        <v>1.31</v>
      </c>
      <c r="Q75" s="117">
        <f t="shared" si="4"/>
        <v>0.1965</v>
      </c>
      <c r="R75" s="117">
        <f t="shared" si="35"/>
        <v>0.025</v>
      </c>
      <c r="S75" s="117">
        <f t="shared" si="6"/>
        <v>0.3615384615</v>
      </c>
      <c r="T75" s="117">
        <f t="shared" si="33"/>
        <v>2.841692308</v>
      </c>
      <c r="U75" s="117">
        <f t="shared" si="8"/>
        <v>34.10030769</v>
      </c>
      <c r="V75" s="117">
        <f t="shared" si="9"/>
        <v>4.338461538</v>
      </c>
      <c r="W75" s="27">
        <v>3.0</v>
      </c>
      <c r="X75" s="117">
        <f>30/13</f>
        <v>2.307692308</v>
      </c>
      <c r="Y75" s="117">
        <f t="shared" si="11"/>
        <v>27.69230769</v>
      </c>
      <c r="Z75" s="117">
        <f t="shared" si="12"/>
        <v>61.79261538</v>
      </c>
      <c r="AA75" s="117">
        <f t="shared" si="13"/>
        <v>0.009731120533</v>
      </c>
    </row>
    <row r="76" ht="15.75" customHeight="1">
      <c r="X76" s="117"/>
    </row>
    <row r="77" ht="15.75" customHeight="1">
      <c r="X77" s="117"/>
    </row>
    <row r="78" ht="15.75" customHeight="1">
      <c r="X78" s="117"/>
    </row>
    <row r="79" ht="15.75" customHeight="1">
      <c r="X79" s="117"/>
    </row>
    <row r="80" ht="15.75" customHeight="1">
      <c r="X80" s="117"/>
    </row>
    <row r="81" ht="15.75" customHeight="1">
      <c r="X81" s="117"/>
    </row>
    <row r="82" ht="15.75" customHeight="1">
      <c r="X82" s="117"/>
    </row>
    <row r="83" ht="15.75" customHeight="1">
      <c r="X83" s="117"/>
    </row>
    <row r="84" ht="15.75" customHeight="1">
      <c r="X84" s="117"/>
    </row>
    <row r="85" ht="15.75" customHeight="1">
      <c r="X85" s="117"/>
    </row>
    <row r="86" ht="15.75" customHeight="1">
      <c r="X86" s="117"/>
    </row>
    <row r="87" ht="15.75" customHeight="1">
      <c r="X87" s="117"/>
    </row>
    <row r="88" ht="15.75" customHeight="1">
      <c r="X88" s="117"/>
    </row>
    <row r="89" ht="15.75" customHeight="1">
      <c r="X89" s="117"/>
    </row>
    <row r="90" ht="15.75" customHeight="1">
      <c r="X90" s="117"/>
    </row>
    <row r="91" ht="15.75" customHeight="1">
      <c r="X91" s="117"/>
    </row>
    <row r="92" ht="15.75" customHeight="1">
      <c r="X92" s="117"/>
    </row>
    <row r="93" ht="15.75" customHeight="1">
      <c r="X93" s="117"/>
    </row>
    <row r="94" ht="15.75" customHeight="1">
      <c r="X94" s="117"/>
    </row>
    <row r="95" ht="15.75" customHeight="1">
      <c r="X95" s="117"/>
    </row>
    <row r="96" ht="15.75" customHeight="1">
      <c r="X96" s="117"/>
    </row>
    <row r="97" ht="15.75" customHeight="1">
      <c r="X97" s="117"/>
    </row>
    <row r="98" ht="15.75" customHeight="1">
      <c r="X98" s="117"/>
    </row>
    <row r="99" ht="15.75" customHeight="1">
      <c r="X99" s="117"/>
    </row>
    <row r="100" ht="15.75" customHeight="1">
      <c r="X100" s="117"/>
    </row>
    <row r="101" ht="15.75" customHeight="1">
      <c r="X101" s="117"/>
    </row>
    <row r="102" ht="15.75" customHeight="1">
      <c r="X102" s="117"/>
    </row>
    <row r="103" ht="15.75" customHeight="1">
      <c r="X103" s="117"/>
    </row>
    <row r="104" ht="15.75" customHeight="1">
      <c r="X104" s="117"/>
    </row>
    <row r="105" ht="15.75" customHeight="1">
      <c r="X105" s="117"/>
    </row>
    <row r="106" ht="15.75" customHeight="1">
      <c r="X106" s="117"/>
    </row>
    <row r="107" ht="15.75" customHeight="1">
      <c r="X107" s="117"/>
    </row>
    <row r="108" ht="15.75" customHeight="1">
      <c r="X108" s="117"/>
    </row>
    <row r="109" ht="15.75" customHeight="1">
      <c r="X109" s="117"/>
    </row>
    <row r="110" ht="15.75" customHeight="1">
      <c r="X110" s="117"/>
    </row>
    <row r="111" ht="15.75" customHeight="1">
      <c r="X111" s="117"/>
    </row>
    <row r="112" ht="15.75" customHeight="1">
      <c r="X112" s="117"/>
    </row>
    <row r="113" ht="15.75" customHeight="1">
      <c r="X113" s="117"/>
    </row>
    <row r="114" ht="15.75" customHeight="1">
      <c r="X114" s="117"/>
    </row>
    <row r="115" ht="15.75" customHeight="1">
      <c r="X115" s="117"/>
    </row>
    <row r="116" ht="15.75" customHeight="1">
      <c r="X116" s="117"/>
    </row>
    <row r="117" ht="15.75" customHeight="1">
      <c r="X117" s="117"/>
    </row>
    <row r="118" ht="15.75" customHeight="1">
      <c r="X118" s="117"/>
    </row>
    <row r="119" ht="15.75" customHeight="1">
      <c r="X119" s="117"/>
    </row>
    <row r="120" ht="15.75" customHeight="1">
      <c r="X120" s="117"/>
    </row>
    <row r="121" ht="15.75" customHeight="1">
      <c r="X121" s="117"/>
    </row>
    <row r="122" ht="15.75" customHeight="1">
      <c r="X122" s="117"/>
    </row>
    <row r="123" ht="15.75" customHeight="1">
      <c r="X123" s="117"/>
    </row>
    <row r="124" ht="15.75" customHeight="1">
      <c r="X124" s="117"/>
    </row>
    <row r="125" ht="15.75" customHeight="1">
      <c r="X125" s="117"/>
    </row>
    <row r="126" ht="15.75" customHeight="1">
      <c r="X126" s="117"/>
    </row>
    <row r="127" ht="15.75" customHeight="1">
      <c r="X127" s="117"/>
    </row>
    <row r="128" ht="15.75" customHeight="1">
      <c r="X128" s="117"/>
    </row>
    <row r="129" ht="15.75" customHeight="1">
      <c r="X129" s="117"/>
    </row>
    <row r="130" ht="15.75" customHeight="1">
      <c r="X130" s="117"/>
    </row>
    <row r="131" ht="15.75" customHeight="1">
      <c r="X131" s="117"/>
    </row>
    <row r="132" ht="15.75" customHeight="1">
      <c r="X132" s="117"/>
    </row>
    <row r="133" ht="15.75" customHeight="1">
      <c r="X133" s="117"/>
    </row>
    <row r="134" ht="15.75" customHeight="1">
      <c r="X134" s="117"/>
    </row>
    <row r="135" ht="15.75" customHeight="1">
      <c r="X135" s="117"/>
    </row>
    <row r="136" ht="15.75" customHeight="1">
      <c r="X136" s="117"/>
    </row>
    <row r="137" ht="15.75" customHeight="1">
      <c r="X137" s="117"/>
    </row>
    <row r="138" ht="15.75" customHeight="1">
      <c r="X138" s="117"/>
    </row>
    <row r="139" ht="15.75" customHeight="1">
      <c r="X139" s="117"/>
    </row>
    <row r="140" ht="15.75" customHeight="1">
      <c r="X140" s="117"/>
    </row>
    <row r="141" ht="15.75" customHeight="1">
      <c r="X141" s="117"/>
    </row>
    <row r="142" ht="15.75" customHeight="1">
      <c r="X142" s="117"/>
    </row>
    <row r="143" ht="15.75" customHeight="1">
      <c r="X143" s="117"/>
    </row>
    <row r="144" ht="15.75" customHeight="1">
      <c r="X144" s="117"/>
    </row>
    <row r="145" ht="15.75" customHeight="1">
      <c r="X145" s="117"/>
    </row>
    <row r="146" ht="15.75" customHeight="1">
      <c r="X146" s="117"/>
    </row>
    <row r="147" ht="15.75" customHeight="1">
      <c r="X147" s="117"/>
    </row>
    <row r="148" ht="15.75" customHeight="1">
      <c r="X148" s="117"/>
    </row>
    <row r="149" ht="15.75" customHeight="1">
      <c r="X149" s="117"/>
    </row>
    <row r="150" ht="15.75" customHeight="1">
      <c r="X150" s="117"/>
    </row>
    <row r="151" ht="15.75" customHeight="1">
      <c r="X151" s="117"/>
    </row>
    <row r="152" ht="15.75" customHeight="1">
      <c r="X152" s="117"/>
    </row>
    <row r="153" ht="15.75" customHeight="1">
      <c r="X153" s="117"/>
    </row>
    <row r="154" ht="15.75" customHeight="1">
      <c r="X154" s="117"/>
    </row>
    <row r="155" ht="15.75" customHeight="1">
      <c r="X155" s="117"/>
    </row>
    <row r="156" ht="15.75" customHeight="1">
      <c r="X156" s="117"/>
    </row>
    <row r="157" ht="15.75" customHeight="1">
      <c r="X157" s="117"/>
    </row>
    <row r="158" ht="15.75" customHeight="1">
      <c r="X158" s="117"/>
    </row>
    <row r="159" ht="15.75" customHeight="1">
      <c r="X159" s="117"/>
    </row>
    <row r="160" ht="15.75" customHeight="1">
      <c r="X160" s="117"/>
    </row>
    <row r="161" ht="15.75" customHeight="1">
      <c r="X161" s="117"/>
    </row>
    <row r="162" ht="15.75" customHeight="1">
      <c r="X162" s="117"/>
    </row>
    <row r="163" ht="15.75" customHeight="1">
      <c r="X163" s="117"/>
    </row>
    <row r="164" ht="15.75" customHeight="1">
      <c r="X164" s="117"/>
    </row>
    <row r="165" ht="15.75" customHeight="1">
      <c r="X165" s="117"/>
    </row>
    <row r="166" ht="15.75" customHeight="1">
      <c r="X166" s="117"/>
    </row>
    <row r="167" ht="15.75" customHeight="1">
      <c r="X167" s="117"/>
    </row>
    <row r="168" ht="15.75" customHeight="1">
      <c r="X168" s="117"/>
    </row>
    <row r="169" ht="15.75" customHeight="1">
      <c r="X169" s="117"/>
    </row>
    <row r="170" ht="15.75" customHeight="1">
      <c r="X170" s="117"/>
    </row>
    <row r="171" ht="15.75" customHeight="1">
      <c r="X171" s="117"/>
    </row>
    <row r="172" ht="15.75" customHeight="1">
      <c r="X172" s="117"/>
    </row>
    <row r="173" ht="15.75" customHeight="1">
      <c r="X173" s="117"/>
    </row>
    <row r="174" ht="15.75" customHeight="1">
      <c r="X174" s="117"/>
    </row>
    <row r="175" ht="15.75" customHeight="1">
      <c r="X175" s="117"/>
    </row>
    <row r="176" ht="15.75" customHeight="1">
      <c r="X176" s="117"/>
    </row>
    <row r="177" ht="15.75" customHeight="1">
      <c r="X177" s="117"/>
    </row>
    <row r="178" ht="15.75" customHeight="1">
      <c r="X178" s="117"/>
    </row>
    <row r="179" ht="15.75" customHeight="1">
      <c r="X179" s="117"/>
    </row>
    <row r="180" ht="15.75" customHeight="1">
      <c r="X180" s="117"/>
    </row>
    <row r="181" ht="15.75" customHeight="1">
      <c r="X181" s="117"/>
    </row>
    <row r="182" ht="15.75" customHeight="1">
      <c r="X182" s="117"/>
    </row>
    <row r="183" ht="15.75" customHeight="1">
      <c r="X183" s="117"/>
    </row>
    <row r="184" ht="15.75" customHeight="1">
      <c r="X184" s="117"/>
    </row>
    <row r="185" ht="15.75" customHeight="1">
      <c r="X185" s="117"/>
    </row>
    <row r="186" ht="15.75" customHeight="1">
      <c r="X186" s="117"/>
    </row>
    <row r="187" ht="15.75" customHeight="1">
      <c r="X187" s="117"/>
    </row>
    <row r="188" ht="15.75" customHeight="1">
      <c r="X188" s="117"/>
    </row>
    <row r="189" ht="15.75" customHeight="1">
      <c r="X189" s="117"/>
    </row>
    <row r="190" ht="15.75" customHeight="1">
      <c r="X190" s="117"/>
    </row>
    <row r="191" ht="15.75" customHeight="1">
      <c r="X191" s="117"/>
    </row>
    <row r="192" ht="15.75" customHeight="1">
      <c r="X192" s="117"/>
    </row>
    <row r="193" ht="15.75" customHeight="1">
      <c r="X193" s="117"/>
    </row>
    <row r="194" ht="15.75" customHeight="1">
      <c r="X194" s="117"/>
    </row>
    <row r="195" ht="15.75" customHeight="1">
      <c r="X195" s="117"/>
    </row>
    <row r="196" ht="15.75" customHeight="1">
      <c r="X196" s="117"/>
    </row>
    <row r="197" ht="15.75" customHeight="1">
      <c r="X197" s="117"/>
    </row>
    <row r="198" ht="15.75" customHeight="1">
      <c r="X198" s="117"/>
    </row>
    <row r="199" ht="15.75" customHeight="1">
      <c r="X199" s="117"/>
    </row>
    <row r="200" ht="15.75" customHeight="1">
      <c r="X200" s="117"/>
    </row>
    <row r="201" ht="15.75" customHeight="1">
      <c r="X201" s="117"/>
    </row>
    <row r="202" ht="15.75" customHeight="1">
      <c r="X202" s="117"/>
    </row>
    <row r="203" ht="15.75" customHeight="1">
      <c r="X203" s="117"/>
    </row>
    <row r="204" ht="15.75" customHeight="1">
      <c r="X204" s="117"/>
    </row>
    <row r="205" ht="15.75" customHeight="1">
      <c r="X205" s="117"/>
    </row>
    <row r="206" ht="15.75" customHeight="1">
      <c r="X206" s="117"/>
    </row>
    <row r="207" ht="15.75" customHeight="1">
      <c r="X207" s="117"/>
    </row>
    <row r="208" ht="15.75" customHeight="1">
      <c r="X208" s="117"/>
    </row>
    <row r="209" ht="15.75" customHeight="1">
      <c r="X209" s="117"/>
    </row>
    <row r="210" ht="15.75" customHeight="1">
      <c r="X210" s="117"/>
    </row>
    <row r="211" ht="15.75" customHeight="1">
      <c r="X211" s="117"/>
    </row>
    <row r="212" ht="15.75" customHeight="1">
      <c r="X212" s="117"/>
    </row>
    <row r="213" ht="15.75" customHeight="1">
      <c r="X213" s="117"/>
    </row>
    <row r="214" ht="15.75" customHeight="1">
      <c r="X214" s="117"/>
    </row>
    <row r="215" ht="15.75" customHeight="1">
      <c r="X215" s="117"/>
    </row>
    <row r="216" ht="15.75" customHeight="1">
      <c r="X216" s="117"/>
    </row>
    <row r="217" ht="15.75" customHeight="1">
      <c r="X217" s="117"/>
    </row>
    <row r="218" ht="15.75" customHeight="1">
      <c r="X218" s="117"/>
    </row>
    <row r="219" ht="15.75" customHeight="1">
      <c r="X219" s="117"/>
    </row>
    <row r="220" ht="15.75" customHeight="1">
      <c r="X220" s="117"/>
    </row>
    <row r="221" ht="15.75" customHeight="1">
      <c r="X221" s="117"/>
    </row>
    <row r="222" ht="15.75" customHeight="1">
      <c r="X222" s="117"/>
    </row>
    <row r="223" ht="15.75" customHeight="1">
      <c r="X223" s="117"/>
    </row>
    <row r="224" ht="15.75" customHeight="1">
      <c r="X224" s="117"/>
    </row>
    <row r="225" ht="15.75" customHeight="1">
      <c r="X225" s="117"/>
    </row>
    <row r="226" ht="15.75" customHeight="1">
      <c r="X226" s="117"/>
    </row>
    <row r="227" ht="15.75" customHeight="1">
      <c r="X227" s="117"/>
    </row>
    <row r="228" ht="15.75" customHeight="1">
      <c r="X228" s="117"/>
    </row>
    <row r="229" ht="15.75" customHeight="1">
      <c r="X229" s="117"/>
    </row>
    <row r="230" ht="15.75" customHeight="1">
      <c r="X230" s="117"/>
    </row>
    <row r="231" ht="15.75" customHeight="1">
      <c r="X231" s="117"/>
    </row>
    <row r="232" ht="15.75" customHeight="1">
      <c r="X232" s="117"/>
    </row>
    <row r="233" ht="15.75" customHeight="1">
      <c r="X233" s="117"/>
    </row>
    <row r="234" ht="15.75" customHeight="1">
      <c r="X234" s="117"/>
    </row>
    <row r="235" ht="15.75" customHeight="1">
      <c r="X235" s="117"/>
    </row>
    <row r="236" ht="15.75" customHeight="1">
      <c r="X236" s="117"/>
    </row>
    <row r="237" ht="15.75" customHeight="1">
      <c r="X237" s="117"/>
    </row>
    <row r="238" ht="15.75" customHeight="1">
      <c r="X238" s="117"/>
    </row>
    <row r="239" ht="15.75" customHeight="1">
      <c r="X239" s="117"/>
    </row>
    <row r="240" ht="15.75" customHeight="1">
      <c r="X240" s="117"/>
    </row>
    <row r="241" ht="15.75" customHeight="1">
      <c r="X241" s="117"/>
    </row>
    <row r="242" ht="15.75" customHeight="1">
      <c r="X242" s="117"/>
    </row>
    <row r="243" ht="15.75" customHeight="1">
      <c r="X243" s="117"/>
    </row>
    <row r="244" ht="15.75" customHeight="1">
      <c r="X244" s="117"/>
    </row>
    <row r="245" ht="15.75" customHeight="1">
      <c r="X245" s="117"/>
    </row>
    <row r="246" ht="15.75" customHeight="1">
      <c r="X246" s="117"/>
    </row>
    <row r="247" ht="15.75" customHeight="1">
      <c r="X247" s="117"/>
    </row>
    <row r="248" ht="15.75" customHeight="1">
      <c r="X248" s="117"/>
    </row>
    <row r="249" ht="15.75" customHeight="1">
      <c r="X249" s="117"/>
    </row>
    <row r="250" ht="15.75" customHeight="1">
      <c r="X250" s="117"/>
    </row>
    <row r="251" ht="15.75" customHeight="1">
      <c r="X251" s="117"/>
    </row>
    <row r="252" ht="15.75" customHeight="1">
      <c r="X252" s="117"/>
    </row>
    <row r="253" ht="15.75" customHeight="1">
      <c r="X253" s="117"/>
    </row>
    <row r="254" ht="15.75" customHeight="1">
      <c r="X254" s="117"/>
    </row>
    <row r="255" ht="15.75" customHeight="1">
      <c r="X255" s="117"/>
    </row>
    <row r="256" ht="15.75" customHeight="1">
      <c r="X256" s="117"/>
    </row>
    <row r="257" ht="15.75" customHeight="1">
      <c r="X257" s="117"/>
    </row>
    <row r="258" ht="15.75" customHeight="1">
      <c r="X258" s="117"/>
    </row>
    <row r="259" ht="15.75" customHeight="1">
      <c r="X259" s="117"/>
    </row>
    <row r="260" ht="15.75" customHeight="1">
      <c r="X260" s="117"/>
    </row>
    <row r="261" ht="15.75" customHeight="1">
      <c r="X261" s="117"/>
    </row>
    <row r="262" ht="15.75" customHeight="1">
      <c r="X262" s="117"/>
    </row>
    <row r="263" ht="15.75" customHeight="1">
      <c r="X263" s="117"/>
    </row>
    <row r="264" ht="15.75" customHeight="1">
      <c r="X264" s="117"/>
    </row>
    <row r="265" ht="15.75" customHeight="1">
      <c r="X265" s="117"/>
    </row>
    <row r="266" ht="15.75" customHeight="1">
      <c r="X266" s="117"/>
    </row>
    <row r="267" ht="15.75" customHeight="1">
      <c r="X267" s="117"/>
    </row>
    <row r="268" ht="15.75" customHeight="1">
      <c r="X268" s="117"/>
    </row>
    <row r="269" ht="15.75" customHeight="1">
      <c r="X269" s="117"/>
    </row>
    <row r="270" ht="15.75" customHeight="1">
      <c r="X270" s="117"/>
    </row>
    <row r="271" ht="15.75" customHeight="1">
      <c r="X271" s="117"/>
    </row>
    <row r="272" ht="15.75" customHeight="1">
      <c r="X272" s="117"/>
    </row>
    <row r="273" ht="15.75" customHeight="1">
      <c r="X273" s="117"/>
    </row>
    <row r="274" ht="15.75" customHeight="1">
      <c r="X274" s="117"/>
    </row>
    <row r="275" ht="15.75" customHeight="1">
      <c r="X275" s="117"/>
    </row>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AA$75"/>
  <printOptions/>
  <pageMargins bottom="0.75" footer="0.0" header="0.0" left="0.7" right="0.7" top="0.75"/>
  <pageSetup orientation="landscape"/>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6" width="12.63"/>
  </cols>
  <sheetData>
    <row r="1">
      <c r="A1" s="32" t="s">
        <v>23</v>
      </c>
      <c r="B1" s="118" t="s">
        <v>0</v>
      </c>
      <c r="C1" s="118" t="s">
        <v>362</v>
      </c>
      <c r="D1" s="118" t="s">
        <v>363</v>
      </c>
      <c r="E1" s="119" t="s">
        <v>364</v>
      </c>
      <c r="F1" s="119" t="s">
        <v>365</v>
      </c>
      <c r="G1" s="119" t="s">
        <v>366</v>
      </c>
      <c r="H1" s="120" t="s">
        <v>367</v>
      </c>
      <c r="I1" s="120" t="s">
        <v>330</v>
      </c>
      <c r="J1" s="120" t="s">
        <v>368</v>
      </c>
      <c r="K1" s="120" t="s">
        <v>127</v>
      </c>
      <c r="L1" s="120" t="s">
        <v>369</v>
      </c>
      <c r="M1" s="120" t="s">
        <v>370</v>
      </c>
      <c r="N1" s="120" t="s">
        <v>334</v>
      </c>
      <c r="O1" s="120" t="s">
        <v>131</v>
      </c>
      <c r="P1" s="120" t="s">
        <v>132</v>
      </c>
      <c r="Q1" s="120" t="s">
        <v>134</v>
      </c>
      <c r="R1" s="120" t="s">
        <v>135</v>
      </c>
      <c r="S1" s="120" t="s">
        <v>136</v>
      </c>
      <c r="T1" s="120" t="s">
        <v>137</v>
      </c>
      <c r="U1" s="120" t="s">
        <v>138</v>
      </c>
      <c r="V1" s="121" t="s">
        <v>371</v>
      </c>
      <c r="W1" s="121" t="s">
        <v>372</v>
      </c>
      <c r="X1" s="121" t="s">
        <v>373</v>
      </c>
      <c r="Y1" s="121" t="s">
        <v>374</v>
      </c>
      <c r="Z1" s="121" t="s">
        <v>375</v>
      </c>
      <c r="AA1" s="121" t="s">
        <v>376</v>
      </c>
      <c r="AB1" s="121" t="s">
        <v>377</v>
      </c>
      <c r="AC1" s="121" t="s">
        <v>378</v>
      </c>
      <c r="AD1" s="121" t="s">
        <v>379</v>
      </c>
      <c r="AE1" s="121" t="s">
        <v>380</v>
      </c>
      <c r="AF1" s="120" t="s">
        <v>381</v>
      </c>
      <c r="AG1" s="120" t="s">
        <v>382</v>
      </c>
      <c r="AH1" s="120" t="s">
        <v>383</v>
      </c>
      <c r="AI1" s="120" t="s">
        <v>384</v>
      </c>
      <c r="AJ1" s="120" t="s">
        <v>385</v>
      </c>
      <c r="AK1" s="120" t="s">
        <v>386</v>
      </c>
      <c r="AL1" s="120" t="s">
        <v>387</v>
      </c>
      <c r="AM1" s="120" t="s">
        <v>388</v>
      </c>
      <c r="AN1" s="120" t="s">
        <v>389</v>
      </c>
      <c r="AO1" s="120" t="s">
        <v>390</v>
      </c>
    </row>
    <row r="2" ht="15.0" customHeight="1">
      <c r="A2" s="27" t="s">
        <v>172</v>
      </c>
      <c r="B2" s="27" t="s">
        <v>391</v>
      </c>
      <c r="C2" s="35" t="s">
        <v>27</v>
      </c>
      <c r="D2" s="60">
        <v>44217.0</v>
      </c>
      <c r="E2" s="61">
        <v>4.0</v>
      </c>
      <c r="F2" s="61">
        <v>0.0</v>
      </c>
      <c r="G2" s="61">
        <v>0.0</v>
      </c>
    </row>
    <row r="3" ht="15.0" customHeight="1">
      <c r="A3" s="27" t="s">
        <v>172</v>
      </c>
      <c r="B3" s="27" t="s">
        <v>391</v>
      </c>
      <c r="C3" s="42" t="s">
        <v>28</v>
      </c>
      <c r="D3" s="60">
        <v>44217.0</v>
      </c>
      <c r="E3" s="61">
        <v>3.0</v>
      </c>
      <c r="F3" s="61">
        <v>1.0</v>
      </c>
      <c r="G3" s="61">
        <v>3.0</v>
      </c>
    </row>
    <row r="4" ht="15.0" customHeight="1">
      <c r="A4" s="27" t="s">
        <v>172</v>
      </c>
      <c r="B4" s="27" t="s">
        <v>391</v>
      </c>
      <c r="C4" s="42" t="s">
        <v>29</v>
      </c>
      <c r="D4" s="60">
        <v>44217.0</v>
      </c>
      <c r="E4" s="61">
        <v>1.0</v>
      </c>
      <c r="F4" s="61">
        <v>1.0</v>
      </c>
      <c r="G4" s="61">
        <v>0.0</v>
      </c>
    </row>
    <row r="5" ht="15.0" customHeight="1">
      <c r="A5" s="27" t="s">
        <v>172</v>
      </c>
      <c r="B5" s="27" t="s">
        <v>391</v>
      </c>
      <c r="C5" s="42" t="s">
        <v>30</v>
      </c>
      <c r="D5" s="60">
        <v>44217.0</v>
      </c>
      <c r="E5" s="61">
        <v>1.0</v>
      </c>
      <c r="F5" s="61">
        <v>4.0</v>
      </c>
      <c r="G5" s="61">
        <v>1.0</v>
      </c>
    </row>
    <row r="6" ht="15.0" customHeight="1">
      <c r="A6" s="27" t="s">
        <v>172</v>
      </c>
      <c r="B6" s="27" t="s">
        <v>391</v>
      </c>
      <c r="C6" s="42" t="s">
        <v>31</v>
      </c>
      <c r="D6" s="60">
        <v>44217.0</v>
      </c>
      <c r="E6" s="61">
        <v>1.0</v>
      </c>
      <c r="F6" s="61">
        <v>0.0</v>
      </c>
      <c r="G6" s="61">
        <v>0.0</v>
      </c>
    </row>
    <row r="7" ht="15.0" customHeight="1">
      <c r="A7" s="27" t="s">
        <v>172</v>
      </c>
      <c r="B7" s="27" t="s">
        <v>391</v>
      </c>
      <c r="C7" s="42" t="s">
        <v>32</v>
      </c>
      <c r="D7" s="60">
        <v>44217.0</v>
      </c>
      <c r="E7" s="61">
        <v>1.0</v>
      </c>
      <c r="F7" s="61">
        <v>1.0</v>
      </c>
      <c r="G7" s="61">
        <v>0.0</v>
      </c>
    </row>
    <row r="8" ht="15.0" customHeight="1">
      <c r="A8" s="27" t="s">
        <v>172</v>
      </c>
      <c r="B8" s="27" t="s">
        <v>391</v>
      </c>
      <c r="C8" s="42" t="s">
        <v>33</v>
      </c>
      <c r="D8" s="60">
        <v>44217.0</v>
      </c>
      <c r="E8" s="61">
        <v>1.0</v>
      </c>
      <c r="F8" s="61">
        <v>1.0</v>
      </c>
      <c r="G8" s="61">
        <v>0.0</v>
      </c>
    </row>
    <row r="9" ht="15.0" customHeight="1">
      <c r="A9" s="27" t="s">
        <v>172</v>
      </c>
      <c r="B9" s="27" t="s">
        <v>391</v>
      </c>
      <c r="C9" s="35" t="s">
        <v>34</v>
      </c>
      <c r="D9" s="60">
        <v>44217.0</v>
      </c>
      <c r="E9" s="61">
        <v>1.0</v>
      </c>
      <c r="F9" s="61">
        <v>0.0</v>
      </c>
      <c r="G9" s="61">
        <v>1.0</v>
      </c>
    </row>
    <row r="10" ht="15.0" customHeight="1">
      <c r="A10" s="27" t="s">
        <v>172</v>
      </c>
      <c r="B10" s="27" t="s">
        <v>391</v>
      </c>
      <c r="C10" s="35" t="s">
        <v>35</v>
      </c>
      <c r="D10" s="60">
        <v>44217.0</v>
      </c>
      <c r="E10" s="61">
        <v>1.0</v>
      </c>
      <c r="F10" s="61">
        <v>1.0</v>
      </c>
      <c r="G10" s="61">
        <v>0.0</v>
      </c>
    </row>
    <row r="11" ht="15.0" customHeight="1">
      <c r="A11" s="27" t="s">
        <v>172</v>
      </c>
      <c r="B11" s="27" t="s">
        <v>391</v>
      </c>
      <c r="C11" s="42" t="s">
        <v>36</v>
      </c>
      <c r="D11" s="60">
        <v>44217.0</v>
      </c>
      <c r="E11" s="61">
        <v>1.0</v>
      </c>
      <c r="F11" s="61">
        <v>1.0</v>
      </c>
      <c r="G11" s="61">
        <v>0.0</v>
      </c>
    </row>
    <row r="12" ht="15.0" customHeight="1">
      <c r="A12" s="27" t="s">
        <v>172</v>
      </c>
      <c r="B12" s="27" t="s">
        <v>391</v>
      </c>
      <c r="C12" s="42" t="s">
        <v>37</v>
      </c>
      <c r="D12" s="60">
        <v>44217.0</v>
      </c>
      <c r="E12" s="61">
        <v>1.0</v>
      </c>
      <c r="F12" s="61">
        <v>2.0</v>
      </c>
      <c r="G12" s="61">
        <v>0.0</v>
      </c>
    </row>
    <row r="13" ht="15.0" customHeight="1">
      <c r="A13" s="27" t="s">
        <v>172</v>
      </c>
      <c r="B13" s="27" t="s">
        <v>391</v>
      </c>
      <c r="C13" s="42" t="s">
        <v>38</v>
      </c>
      <c r="D13" s="60">
        <v>44217.0</v>
      </c>
      <c r="E13" s="61">
        <v>1.0</v>
      </c>
      <c r="F13" s="61">
        <v>0.0</v>
      </c>
      <c r="G13" s="61">
        <v>0.0</v>
      </c>
    </row>
    <row r="14" ht="15.0" customHeight="1">
      <c r="A14" s="27" t="s">
        <v>172</v>
      </c>
      <c r="B14" s="27" t="s">
        <v>391</v>
      </c>
      <c r="C14" s="42" t="s">
        <v>39</v>
      </c>
      <c r="D14" s="60">
        <v>44217.0</v>
      </c>
      <c r="E14" s="61">
        <v>3.0</v>
      </c>
      <c r="F14" s="61">
        <v>0.0</v>
      </c>
      <c r="G14" s="61">
        <v>1.0</v>
      </c>
    </row>
    <row r="15" ht="15.0" customHeight="1">
      <c r="A15" s="27" t="s">
        <v>172</v>
      </c>
      <c r="B15" s="27" t="s">
        <v>391</v>
      </c>
      <c r="C15" s="42" t="s">
        <v>40</v>
      </c>
      <c r="D15" s="60">
        <v>44217.0</v>
      </c>
      <c r="E15" s="61">
        <v>1.0</v>
      </c>
      <c r="F15" s="61">
        <v>1.0</v>
      </c>
      <c r="G15" s="61">
        <v>0.0</v>
      </c>
    </row>
    <row r="16" ht="15.0" customHeight="1">
      <c r="A16" s="27" t="s">
        <v>172</v>
      </c>
      <c r="B16" s="27" t="s">
        <v>391</v>
      </c>
      <c r="C16" s="42" t="s">
        <v>41</v>
      </c>
      <c r="D16" s="60">
        <v>44217.0</v>
      </c>
      <c r="E16" s="61">
        <v>1.0</v>
      </c>
      <c r="F16" s="61">
        <v>1.0</v>
      </c>
      <c r="G16" s="61">
        <v>1.0</v>
      </c>
    </row>
    <row r="17" ht="15.0" customHeight="1">
      <c r="A17" s="27" t="s">
        <v>172</v>
      </c>
      <c r="B17" s="27" t="s">
        <v>391</v>
      </c>
      <c r="C17" s="42" t="s">
        <v>42</v>
      </c>
      <c r="D17" s="60">
        <v>44217.0</v>
      </c>
      <c r="E17" s="61">
        <v>1.0</v>
      </c>
      <c r="F17" s="61">
        <v>0.0</v>
      </c>
      <c r="G17" s="61">
        <v>0.0</v>
      </c>
    </row>
    <row r="18" ht="15.0" customHeight="1">
      <c r="A18" s="27" t="s">
        <v>172</v>
      </c>
      <c r="B18" s="27" t="s">
        <v>391</v>
      </c>
      <c r="C18" s="42" t="s">
        <v>43</v>
      </c>
      <c r="D18" s="60">
        <v>44217.0</v>
      </c>
      <c r="E18" s="61">
        <v>1.0</v>
      </c>
      <c r="F18" s="61">
        <v>1.0</v>
      </c>
      <c r="G18" s="61">
        <v>0.0</v>
      </c>
    </row>
    <row r="19" ht="15.0" customHeight="1">
      <c r="A19" s="27" t="s">
        <v>172</v>
      </c>
      <c r="B19" s="27" t="s">
        <v>391</v>
      </c>
      <c r="C19" s="42" t="s">
        <v>44</v>
      </c>
      <c r="D19" s="60">
        <v>44217.0</v>
      </c>
      <c r="E19" s="61">
        <v>1.0</v>
      </c>
      <c r="F19" s="61">
        <v>1.0</v>
      </c>
      <c r="G19" s="61">
        <v>0.0</v>
      </c>
    </row>
    <row r="20" ht="15.0" customHeight="1">
      <c r="A20" s="27" t="s">
        <v>172</v>
      </c>
      <c r="B20" s="27" t="s">
        <v>391</v>
      </c>
      <c r="C20" s="42" t="s">
        <v>45</v>
      </c>
      <c r="D20" s="60">
        <v>44217.0</v>
      </c>
      <c r="E20" s="61">
        <v>1.0</v>
      </c>
      <c r="F20" s="61">
        <v>1.0</v>
      </c>
      <c r="G20" s="61">
        <v>1.0</v>
      </c>
    </row>
    <row r="21" ht="15.0" customHeight="1">
      <c r="A21" s="27" t="s">
        <v>172</v>
      </c>
      <c r="B21" s="27" t="s">
        <v>391</v>
      </c>
      <c r="C21" s="42" t="s">
        <v>46</v>
      </c>
      <c r="D21" s="60">
        <v>44217.0</v>
      </c>
      <c r="E21" s="61">
        <v>1.0</v>
      </c>
      <c r="F21" s="61">
        <v>1.0</v>
      </c>
      <c r="G21" s="61">
        <v>0.0</v>
      </c>
    </row>
    <row r="22" ht="15.0" customHeight="1">
      <c r="A22" s="27" t="s">
        <v>172</v>
      </c>
      <c r="B22" s="27" t="s">
        <v>391</v>
      </c>
      <c r="C22" s="42" t="s">
        <v>47</v>
      </c>
      <c r="D22" s="60">
        <v>44217.0</v>
      </c>
      <c r="E22" s="61">
        <v>2.0</v>
      </c>
      <c r="F22" s="61">
        <v>1.0</v>
      </c>
      <c r="G22" s="61">
        <v>0.0</v>
      </c>
    </row>
    <row r="23" ht="15.0" customHeight="1">
      <c r="A23" s="27" t="s">
        <v>172</v>
      </c>
      <c r="B23" s="27" t="s">
        <v>391</v>
      </c>
      <c r="C23" s="42" t="s">
        <v>48</v>
      </c>
      <c r="D23" s="60">
        <v>44217.0</v>
      </c>
      <c r="E23" s="61">
        <v>3.0</v>
      </c>
      <c r="F23" s="61">
        <v>2.0</v>
      </c>
      <c r="G23" s="61">
        <v>3.0</v>
      </c>
    </row>
    <row r="24" ht="15.0" customHeight="1">
      <c r="A24" s="27" t="s">
        <v>172</v>
      </c>
      <c r="B24" s="27" t="s">
        <v>391</v>
      </c>
      <c r="C24" s="42" t="s">
        <v>49</v>
      </c>
      <c r="D24" s="60">
        <v>44217.0</v>
      </c>
      <c r="E24" s="61">
        <v>1.0</v>
      </c>
      <c r="F24" s="61">
        <v>1.0</v>
      </c>
      <c r="G24" s="61">
        <v>0.0</v>
      </c>
      <c r="H24" s="122"/>
    </row>
    <row r="25" ht="15.0" customHeight="1">
      <c r="A25" s="27" t="s">
        <v>172</v>
      </c>
      <c r="B25" s="27" t="s">
        <v>391</v>
      </c>
      <c r="C25" s="42" t="s">
        <v>50</v>
      </c>
      <c r="D25" s="60">
        <v>44217.0</v>
      </c>
      <c r="E25" s="61">
        <v>4.0</v>
      </c>
      <c r="F25" s="61">
        <v>2.0</v>
      </c>
      <c r="G25" s="61">
        <v>1.0</v>
      </c>
    </row>
    <row r="26" ht="15.0" customHeight="1">
      <c r="A26" s="27" t="s">
        <v>172</v>
      </c>
      <c r="B26" s="27" t="s">
        <v>391</v>
      </c>
      <c r="C26" s="42" t="s">
        <v>51</v>
      </c>
      <c r="D26" s="60">
        <v>44217.0</v>
      </c>
      <c r="E26" s="61">
        <v>4.0</v>
      </c>
      <c r="F26" s="61">
        <v>1.0</v>
      </c>
      <c r="G26" s="61">
        <v>0.0</v>
      </c>
    </row>
    <row r="27" ht="15.0" customHeight="1">
      <c r="A27" s="27" t="s">
        <v>172</v>
      </c>
      <c r="B27" s="27" t="s">
        <v>391</v>
      </c>
      <c r="C27" s="42" t="s">
        <v>52</v>
      </c>
      <c r="D27" s="60">
        <v>44217.0</v>
      </c>
      <c r="E27" s="61">
        <v>1.0</v>
      </c>
      <c r="F27" s="61">
        <v>1.0</v>
      </c>
      <c r="G27" s="61">
        <v>2.0</v>
      </c>
    </row>
    <row r="28" ht="15.0" customHeight="1">
      <c r="A28" s="27" t="s">
        <v>172</v>
      </c>
      <c r="B28" s="27" t="s">
        <v>391</v>
      </c>
      <c r="C28" s="42" t="s">
        <v>53</v>
      </c>
      <c r="D28" s="60">
        <v>44217.0</v>
      </c>
      <c r="E28" s="61">
        <v>2.0</v>
      </c>
      <c r="F28" s="61">
        <v>1.0</v>
      </c>
      <c r="G28" s="61">
        <v>0.0</v>
      </c>
    </row>
    <row r="29" ht="15.0" customHeight="1">
      <c r="A29" s="27" t="s">
        <v>172</v>
      </c>
      <c r="B29" s="27" t="s">
        <v>391</v>
      </c>
      <c r="C29" s="42" t="s">
        <v>54</v>
      </c>
      <c r="D29" s="60">
        <v>44217.0</v>
      </c>
      <c r="E29" s="61">
        <v>1.0</v>
      </c>
      <c r="F29" s="61">
        <v>0.0</v>
      </c>
      <c r="G29" s="61">
        <v>1.0</v>
      </c>
    </row>
    <row r="30" ht="15.0" customHeight="1">
      <c r="A30" s="27" t="s">
        <v>172</v>
      </c>
      <c r="B30" s="27" t="s">
        <v>391</v>
      </c>
      <c r="C30" s="42" t="s">
        <v>55</v>
      </c>
      <c r="D30" s="60">
        <v>44217.0</v>
      </c>
      <c r="E30" s="61">
        <v>1.0</v>
      </c>
      <c r="F30" s="61">
        <v>0.0</v>
      </c>
      <c r="G30" s="61">
        <v>0.0</v>
      </c>
    </row>
    <row r="31" ht="15.0" customHeight="1">
      <c r="A31" s="27" t="s">
        <v>172</v>
      </c>
      <c r="B31" s="27" t="s">
        <v>391</v>
      </c>
      <c r="C31" s="42" t="s">
        <v>56</v>
      </c>
      <c r="D31" s="60">
        <v>44217.0</v>
      </c>
      <c r="E31" s="61">
        <v>1.0</v>
      </c>
      <c r="F31" s="61">
        <v>1.0</v>
      </c>
      <c r="G31" s="61">
        <v>0.0</v>
      </c>
    </row>
    <row r="32" ht="15.0" customHeight="1">
      <c r="A32" s="27" t="s">
        <v>172</v>
      </c>
      <c r="B32" s="27" t="s">
        <v>391</v>
      </c>
      <c r="C32" s="42" t="s">
        <v>57</v>
      </c>
      <c r="D32" s="60">
        <v>44217.0</v>
      </c>
      <c r="E32" s="61">
        <v>4.0</v>
      </c>
      <c r="F32" s="61">
        <v>1.0</v>
      </c>
      <c r="G32" s="61">
        <v>0.0</v>
      </c>
    </row>
    <row r="33" ht="15.0" customHeight="1">
      <c r="A33" s="27" t="s">
        <v>172</v>
      </c>
      <c r="B33" s="27" t="s">
        <v>391</v>
      </c>
      <c r="C33" s="42" t="s">
        <v>58</v>
      </c>
      <c r="D33" s="60">
        <v>44217.0</v>
      </c>
      <c r="E33" s="61">
        <v>1.0</v>
      </c>
      <c r="F33" s="61">
        <v>1.0</v>
      </c>
      <c r="G33" s="61">
        <v>0.0</v>
      </c>
    </row>
    <row r="34" ht="15.0" customHeight="1">
      <c r="A34" s="27" t="s">
        <v>172</v>
      </c>
      <c r="B34" s="27" t="s">
        <v>391</v>
      </c>
      <c r="C34" s="42" t="s">
        <v>59</v>
      </c>
      <c r="D34" s="60">
        <v>44217.0</v>
      </c>
      <c r="E34" s="61">
        <v>3.0</v>
      </c>
      <c r="F34" s="61">
        <v>1.0</v>
      </c>
      <c r="G34" s="61">
        <v>3.0</v>
      </c>
    </row>
    <row r="35" ht="15.0" customHeight="1">
      <c r="A35" s="27" t="s">
        <v>172</v>
      </c>
      <c r="B35" s="27" t="s">
        <v>391</v>
      </c>
      <c r="C35" s="42" t="s">
        <v>60</v>
      </c>
      <c r="D35" s="60">
        <v>44217.0</v>
      </c>
      <c r="E35" s="61">
        <v>1.0</v>
      </c>
      <c r="F35" s="61">
        <v>0.0</v>
      </c>
      <c r="G35" s="61">
        <v>1.0</v>
      </c>
    </row>
    <row r="36" ht="15.0" customHeight="1">
      <c r="A36" s="27" t="s">
        <v>172</v>
      </c>
      <c r="B36" s="27" t="s">
        <v>391</v>
      </c>
      <c r="C36" s="35" t="s">
        <v>27</v>
      </c>
      <c r="D36" s="122">
        <v>44228.0</v>
      </c>
      <c r="E36" s="61">
        <v>4.0</v>
      </c>
      <c r="F36" s="61">
        <v>0.0</v>
      </c>
      <c r="G36" s="61">
        <v>0.0</v>
      </c>
    </row>
    <row r="37" ht="15.0" customHeight="1">
      <c r="A37" s="27" t="s">
        <v>172</v>
      </c>
      <c r="B37" s="27" t="s">
        <v>391</v>
      </c>
      <c r="C37" s="42" t="s">
        <v>28</v>
      </c>
      <c r="D37" s="122">
        <v>44228.0</v>
      </c>
      <c r="E37" s="61">
        <v>3.0</v>
      </c>
      <c r="F37" s="61">
        <v>1.0</v>
      </c>
      <c r="G37" s="61">
        <v>3.0</v>
      </c>
    </row>
    <row r="38" ht="15.0" customHeight="1">
      <c r="A38" s="27" t="s">
        <v>172</v>
      </c>
      <c r="B38" s="27" t="s">
        <v>391</v>
      </c>
      <c r="C38" s="42" t="s">
        <v>29</v>
      </c>
      <c r="D38" s="122">
        <v>44228.0</v>
      </c>
      <c r="E38" s="61">
        <v>1.0</v>
      </c>
      <c r="F38" s="61">
        <v>1.0</v>
      </c>
      <c r="G38" s="61">
        <v>0.0</v>
      </c>
    </row>
    <row r="39" ht="15.0" customHeight="1">
      <c r="A39" s="27" t="s">
        <v>172</v>
      </c>
      <c r="B39" s="27" t="s">
        <v>391</v>
      </c>
      <c r="C39" s="42" t="s">
        <v>30</v>
      </c>
      <c r="D39" s="122">
        <v>44228.0</v>
      </c>
      <c r="E39" s="61">
        <v>1.0</v>
      </c>
      <c r="F39" s="61">
        <v>4.0</v>
      </c>
      <c r="G39" s="61">
        <v>1.0</v>
      </c>
    </row>
    <row r="40" ht="15.0" customHeight="1">
      <c r="A40" s="27" t="s">
        <v>172</v>
      </c>
      <c r="B40" s="27" t="s">
        <v>391</v>
      </c>
      <c r="C40" s="42" t="s">
        <v>31</v>
      </c>
      <c r="D40" s="122">
        <v>44228.0</v>
      </c>
      <c r="E40" s="61">
        <v>1.0</v>
      </c>
      <c r="F40" s="61">
        <v>0.0</v>
      </c>
      <c r="G40" s="61">
        <v>0.0</v>
      </c>
    </row>
    <row r="41" ht="15.0" customHeight="1">
      <c r="A41" s="27" t="s">
        <v>172</v>
      </c>
      <c r="B41" s="27" t="s">
        <v>391</v>
      </c>
      <c r="C41" s="42" t="s">
        <v>32</v>
      </c>
      <c r="D41" s="122">
        <v>44228.0</v>
      </c>
      <c r="E41" s="61">
        <v>1.0</v>
      </c>
      <c r="F41" s="61">
        <v>1.0</v>
      </c>
      <c r="G41" s="61">
        <v>0.0</v>
      </c>
    </row>
    <row r="42" ht="15.0" customHeight="1">
      <c r="A42" s="27" t="s">
        <v>172</v>
      </c>
      <c r="B42" s="27" t="s">
        <v>391</v>
      </c>
      <c r="C42" s="42" t="s">
        <v>33</v>
      </c>
      <c r="D42" s="122">
        <v>44228.0</v>
      </c>
      <c r="E42" s="61">
        <v>1.0</v>
      </c>
      <c r="F42" s="61">
        <v>1.0</v>
      </c>
      <c r="G42" s="61">
        <v>0.0</v>
      </c>
    </row>
    <row r="43" ht="15.0" customHeight="1">
      <c r="A43" s="27" t="s">
        <v>172</v>
      </c>
      <c r="B43" s="27" t="s">
        <v>391</v>
      </c>
      <c r="C43" s="35" t="s">
        <v>34</v>
      </c>
      <c r="D43" s="122">
        <v>44228.0</v>
      </c>
      <c r="E43" s="61">
        <v>1.0</v>
      </c>
      <c r="F43" s="61">
        <v>0.0</v>
      </c>
      <c r="G43" s="61">
        <v>1.0</v>
      </c>
    </row>
    <row r="44" ht="15.0" customHeight="1">
      <c r="A44" s="27" t="s">
        <v>172</v>
      </c>
      <c r="B44" s="27" t="s">
        <v>391</v>
      </c>
      <c r="C44" s="35" t="s">
        <v>35</v>
      </c>
      <c r="D44" s="122">
        <v>44228.0</v>
      </c>
      <c r="E44" s="61">
        <v>1.0</v>
      </c>
      <c r="F44" s="61">
        <v>1.0</v>
      </c>
      <c r="G44" s="61">
        <v>0.0</v>
      </c>
    </row>
    <row r="45" ht="15.0" customHeight="1">
      <c r="A45" s="27" t="s">
        <v>172</v>
      </c>
      <c r="B45" s="27" t="s">
        <v>391</v>
      </c>
      <c r="C45" s="42" t="s">
        <v>36</v>
      </c>
      <c r="D45" s="122">
        <v>44228.0</v>
      </c>
      <c r="E45" s="61">
        <v>1.0</v>
      </c>
      <c r="F45" s="61">
        <v>1.0</v>
      </c>
      <c r="G45" s="61">
        <v>0.0</v>
      </c>
    </row>
    <row r="46" ht="15.0" customHeight="1">
      <c r="A46" s="27" t="s">
        <v>172</v>
      </c>
      <c r="B46" s="27" t="s">
        <v>391</v>
      </c>
      <c r="C46" s="42" t="s">
        <v>37</v>
      </c>
      <c r="D46" s="122">
        <v>44228.0</v>
      </c>
      <c r="E46" s="61">
        <v>1.0</v>
      </c>
      <c r="F46" s="61">
        <v>2.0</v>
      </c>
      <c r="G46" s="61">
        <v>0.0</v>
      </c>
    </row>
    <row r="47" ht="15.0" customHeight="1">
      <c r="A47" s="27" t="s">
        <v>172</v>
      </c>
      <c r="B47" s="27" t="s">
        <v>391</v>
      </c>
      <c r="C47" s="42" t="s">
        <v>38</v>
      </c>
      <c r="D47" s="122">
        <v>44228.0</v>
      </c>
      <c r="E47" s="61">
        <v>1.0</v>
      </c>
      <c r="F47" s="61">
        <v>0.0</v>
      </c>
      <c r="G47" s="61">
        <v>0.0</v>
      </c>
    </row>
    <row r="48" ht="15.0" customHeight="1">
      <c r="A48" s="27" t="s">
        <v>172</v>
      </c>
      <c r="B48" s="27" t="s">
        <v>391</v>
      </c>
      <c r="C48" s="42" t="s">
        <v>39</v>
      </c>
      <c r="D48" s="122">
        <v>44228.0</v>
      </c>
      <c r="E48" s="61">
        <v>3.0</v>
      </c>
      <c r="F48" s="61">
        <v>0.0</v>
      </c>
      <c r="G48" s="61">
        <v>1.0</v>
      </c>
    </row>
    <row r="49" ht="15.0" customHeight="1">
      <c r="A49" s="27" t="s">
        <v>172</v>
      </c>
      <c r="B49" s="27" t="s">
        <v>391</v>
      </c>
      <c r="C49" s="42" t="s">
        <v>40</v>
      </c>
      <c r="D49" s="122">
        <v>44228.0</v>
      </c>
      <c r="E49" s="61">
        <v>1.0</v>
      </c>
      <c r="F49" s="61">
        <v>1.0</v>
      </c>
      <c r="G49" s="61">
        <v>0.0</v>
      </c>
    </row>
    <row r="50" ht="15.0" customHeight="1">
      <c r="A50" s="27" t="s">
        <v>172</v>
      </c>
      <c r="B50" s="27" t="s">
        <v>391</v>
      </c>
      <c r="C50" s="42" t="s">
        <v>41</v>
      </c>
      <c r="D50" s="122">
        <v>44228.0</v>
      </c>
      <c r="E50" s="61">
        <v>1.0</v>
      </c>
      <c r="F50" s="61">
        <v>1.0</v>
      </c>
      <c r="G50" s="61">
        <v>1.0</v>
      </c>
    </row>
    <row r="51" ht="15.75" customHeight="1">
      <c r="A51" s="27" t="s">
        <v>172</v>
      </c>
      <c r="B51" s="27" t="s">
        <v>391</v>
      </c>
      <c r="C51" s="42" t="s">
        <v>42</v>
      </c>
      <c r="D51" s="122">
        <v>44228.0</v>
      </c>
      <c r="E51" s="61">
        <v>1.0</v>
      </c>
      <c r="F51" s="61">
        <v>0.0</v>
      </c>
      <c r="G51" s="61">
        <v>0.0</v>
      </c>
    </row>
    <row r="52" ht="15.75" customHeight="1">
      <c r="A52" s="27" t="s">
        <v>172</v>
      </c>
      <c r="B52" s="27" t="s">
        <v>391</v>
      </c>
      <c r="C52" s="42" t="s">
        <v>43</v>
      </c>
      <c r="D52" s="122">
        <v>44228.0</v>
      </c>
      <c r="E52" s="61">
        <v>1.0</v>
      </c>
      <c r="F52" s="61">
        <v>1.0</v>
      </c>
      <c r="G52" s="61">
        <v>0.0</v>
      </c>
    </row>
    <row r="53" ht="15.75" customHeight="1">
      <c r="A53" s="27" t="s">
        <v>172</v>
      </c>
      <c r="B53" s="27" t="s">
        <v>391</v>
      </c>
      <c r="C53" s="42" t="s">
        <v>44</v>
      </c>
      <c r="D53" s="122">
        <v>44228.0</v>
      </c>
      <c r="E53" s="61">
        <v>1.0</v>
      </c>
      <c r="F53" s="61">
        <v>1.0</v>
      </c>
      <c r="G53" s="61">
        <v>0.0</v>
      </c>
    </row>
    <row r="54" ht="15.75" customHeight="1">
      <c r="A54" s="27" t="s">
        <v>172</v>
      </c>
      <c r="B54" s="27" t="s">
        <v>391</v>
      </c>
      <c r="C54" s="42" t="s">
        <v>45</v>
      </c>
      <c r="D54" s="122">
        <v>44228.0</v>
      </c>
      <c r="E54" s="61">
        <v>1.0</v>
      </c>
      <c r="F54" s="61">
        <v>1.0</v>
      </c>
      <c r="G54" s="61">
        <v>1.0</v>
      </c>
    </row>
    <row r="55" ht="15.75" customHeight="1">
      <c r="A55" s="27" t="s">
        <v>172</v>
      </c>
      <c r="B55" s="27" t="s">
        <v>391</v>
      </c>
      <c r="C55" s="42" t="s">
        <v>46</v>
      </c>
      <c r="D55" s="122">
        <v>44228.0</v>
      </c>
      <c r="E55" s="61">
        <v>1.0</v>
      </c>
      <c r="F55" s="61">
        <v>1.0</v>
      </c>
      <c r="G55" s="61">
        <v>0.0</v>
      </c>
    </row>
    <row r="56" ht="15.75" customHeight="1">
      <c r="A56" s="27" t="s">
        <v>172</v>
      </c>
      <c r="B56" s="27" t="s">
        <v>391</v>
      </c>
      <c r="C56" s="42" t="s">
        <v>47</v>
      </c>
      <c r="D56" s="122">
        <v>44228.0</v>
      </c>
      <c r="E56" s="61">
        <v>2.0</v>
      </c>
      <c r="F56" s="61">
        <v>1.0</v>
      </c>
      <c r="G56" s="61">
        <v>0.0</v>
      </c>
    </row>
    <row r="57" ht="15.75" customHeight="1">
      <c r="A57" s="27" t="s">
        <v>172</v>
      </c>
      <c r="B57" s="27" t="s">
        <v>391</v>
      </c>
      <c r="C57" s="42" t="s">
        <v>48</v>
      </c>
      <c r="D57" s="122">
        <v>44228.0</v>
      </c>
      <c r="E57" s="61">
        <v>3.0</v>
      </c>
      <c r="F57" s="61">
        <v>2.0</v>
      </c>
      <c r="G57" s="61">
        <v>3.0</v>
      </c>
    </row>
    <row r="58" ht="15.75" customHeight="1">
      <c r="A58" s="27" t="s">
        <v>172</v>
      </c>
      <c r="B58" s="27" t="s">
        <v>391</v>
      </c>
      <c r="C58" s="42" t="s">
        <v>49</v>
      </c>
      <c r="D58" s="122">
        <v>44228.0</v>
      </c>
      <c r="E58" s="61">
        <v>1.0</v>
      </c>
      <c r="F58" s="61">
        <v>1.0</v>
      </c>
      <c r="G58" s="61">
        <v>0.0</v>
      </c>
    </row>
    <row r="59" ht="15.75" customHeight="1">
      <c r="A59" s="27" t="s">
        <v>172</v>
      </c>
      <c r="B59" s="27" t="s">
        <v>391</v>
      </c>
      <c r="C59" s="42" t="s">
        <v>50</v>
      </c>
      <c r="D59" s="122">
        <v>44228.0</v>
      </c>
      <c r="E59" s="61">
        <v>4.0</v>
      </c>
      <c r="F59" s="61">
        <v>2.0</v>
      </c>
      <c r="G59" s="61">
        <v>1.0</v>
      </c>
    </row>
    <row r="60" ht="15.75" customHeight="1">
      <c r="A60" s="27" t="s">
        <v>172</v>
      </c>
      <c r="B60" s="27" t="s">
        <v>391</v>
      </c>
      <c r="C60" s="42" t="s">
        <v>51</v>
      </c>
      <c r="D60" s="122">
        <v>44228.0</v>
      </c>
      <c r="E60" s="61">
        <v>4.0</v>
      </c>
      <c r="F60" s="61">
        <v>1.0</v>
      </c>
      <c r="G60" s="61">
        <v>0.0</v>
      </c>
    </row>
    <row r="61" ht="15.75" customHeight="1">
      <c r="A61" s="27" t="s">
        <v>172</v>
      </c>
      <c r="B61" s="27" t="s">
        <v>391</v>
      </c>
      <c r="C61" s="42" t="s">
        <v>52</v>
      </c>
      <c r="D61" s="122">
        <v>44228.0</v>
      </c>
      <c r="E61" s="61">
        <v>1.0</v>
      </c>
      <c r="F61" s="61">
        <v>1.0</v>
      </c>
      <c r="G61" s="61">
        <v>2.0</v>
      </c>
    </row>
    <row r="62" ht="15.75" customHeight="1">
      <c r="A62" s="27" t="s">
        <v>172</v>
      </c>
      <c r="B62" s="27" t="s">
        <v>391</v>
      </c>
      <c r="C62" s="42" t="s">
        <v>53</v>
      </c>
      <c r="D62" s="122">
        <v>44228.0</v>
      </c>
      <c r="E62" s="61">
        <v>2.0</v>
      </c>
      <c r="F62" s="61">
        <v>1.0</v>
      </c>
      <c r="G62" s="61">
        <v>0.0</v>
      </c>
    </row>
    <row r="63" ht="15.75" customHeight="1">
      <c r="A63" s="27" t="s">
        <v>172</v>
      </c>
      <c r="B63" s="27" t="s">
        <v>391</v>
      </c>
      <c r="C63" s="42" t="s">
        <v>54</v>
      </c>
      <c r="D63" s="122">
        <v>44228.0</v>
      </c>
      <c r="E63" s="61">
        <v>1.0</v>
      </c>
      <c r="F63" s="61">
        <v>0.0</v>
      </c>
      <c r="G63" s="61">
        <v>1.0</v>
      </c>
    </row>
    <row r="64" ht="15.75" customHeight="1">
      <c r="A64" s="27" t="s">
        <v>172</v>
      </c>
      <c r="B64" s="27" t="s">
        <v>391</v>
      </c>
      <c r="C64" s="42" t="s">
        <v>55</v>
      </c>
      <c r="D64" s="122">
        <v>44228.0</v>
      </c>
      <c r="E64" s="61">
        <v>1.0</v>
      </c>
      <c r="F64" s="61">
        <v>0.0</v>
      </c>
      <c r="G64" s="61">
        <v>0.0</v>
      </c>
    </row>
    <row r="65" ht="15.75" customHeight="1">
      <c r="A65" s="27" t="s">
        <v>172</v>
      </c>
      <c r="B65" s="27" t="s">
        <v>391</v>
      </c>
      <c r="C65" s="42" t="s">
        <v>56</v>
      </c>
      <c r="D65" s="122">
        <v>44228.0</v>
      </c>
      <c r="E65" s="61">
        <v>1.0</v>
      </c>
      <c r="F65" s="61">
        <v>1.0</v>
      </c>
      <c r="G65" s="61">
        <v>0.0</v>
      </c>
    </row>
    <row r="66" ht="15.75" customHeight="1">
      <c r="A66" s="27" t="s">
        <v>172</v>
      </c>
      <c r="B66" s="27" t="s">
        <v>391</v>
      </c>
      <c r="C66" s="42" t="s">
        <v>57</v>
      </c>
      <c r="D66" s="122">
        <v>44228.0</v>
      </c>
      <c r="E66" s="61">
        <v>4.0</v>
      </c>
      <c r="F66" s="61">
        <v>1.0</v>
      </c>
      <c r="G66" s="61">
        <v>0.0</v>
      </c>
    </row>
    <row r="67" ht="15.75" customHeight="1">
      <c r="A67" s="27" t="s">
        <v>172</v>
      </c>
      <c r="B67" s="27" t="s">
        <v>391</v>
      </c>
      <c r="C67" s="42" t="s">
        <v>58</v>
      </c>
      <c r="D67" s="122">
        <v>44228.0</v>
      </c>
      <c r="E67" s="61">
        <v>1.0</v>
      </c>
      <c r="F67" s="61">
        <v>1.0</v>
      </c>
      <c r="G67" s="61">
        <v>0.0</v>
      </c>
    </row>
    <row r="68" ht="15.75" customHeight="1">
      <c r="A68" s="27" t="s">
        <v>172</v>
      </c>
      <c r="B68" s="27" t="s">
        <v>391</v>
      </c>
      <c r="C68" s="42" t="s">
        <v>59</v>
      </c>
      <c r="D68" s="122">
        <v>44228.0</v>
      </c>
      <c r="E68" s="61">
        <v>3.0</v>
      </c>
      <c r="F68" s="61">
        <v>1.0</v>
      </c>
      <c r="G68" s="61">
        <v>3.0</v>
      </c>
    </row>
    <row r="69" ht="15.75" customHeight="1">
      <c r="A69" s="27" t="s">
        <v>172</v>
      </c>
      <c r="B69" s="27" t="s">
        <v>391</v>
      </c>
      <c r="C69" s="42" t="s">
        <v>60</v>
      </c>
      <c r="D69" s="122">
        <v>44228.0</v>
      </c>
      <c r="E69" s="61">
        <v>1.0</v>
      </c>
      <c r="F69" s="61">
        <v>0.0</v>
      </c>
      <c r="G69" s="61">
        <v>1.0</v>
      </c>
    </row>
    <row r="70" ht="15.75" customHeight="1">
      <c r="A70" s="27" t="s">
        <v>172</v>
      </c>
      <c r="B70" s="27" t="s">
        <v>391</v>
      </c>
      <c r="C70" s="35" t="s">
        <v>27</v>
      </c>
      <c r="D70" s="60">
        <v>44276.0</v>
      </c>
      <c r="E70" s="61">
        <v>4.0</v>
      </c>
      <c r="F70" s="61">
        <v>0.0</v>
      </c>
      <c r="G70" s="61">
        <v>0.0</v>
      </c>
    </row>
    <row r="71" ht="15.75" customHeight="1">
      <c r="A71" s="27" t="s">
        <v>172</v>
      </c>
      <c r="B71" s="27" t="s">
        <v>391</v>
      </c>
      <c r="C71" s="42" t="s">
        <v>28</v>
      </c>
      <c r="D71" s="60">
        <v>44276.0</v>
      </c>
      <c r="E71" s="61">
        <v>3.0</v>
      </c>
      <c r="F71" s="61">
        <v>1.0</v>
      </c>
      <c r="G71" s="61">
        <v>3.0</v>
      </c>
    </row>
    <row r="72" ht="15.75" customHeight="1">
      <c r="A72" s="27" t="s">
        <v>172</v>
      </c>
      <c r="B72" s="27" t="s">
        <v>391</v>
      </c>
      <c r="C72" s="42" t="s">
        <v>29</v>
      </c>
      <c r="D72" s="60">
        <v>44276.0</v>
      </c>
      <c r="E72" s="61">
        <v>1.0</v>
      </c>
      <c r="F72" s="61">
        <v>1.0</v>
      </c>
      <c r="G72" s="61">
        <v>0.0</v>
      </c>
    </row>
    <row r="73" ht="15.75" customHeight="1">
      <c r="A73" s="27" t="s">
        <v>172</v>
      </c>
      <c r="B73" s="27" t="s">
        <v>391</v>
      </c>
      <c r="C73" s="42" t="s">
        <v>30</v>
      </c>
      <c r="D73" s="60">
        <v>44276.0</v>
      </c>
      <c r="E73" s="61">
        <v>1.0</v>
      </c>
      <c r="F73" s="61">
        <v>4.0</v>
      </c>
      <c r="G73" s="61">
        <v>1.0</v>
      </c>
    </row>
    <row r="74" ht="15.75" customHeight="1">
      <c r="A74" s="27" t="s">
        <v>172</v>
      </c>
      <c r="B74" s="27" t="s">
        <v>391</v>
      </c>
      <c r="C74" s="42" t="s">
        <v>31</v>
      </c>
      <c r="D74" s="60">
        <v>44276.0</v>
      </c>
      <c r="E74" s="61">
        <v>1.0</v>
      </c>
      <c r="F74" s="61">
        <v>0.0</v>
      </c>
      <c r="G74" s="61">
        <v>0.0</v>
      </c>
    </row>
    <row r="75" ht="15.75" customHeight="1">
      <c r="A75" s="27" t="s">
        <v>172</v>
      </c>
      <c r="B75" s="27" t="s">
        <v>391</v>
      </c>
      <c r="C75" s="42" t="s">
        <v>32</v>
      </c>
      <c r="D75" s="60">
        <v>44276.0</v>
      </c>
      <c r="E75" s="61">
        <v>1.0</v>
      </c>
      <c r="F75" s="61">
        <v>1.0</v>
      </c>
      <c r="G75" s="61">
        <v>0.0</v>
      </c>
    </row>
    <row r="76" ht="15.75" customHeight="1">
      <c r="A76" s="27" t="s">
        <v>172</v>
      </c>
      <c r="B76" s="27" t="s">
        <v>391</v>
      </c>
      <c r="C76" s="42" t="s">
        <v>33</v>
      </c>
      <c r="D76" s="60">
        <v>44276.0</v>
      </c>
      <c r="E76" s="61">
        <v>1.0</v>
      </c>
      <c r="F76" s="61">
        <v>1.0</v>
      </c>
      <c r="G76" s="61">
        <v>0.0</v>
      </c>
    </row>
    <row r="77" ht="15.75" customHeight="1">
      <c r="A77" s="27" t="s">
        <v>172</v>
      </c>
      <c r="B77" s="27" t="s">
        <v>391</v>
      </c>
      <c r="C77" s="35" t="s">
        <v>34</v>
      </c>
      <c r="D77" s="60">
        <v>44276.0</v>
      </c>
      <c r="E77" s="61">
        <v>1.0</v>
      </c>
      <c r="F77" s="61">
        <v>0.0</v>
      </c>
      <c r="G77" s="61">
        <v>1.0</v>
      </c>
    </row>
    <row r="78" ht="15.75" customHeight="1">
      <c r="A78" s="27" t="s">
        <v>172</v>
      </c>
      <c r="B78" s="27" t="s">
        <v>391</v>
      </c>
      <c r="C78" s="35" t="s">
        <v>35</v>
      </c>
      <c r="D78" s="60">
        <v>44276.0</v>
      </c>
      <c r="E78" s="61">
        <v>1.0</v>
      </c>
      <c r="F78" s="61">
        <v>1.0</v>
      </c>
      <c r="G78" s="61">
        <v>0.0</v>
      </c>
    </row>
    <row r="79" ht="15.75" customHeight="1">
      <c r="A79" s="27" t="s">
        <v>172</v>
      </c>
      <c r="B79" s="27" t="s">
        <v>391</v>
      </c>
      <c r="C79" s="42" t="s">
        <v>36</v>
      </c>
      <c r="D79" s="60">
        <v>44276.0</v>
      </c>
      <c r="E79" s="61">
        <v>1.0</v>
      </c>
      <c r="F79" s="61">
        <v>1.0</v>
      </c>
      <c r="G79" s="61">
        <v>0.0</v>
      </c>
    </row>
    <row r="80" ht="15.75" customHeight="1">
      <c r="A80" s="27" t="s">
        <v>172</v>
      </c>
      <c r="B80" s="27" t="s">
        <v>391</v>
      </c>
      <c r="C80" s="42" t="s">
        <v>37</v>
      </c>
      <c r="D80" s="60">
        <v>44276.0</v>
      </c>
      <c r="E80" s="61">
        <v>1.0</v>
      </c>
      <c r="F80" s="61">
        <v>2.0</v>
      </c>
      <c r="G80" s="61">
        <v>0.0</v>
      </c>
    </row>
    <row r="81" ht="15.75" customHeight="1">
      <c r="A81" s="27" t="s">
        <v>172</v>
      </c>
      <c r="B81" s="27" t="s">
        <v>391</v>
      </c>
      <c r="C81" s="42" t="s">
        <v>38</v>
      </c>
      <c r="D81" s="60">
        <v>44276.0</v>
      </c>
      <c r="E81" s="61">
        <v>1.0</v>
      </c>
      <c r="F81" s="61">
        <v>0.0</v>
      </c>
      <c r="G81" s="61">
        <v>0.0</v>
      </c>
    </row>
    <row r="82" ht="15.75" customHeight="1">
      <c r="A82" s="27" t="s">
        <v>172</v>
      </c>
      <c r="B82" s="27" t="s">
        <v>391</v>
      </c>
      <c r="C82" s="42" t="s">
        <v>39</v>
      </c>
      <c r="D82" s="60">
        <v>44276.0</v>
      </c>
      <c r="E82" s="61">
        <v>3.0</v>
      </c>
      <c r="F82" s="61">
        <v>0.0</v>
      </c>
      <c r="G82" s="61">
        <v>1.0</v>
      </c>
    </row>
    <row r="83" ht="15.75" customHeight="1">
      <c r="A83" s="27" t="s">
        <v>172</v>
      </c>
      <c r="B83" s="27" t="s">
        <v>391</v>
      </c>
      <c r="C83" s="42" t="s">
        <v>40</v>
      </c>
      <c r="D83" s="60">
        <v>44276.0</v>
      </c>
      <c r="E83" s="61">
        <v>1.0</v>
      </c>
      <c r="F83" s="61">
        <v>1.0</v>
      </c>
      <c r="G83" s="61">
        <v>0.0</v>
      </c>
    </row>
    <row r="84" ht="15.75" customHeight="1">
      <c r="A84" s="27" t="s">
        <v>172</v>
      </c>
      <c r="B84" s="27" t="s">
        <v>391</v>
      </c>
      <c r="C84" s="42" t="s">
        <v>41</v>
      </c>
      <c r="D84" s="60">
        <v>44276.0</v>
      </c>
      <c r="E84" s="61">
        <v>1.0</v>
      </c>
      <c r="F84" s="61">
        <v>1.0</v>
      </c>
      <c r="G84" s="61">
        <v>1.0</v>
      </c>
    </row>
    <row r="85" ht="15.75" customHeight="1">
      <c r="A85" s="27" t="s">
        <v>172</v>
      </c>
      <c r="B85" s="27" t="s">
        <v>391</v>
      </c>
      <c r="C85" s="42" t="s">
        <v>42</v>
      </c>
      <c r="D85" s="60">
        <v>44276.0</v>
      </c>
      <c r="E85" s="61">
        <v>1.0</v>
      </c>
      <c r="F85" s="61">
        <v>0.0</v>
      </c>
      <c r="G85" s="61">
        <v>0.0</v>
      </c>
    </row>
    <row r="86" ht="15.75" customHeight="1">
      <c r="A86" s="27" t="s">
        <v>172</v>
      </c>
      <c r="B86" s="27" t="s">
        <v>391</v>
      </c>
      <c r="C86" s="42" t="s">
        <v>43</v>
      </c>
      <c r="D86" s="60">
        <v>44276.0</v>
      </c>
      <c r="E86" s="61">
        <v>1.0</v>
      </c>
      <c r="F86" s="61">
        <v>1.0</v>
      </c>
      <c r="G86" s="61">
        <v>0.0</v>
      </c>
    </row>
    <row r="87" ht="15.75" customHeight="1">
      <c r="A87" s="27" t="s">
        <v>172</v>
      </c>
      <c r="B87" s="27" t="s">
        <v>391</v>
      </c>
      <c r="C87" s="42" t="s">
        <v>44</v>
      </c>
      <c r="D87" s="60">
        <v>44276.0</v>
      </c>
      <c r="E87" s="61">
        <v>1.0</v>
      </c>
      <c r="F87" s="61">
        <v>1.0</v>
      </c>
      <c r="G87" s="61">
        <v>0.0</v>
      </c>
    </row>
    <row r="88" ht="15.75" customHeight="1">
      <c r="A88" s="27" t="s">
        <v>172</v>
      </c>
      <c r="B88" s="27" t="s">
        <v>391</v>
      </c>
      <c r="C88" s="42" t="s">
        <v>45</v>
      </c>
      <c r="D88" s="60">
        <v>44276.0</v>
      </c>
      <c r="E88" s="61">
        <v>1.0</v>
      </c>
      <c r="F88" s="61">
        <v>1.0</v>
      </c>
      <c r="G88" s="61">
        <v>1.0</v>
      </c>
    </row>
    <row r="89" ht="15.75" customHeight="1">
      <c r="A89" s="27" t="s">
        <v>172</v>
      </c>
      <c r="B89" s="27" t="s">
        <v>391</v>
      </c>
      <c r="C89" s="42" t="s">
        <v>46</v>
      </c>
      <c r="D89" s="60">
        <v>44276.0</v>
      </c>
      <c r="E89" s="61">
        <v>1.0</v>
      </c>
      <c r="F89" s="61">
        <v>1.0</v>
      </c>
      <c r="G89" s="61">
        <v>0.0</v>
      </c>
    </row>
    <row r="90" ht="15.75" customHeight="1">
      <c r="A90" s="27" t="s">
        <v>172</v>
      </c>
      <c r="B90" s="27" t="s">
        <v>391</v>
      </c>
      <c r="C90" s="42" t="s">
        <v>47</v>
      </c>
      <c r="D90" s="60">
        <v>44276.0</v>
      </c>
      <c r="E90" s="61">
        <v>2.0</v>
      </c>
      <c r="F90" s="61">
        <v>1.0</v>
      </c>
      <c r="G90" s="61">
        <v>0.0</v>
      </c>
    </row>
    <row r="91" ht="15.75" customHeight="1">
      <c r="A91" s="27" t="s">
        <v>172</v>
      </c>
      <c r="B91" s="27" t="s">
        <v>391</v>
      </c>
      <c r="C91" s="42" t="s">
        <v>48</v>
      </c>
      <c r="D91" s="60">
        <v>44276.0</v>
      </c>
      <c r="E91" s="61">
        <v>3.0</v>
      </c>
      <c r="F91" s="61">
        <v>2.0</v>
      </c>
      <c r="G91" s="61">
        <v>3.0</v>
      </c>
    </row>
    <row r="92" ht="15.75" customHeight="1">
      <c r="A92" s="27" t="s">
        <v>172</v>
      </c>
      <c r="B92" s="27" t="s">
        <v>391</v>
      </c>
      <c r="C92" s="42" t="s">
        <v>49</v>
      </c>
      <c r="D92" s="60">
        <v>44276.0</v>
      </c>
      <c r="E92" s="61">
        <v>1.0</v>
      </c>
      <c r="F92" s="61">
        <v>1.0</v>
      </c>
      <c r="G92" s="61">
        <v>0.0</v>
      </c>
    </row>
    <row r="93" ht="15.75" customHeight="1">
      <c r="A93" s="27" t="s">
        <v>172</v>
      </c>
      <c r="B93" s="27" t="s">
        <v>391</v>
      </c>
      <c r="C93" s="42" t="s">
        <v>50</v>
      </c>
      <c r="D93" s="60">
        <v>44276.0</v>
      </c>
      <c r="E93" s="61">
        <v>4.0</v>
      </c>
      <c r="F93" s="61">
        <v>2.0</v>
      </c>
      <c r="G93" s="61">
        <v>1.0</v>
      </c>
    </row>
    <row r="94" ht="15.75" customHeight="1">
      <c r="A94" s="27" t="s">
        <v>172</v>
      </c>
      <c r="B94" s="27" t="s">
        <v>391</v>
      </c>
      <c r="C94" s="42" t="s">
        <v>51</v>
      </c>
      <c r="D94" s="60">
        <v>44276.0</v>
      </c>
      <c r="E94" s="61">
        <v>4.0</v>
      </c>
      <c r="F94" s="61">
        <v>1.0</v>
      </c>
      <c r="G94" s="61">
        <v>0.0</v>
      </c>
    </row>
    <row r="95" ht="15.75" customHeight="1">
      <c r="A95" s="27" t="s">
        <v>172</v>
      </c>
      <c r="B95" s="27" t="s">
        <v>391</v>
      </c>
      <c r="C95" s="42" t="s">
        <v>52</v>
      </c>
      <c r="D95" s="60">
        <v>44276.0</v>
      </c>
      <c r="E95" s="61">
        <v>1.0</v>
      </c>
      <c r="F95" s="61">
        <v>1.0</v>
      </c>
      <c r="G95" s="61">
        <v>2.0</v>
      </c>
    </row>
    <row r="96" ht="15.75" customHeight="1">
      <c r="A96" s="27" t="s">
        <v>172</v>
      </c>
      <c r="B96" s="27" t="s">
        <v>391</v>
      </c>
      <c r="C96" s="42" t="s">
        <v>53</v>
      </c>
      <c r="D96" s="60">
        <v>44276.0</v>
      </c>
      <c r="E96" s="61">
        <v>2.0</v>
      </c>
      <c r="F96" s="61">
        <v>1.0</v>
      </c>
      <c r="G96" s="61">
        <v>0.0</v>
      </c>
    </row>
    <row r="97" ht="15.75" customHeight="1">
      <c r="A97" s="27" t="s">
        <v>172</v>
      </c>
      <c r="B97" s="27" t="s">
        <v>391</v>
      </c>
      <c r="C97" s="42" t="s">
        <v>54</v>
      </c>
      <c r="D97" s="60">
        <v>44276.0</v>
      </c>
      <c r="E97" s="61">
        <v>1.0</v>
      </c>
      <c r="F97" s="61">
        <v>0.0</v>
      </c>
      <c r="G97" s="61">
        <v>1.0</v>
      </c>
    </row>
    <row r="98" ht="15.75" customHeight="1">
      <c r="A98" s="27" t="s">
        <v>172</v>
      </c>
      <c r="B98" s="27" t="s">
        <v>391</v>
      </c>
      <c r="C98" s="42" t="s">
        <v>55</v>
      </c>
      <c r="D98" s="60">
        <v>44276.0</v>
      </c>
      <c r="E98" s="61">
        <v>1.0</v>
      </c>
      <c r="F98" s="61">
        <v>0.0</v>
      </c>
      <c r="G98" s="61">
        <v>0.0</v>
      </c>
    </row>
    <row r="99" ht="15.75" customHeight="1">
      <c r="A99" s="27" t="s">
        <v>172</v>
      </c>
      <c r="B99" s="27" t="s">
        <v>391</v>
      </c>
      <c r="C99" s="42" t="s">
        <v>56</v>
      </c>
      <c r="D99" s="60">
        <v>44276.0</v>
      </c>
      <c r="E99" s="61">
        <v>1.0</v>
      </c>
      <c r="F99" s="61">
        <v>1.0</v>
      </c>
      <c r="G99" s="61">
        <v>0.0</v>
      </c>
    </row>
    <row r="100" ht="15.75" customHeight="1">
      <c r="A100" s="27" t="s">
        <v>172</v>
      </c>
      <c r="B100" s="27" t="s">
        <v>391</v>
      </c>
      <c r="C100" s="42" t="s">
        <v>57</v>
      </c>
      <c r="D100" s="60">
        <v>44276.0</v>
      </c>
      <c r="E100" s="61">
        <v>4.0</v>
      </c>
      <c r="F100" s="61">
        <v>1.0</v>
      </c>
      <c r="G100" s="61">
        <v>0.0</v>
      </c>
    </row>
    <row r="101" ht="15.75" customHeight="1">
      <c r="A101" s="27" t="s">
        <v>172</v>
      </c>
      <c r="B101" s="27" t="s">
        <v>391</v>
      </c>
      <c r="C101" s="42" t="s">
        <v>58</v>
      </c>
      <c r="D101" s="60">
        <v>44276.0</v>
      </c>
      <c r="E101" s="61">
        <v>1.0</v>
      </c>
      <c r="F101" s="61">
        <v>1.0</v>
      </c>
      <c r="G101" s="61">
        <v>0.0</v>
      </c>
    </row>
    <row r="102" ht="15.75" customHeight="1">
      <c r="A102" s="27" t="s">
        <v>172</v>
      </c>
      <c r="B102" s="27" t="s">
        <v>391</v>
      </c>
      <c r="C102" s="42" t="s">
        <v>59</v>
      </c>
      <c r="D102" s="60">
        <v>44276.0</v>
      </c>
      <c r="E102" s="61">
        <v>3.0</v>
      </c>
      <c r="F102" s="61">
        <v>1.0</v>
      </c>
      <c r="G102" s="61">
        <v>3.0</v>
      </c>
    </row>
    <row r="103" ht="15.75" customHeight="1">
      <c r="A103" s="27" t="s">
        <v>172</v>
      </c>
      <c r="B103" s="27" t="s">
        <v>391</v>
      </c>
      <c r="C103" s="42" t="s">
        <v>60</v>
      </c>
      <c r="D103" s="60">
        <v>44276.0</v>
      </c>
      <c r="E103" s="61">
        <v>1.0</v>
      </c>
      <c r="F103" s="61">
        <v>0.0</v>
      </c>
      <c r="G103" s="61">
        <v>1.0</v>
      </c>
    </row>
    <row r="104" ht="15.75" customHeight="1">
      <c r="A104" s="27" t="s">
        <v>172</v>
      </c>
      <c r="B104" s="27" t="s">
        <v>391</v>
      </c>
      <c r="C104" s="35" t="s">
        <v>27</v>
      </c>
      <c r="D104" s="60">
        <v>44307.0</v>
      </c>
      <c r="E104" s="61">
        <v>4.0</v>
      </c>
      <c r="F104" s="61">
        <v>0.0</v>
      </c>
      <c r="G104" s="61">
        <v>0.0</v>
      </c>
    </row>
    <row r="105" ht="15.75" customHeight="1">
      <c r="A105" s="27" t="s">
        <v>172</v>
      </c>
      <c r="B105" s="27" t="s">
        <v>391</v>
      </c>
      <c r="C105" s="42" t="s">
        <v>28</v>
      </c>
      <c r="D105" s="60">
        <v>44307.0</v>
      </c>
      <c r="E105" s="61">
        <v>3.0</v>
      </c>
      <c r="F105" s="61">
        <v>1.0</v>
      </c>
      <c r="G105" s="61">
        <v>3.0</v>
      </c>
    </row>
    <row r="106" ht="15.75" customHeight="1">
      <c r="A106" s="27" t="s">
        <v>172</v>
      </c>
      <c r="B106" s="27" t="s">
        <v>391</v>
      </c>
      <c r="C106" s="42" t="s">
        <v>29</v>
      </c>
      <c r="D106" s="60">
        <v>44307.0</v>
      </c>
      <c r="E106" s="61">
        <v>1.0</v>
      </c>
      <c r="F106" s="61">
        <v>1.0</v>
      </c>
      <c r="G106" s="61">
        <v>0.0</v>
      </c>
    </row>
    <row r="107" ht="15.75" customHeight="1">
      <c r="A107" s="27" t="s">
        <v>172</v>
      </c>
      <c r="B107" s="27" t="s">
        <v>391</v>
      </c>
      <c r="C107" s="42" t="s">
        <v>30</v>
      </c>
      <c r="D107" s="60">
        <v>44307.0</v>
      </c>
      <c r="E107" s="61">
        <v>1.0</v>
      </c>
      <c r="F107" s="61">
        <v>4.0</v>
      </c>
      <c r="G107" s="61">
        <v>1.0</v>
      </c>
    </row>
    <row r="108" ht="15.75" customHeight="1">
      <c r="A108" s="27" t="s">
        <v>172</v>
      </c>
      <c r="B108" s="27" t="s">
        <v>391</v>
      </c>
      <c r="C108" s="42" t="s">
        <v>31</v>
      </c>
      <c r="D108" s="60">
        <v>44307.0</v>
      </c>
      <c r="E108" s="61">
        <v>1.0</v>
      </c>
      <c r="F108" s="61">
        <v>0.0</v>
      </c>
      <c r="G108" s="61">
        <v>0.0</v>
      </c>
    </row>
    <row r="109" ht="15.75" customHeight="1">
      <c r="A109" s="27" t="s">
        <v>172</v>
      </c>
      <c r="B109" s="27" t="s">
        <v>391</v>
      </c>
      <c r="C109" s="42" t="s">
        <v>32</v>
      </c>
      <c r="D109" s="60">
        <v>44307.0</v>
      </c>
      <c r="E109" s="61">
        <v>1.0</v>
      </c>
      <c r="F109" s="61">
        <v>1.0</v>
      </c>
      <c r="G109" s="61">
        <v>0.0</v>
      </c>
    </row>
    <row r="110" ht="15.75" customHeight="1">
      <c r="A110" s="27" t="s">
        <v>172</v>
      </c>
      <c r="B110" s="27" t="s">
        <v>391</v>
      </c>
      <c r="C110" s="42" t="s">
        <v>33</v>
      </c>
      <c r="D110" s="60">
        <v>44307.0</v>
      </c>
      <c r="E110" s="61">
        <v>1.0</v>
      </c>
      <c r="F110" s="61">
        <v>1.0</v>
      </c>
      <c r="G110" s="61">
        <v>0.0</v>
      </c>
    </row>
    <row r="111" ht="15.75" customHeight="1">
      <c r="A111" s="27" t="s">
        <v>172</v>
      </c>
      <c r="B111" s="27" t="s">
        <v>391</v>
      </c>
      <c r="C111" s="35" t="s">
        <v>34</v>
      </c>
      <c r="D111" s="60">
        <v>44307.0</v>
      </c>
      <c r="E111" s="61">
        <v>1.0</v>
      </c>
      <c r="F111" s="61">
        <v>0.0</v>
      </c>
      <c r="G111" s="61">
        <v>1.0</v>
      </c>
    </row>
    <row r="112" ht="15.75" customHeight="1">
      <c r="A112" s="27" t="s">
        <v>172</v>
      </c>
      <c r="B112" s="27" t="s">
        <v>391</v>
      </c>
      <c r="C112" s="35" t="s">
        <v>35</v>
      </c>
      <c r="D112" s="60">
        <v>44307.0</v>
      </c>
      <c r="E112" s="61">
        <v>1.0</v>
      </c>
      <c r="F112" s="61">
        <v>1.0</v>
      </c>
      <c r="G112" s="61">
        <v>0.0</v>
      </c>
    </row>
    <row r="113" ht="15.75" customHeight="1">
      <c r="A113" s="27" t="s">
        <v>172</v>
      </c>
      <c r="B113" s="27" t="s">
        <v>391</v>
      </c>
      <c r="C113" s="42" t="s">
        <v>36</v>
      </c>
      <c r="D113" s="60">
        <v>44307.0</v>
      </c>
      <c r="E113" s="61">
        <v>1.0</v>
      </c>
      <c r="F113" s="61">
        <v>1.0</v>
      </c>
      <c r="G113" s="61">
        <v>0.0</v>
      </c>
    </row>
    <row r="114" ht="15.75" customHeight="1">
      <c r="A114" s="27" t="s">
        <v>172</v>
      </c>
      <c r="B114" s="27" t="s">
        <v>391</v>
      </c>
      <c r="C114" s="42" t="s">
        <v>37</v>
      </c>
      <c r="D114" s="60">
        <v>44307.0</v>
      </c>
      <c r="E114" s="61">
        <v>1.0</v>
      </c>
      <c r="F114" s="61">
        <v>2.0</v>
      </c>
      <c r="G114" s="61">
        <v>0.0</v>
      </c>
    </row>
    <row r="115" ht="15.75" customHeight="1">
      <c r="A115" s="27" t="s">
        <v>172</v>
      </c>
      <c r="B115" s="27" t="s">
        <v>391</v>
      </c>
      <c r="C115" s="42" t="s">
        <v>38</v>
      </c>
      <c r="D115" s="60">
        <v>44307.0</v>
      </c>
      <c r="E115" s="61">
        <v>1.0</v>
      </c>
      <c r="F115" s="61">
        <v>0.0</v>
      </c>
      <c r="G115" s="61">
        <v>0.0</v>
      </c>
    </row>
    <row r="116" ht="15.75" customHeight="1">
      <c r="A116" s="27" t="s">
        <v>172</v>
      </c>
      <c r="B116" s="27" t="s">
        <v>391</v>
      </c>
      <c r="C116" s="42" t="s">
        <v>39</v>
      </c>
      <c r="D116" s="60">
        <v>44307.0</v>
      </c>
      <c r="E116" s="61">
        <v>3.0</v>
      </c>
      <c r="F116" s="61">
        <v>0.0</v>
      </c>
      <c r="G116" s="61">
        <v>1.0</v>
      </c>
    </row>
    <row r="117" ht="15.75" customHeight="1">
      <c r="A117" s="27" t="s">
        <v>172</v>
      </c>
      <c r="B117" s="27" t="s">
        <v>391</v>
      </c>
      <c r="C117" s="42" t="s">
        <v>40</v>
      </c>
      <c r="D117" s="60">
        <v>44307.0</v>
      </c>
      <c r="E117" s="61">
        <v>1.0</v>
      </c>
      <c r="F117" s="61">
        <v>1.0</v>
      </c>
      <c r="G117" s="61">
        <v>0.0</v>
      </c>
    </row>
    <row r="118" ht="15.75" customHeight="1">
      <c r="A118" s="27" t="s">
        <v>172</v>
      </c>
      <c r="B118" s="27" t="s">
        <v>391</v>
      </c>
      <c r="C118" s="42" t="s">
        <v>41</v>
      </c>
      <c r="D118" s="60">
        <v>44307.0</v>
      </c>
      <c r="E118" s="61">
        <v>1.0</v>
      </c>
      <c r="F118" s="61">
        <v>1.0</v>
      </c>
      <c r="G118" s="61">
        <v>1.0</v>
      </c>
    </row>
    <row r="119" ht="15.75" customHeight="1">
      <c r="A119" s="27" t="s">
        <v>172</v>
      </c>
      <c r="B119" s="27" t="s">
        <v>391</v>
      </c>
      <c r="C119" s="42" t="s">
        <v>42</v>
      </c>
      <c r="D119" s="60">
        <v>44307.0</v>
      </c>
      <c r="E119" s="61">
        <v>1.0</v>
      </c>
      <c r="F119" s="61">
        <v>0.0</v>
      </c>
      <c r="G119" s="61">
        <v>0.0</v>
      </c>
    </row>
    <row r="120" ht="15.75" customHeight="1">
      <c r="A120" s="27" t="s">
        <v>172</v>
      </c>
      <c r="B120" s="27" t="s">
        <v>391</v>
      </c>
      <c r="C120" s="42" t="s">
        <v>43</v>
      </c>
      <c r="D120" s="60">
        <v>44307.0</v>
      </c>
      <c r="E120" s="61">
        <v>1.0</v>
      </c>
      <c r="F120" s="61">
        <v>1.0</v>
      </c>
      <c r="G120" s="61">
        <v>0.0</v>
      </c>
    </row>
    <row r="121" ht="15.75" customHeight="1">
      <c r="A121" s="27" t="s">
        <v>172</v>
      </c>
      <c r="B121" s="27" t="s">
        <v>391</v>
      </c>
      <c r="C121" s="42" t="s">
        <v>44</v>
      </c>
      <c r="D121" s="60">
        <v>44307.0</v>
      </c>
      <c r="E121" s="61">
        <v>1.0</v>
      </c>
      <c r="F121" s="61">
        <v>1.0</v>
      </c>
      <c r="G121" s="61">
        <v>0.0</v>
      </c>
    </row>
    <row r="122" ht="15.75" customHeight="1">
      <c r="A122" s="27" t="s">
        <v>172</v>
      </c>
      <c r="B122" s="27" t="s">
        <v>391</v>
      </c>
      <c r="C122" s="42" t="s">
        <v>45</v>
      </c>
      <c r="D122" s="60">
        <v>44307.0</v>
      </c>
      <c r="E122" s="61">
        <v>1.0</v>
      </c>
      <c r="F122" s="61">
        <v>1.0</v>
      </c>
      <c r="G122" s="61">
        <v>1.0</v>
      </c>
    </row>
    <row r="123" ht="15.75" customHeight="1">
      <c r="A123" s="27" t="s">
        <v>172</v>
      </c>
      <c r="B123" s="27" t="s">
        <v>391</v>
      </c>
      <c r="C123" s="42" t="s">
        <v>46</v>
      </c>
      <c r="D123" s="60">
        <v>44307.0</v>
      </c>
      <c r="E123" s="61">
        <v>1.0</v>
      </c>
      <c r="F123" s="61">
        <v>1.0</v>
      </c>
      <c r="G123" s="61">
        <v>0.0</v>
      </c>
    </row>
    <row r="124" ht="15.75" customHeight="1">
      <c r="A124" s="27" t="s">
        <v>172</v>
      </c>
      <c r="B124" s="27" t="s">
        <v>391</v>
      </c>
      <c r="C124" s="42" t="s">
        <v>47</v>
      </c>
      <c r="D124" s="60">
        <v>44307.0</v>
      </c>
      <c r="E124" s="61">
        <v>2.0</v>
      </c>
      <c r="F124" s="61">
        <v>1.0</v>
      </c>
      <c r="G124" s="61">
        <v>0.0</v>
      </c>
    </row>
    <row r="125" ht="15.75" customHeight="1">
      <c r="A125" s="27" t="s">
        <v>172</v>
      </c>
      <c r="B125" s="27" t="s">
        <v>391</v>
      </c>
      <c r="C125" s="42" t="s">
        <v>48</v>
      </c>
      <c r="D125" s="60">
        <v>44307.0</v>
      </c>
      <c r="E125" s="61">
        <v>3.0</v>
      </c>
      <c r="F125" s="61">
        <v>2.0</v>
      </c>
      <c r="G125" s="61">
        <v>3.0</v>
      </c>
    </row>
    <row r="126" ht="15.75" customHeight="1">
      <c r="A126" s="27" t="s">
        <v>172</v>
      </c>
      <c r="B126" s="27" t="s">
        <v>391</v>
      </c>
      <c r="C126" s="42" t="s">
        <v>49</v>
      </c>
      <c r="D126" s="60">
        <v>44307.0</v>
      </c>
      <c r="E126" s="61">
        <v>1.0</v>
      </c>
      <c r="F126" s="61">
        <v>1.0</v>
      </c>
      <c r="G126" s="61">
        <v>0.0</v>
      </c>
    </row>
    <row r="127" ht="15.75" customHeight="1">
      <c r="A127" s="27" t="s">
        <v>172</v>
      </c>
      <c r="B127" s="27" t="s">
        <v>391</v>
      </c>
      <c r="C127" s="42" t="s">
        <v>50</v>
      </c>
      <c r="D127" s="60">
        <v>44307.0</v>
      </c>
      <c r="E127" s="61">
        <v>4.0</v>
      </c>
      <c r="F127" s="61">
        <v>2.0</v>
      </c>
      <c r="G127" s="61">
        <v>1.0</v>
      </c>
    </row>
    <row r="128" ht="15.75" customHeight="1">
      <c r="A128" s="27" t="s">
        <v>172</v>
      </c>
      <c r="B128" s="27" t="s">
        <v>391</v>
      </c>
      <c r="C128" s="42" t="s">
        <v>51</v>
      </c>
      <c r="D128" s="60">
        <v>44307.0</v>
      </c>
      <c r="E128" s="61">
        <v>4.0</v>
      </c>
      <c r="F128" s="61">
        <v>1.0</v>
      </c>
      <c r="G128" s="61">
        <v>0.0</v>
      </c>
    </row>
    <row r="129" ht="15.75" customHeight="1">
      <c r="A129" s="27" t="s">
        <v>172</v>
      </c>
      <c r="B129" s="27" t="s">
        <v>391</v>
      </c>
      <c r="C129" s="42" t="s">
        <v>52</v>
      </c>
      <c r="D129" s="60">
        <v>44307.0</v>
      </c>
      <c r="E129" s="61">
        <v>1.0</v>
      </c>
      <c r="F129" s="61">
        <v>1.0</v>
      </c>
      <c r="G129" s="61">
        <v>2.0</v>
      </c>
    </row>
    <row r="130" ht="15.75" customHeight="1">
      <c r="A130" s="27" t="s">
        <v>172</v>
      </c>
      <c r="B130" s="27" t="s">
        <v>391</v>
      </c>
      <c r="C130" s="42" t="s">
        <v>53</v>
      </c>
      <c r="D130" s="60">
        <v>44307.0</v>
      </c>
      <c r="E130" s="61">
        <v>2.0</v>
      </c>
      <c r="F130" s="61">
        <v>1.0</v>
      </c>
      <c r="G130" s="61">
        <v>0.0</v>
      </c>
    </row>
    <row r="131" ht="15.75" customHeight="1">
      <c r="A131" s="27" t="s">
        <v>172</v>
      </c>
      <c r="B131" s="27" t="s">
        <v>391</v>
      </c>
      <c r="C131" s="42" t="s">
        <v>54</v>
      </c>
      <c r="D131" s="60">
        <v>44307.0</v>
      </c>
      <c r="E131" s="61">
        <v>1.0</v>
      </c>
      <c r="F131" s="61">
        <v>0.0</v>
      </c>
      <c r="G131" s="61">
        <v>1.0</v>
      </c>
    </row>
    <row r="132" ht="15.75" customHeight="1">
      <c r="A132" s="27" t="s">
        <v>172</v>
      </c>
      <c r="B132" s="27" t="s">
        <v>391</v>
      </c>
      <c r="C132" s="42" t="s">
        <v>55</v>
      </c>
      <c r="D132" s="60">
        <v>44307.0</v>
      </c>
      <c r="E132" s="61">
        <v>1.0</v>
      </c>
      <c r="F132" s="61">
        <v>0.0</v>
      </c>
      <c r="G132" s="61">
        <v>0.0</v>
      </c>
    </row>
    <row r="133" ht="15.75" customHeight="1">
      <c r="A133" s="27" t="s">
        <v>172</v>
      </c>
      <c r="B133" s="27" t="s">
        <v>391</v>
      </c>
      <c r="C133" s="42" t="s">
        <v>56</v>
      </c>
      <c r="D133" s="60">
        <v>44307.0</v>
      </c>
      <c r="E133" s="61">
        <v>1.0</v>
      </c>
      <c r="F133" s="61">
        <v>1.0</v>
      </c>
      <c r="G133" s="61">
        <v>0.0</v>
      </c>
    </row>
    <row r="134" ht="15.75" customHeight="1">
      <c r="A134" s="27" t="s">
        <v>172</v>
      </c>
      <c r="B134" s="27" t="s">
        <v>391</v>
      </c>
      <c r="C134" s="42" t="s">
        <v>57</v>
      </c>
      <c r="D134" s="60">
        <v>44307.0</v>
      </c>
      <c r="E134" s="61">
        <v>4.0</v>
      </c>
      <c r="F134" s="61">
        <v>1.0</v>
      </c>
      <c r="G134" s="61">
        <v>0.0</v>
      </c>
    </row>
    <row r="135" ht="15.75" customHeight="1">
      <c r="A135" s="27" t="s">
        <v>172</v>
      </c>
      <c r="B135" s="27" t="s">
        <v>391</v>
      </c>
      <c r="C135" s="42" t="s">
        <v>58</v>
      </c>
      <c r="D135" s="60">
        <v>44307.0</v>
      </c>
      <c r="E135" s="61">
        <v>1.0</v>
      </c>
      <c r="F135" s="61">
        <v>1.0</v>
      </c>
      <c r="G135" s="61">
        <v>0.0</v>
      </c>
    </row>
    <row r="136" ht="15.75" customHeight="1">
      <c r="A136" s="27" t="s">
        <v>172</v>
      </c>
      <c r="B136" s="27" t="s">
        <v>391</v>
      </c>
      <c r="C136" s="42" t="s">
        <v>59</v>
      </c>
      <c r="D136" s="60">
        <v>44307.0</v>
      </c>
      <c r="E136" s="61">
        <v>3.0</v>
      </c>
      <c r="F136" s="61">
        <v>1.0</v>
      </c>
      <c r="G136" s="61">
        <v>3.0</v>
      </c>
    </row>
    <row r="137" ht="15.75" customHeight="1">
      <c r="A137" s="27" t="s">
        <v>172</v>
      </c>
      <c r="B137" s="27" t="s">
        <v>391</v>
      </c>
      <c r="C137" s="42" t="s">
        <v>60</v>
      </c>
      <c r="D137" s="60">
        <v>44307.0</v>
      </c>
      <c r="E137" s="61">
        <v>1.0</v>
      </c>
      <c r="F137" s="61">
        <v>0.0</v>
      </c>
      <c r="G137" s="61">
        <v>1.0</v>
      </c>
    </row>
    <row r="138" ht="15.75" customHeight="1">
      <c r="A138" s="27" t="s">
        <v>172</v>
      </c>
      <c r="B138" s="27" t="s">
        <v>391</v>
      </c>
      <c r="C138" s="35" t="s">
        <v>27</v>
      </c>
      <c r="D138" s="60">
        <v>44337.0</v>
      </c>
      <c r="E138" s="61">
        <v>4.0</v>
      </c>
      <c r="F138" s="61">
        <v>0.0</v>
      </c>
      <c r="G138" s="61">
        <v>0.0</v>
      </c>
    </row>
    <row r="139" ht="15.75" customHeight="1">
      <c r="A139" s="27" t="s">
        <v>172</v>
      </c>
      <c r="B139" s="27" t="s">
        <v>391</v>
      </c>
      <c r="C139" s="42" t="s">
        <v>28</v>
      </c>
      <c r="D139" s="60">
        <v>44337.0</v>
      </c>
      <c r="E139" s="61">
        <v>3.0</v>
      </c>
      <c r="F139" s="61">
        <v>1.0</v>
      </c>
      <c r="G139" s="61">
        <v>3.0</v>
      </c>
    </row>
    <row r="140" ht="15.75" customHeight="1">
      <c r="A140" s="27" t="s">
        <v>172</v>
      </c>
      <c r="B140" s="27" t="s">
        <v>391</v>
      </c>
      <c r="C140" s="42" t="s">
        <v>29</v>
      </c>
      <c r="D140" s="60">
        <v>44337.0</v>
      </c>
      <c r="E140" s="61">
        <v>1.0</v>
      </c>
      <c r="F140" s="61">
        <v>1.0</v>
      </c>
      <c r="G140" s="61">
        <v>0.0</v>
      </c>
    </row>
    <row r="141" ht="15.75" customHeight="1">
      <c r="A141" s="27" t="s">
        <v>172</v>
      </c>
      <c r="B141" s="27" t="s">
        <v>391</v>
      </c>
      <c r="C141" s="42" t="s">
        <v>30</v>
      </c>
      <c r="D141" s="60">
        <v>44337.0</v>
      </c>
      <c r="E141" s="61">
        <v>1.0</v>
      </c>
      <c r="F141" s="61">
        <v>4.0</v>
      </c>
      <c r="G141" s="61">
        <v>1.0</v>
      </c>
    </row>
    <row r="142" ht="15.75" customHeight="1">
      <c r="A142" s="27" t="s">
        <v>172</v>
      </c>
      <c r="B142" s="27" t="s">
        <v>391</v>
      </c>
      <c r="C142" s="42" t="s">
        <v>31</v>
      </c>
      <c r="D142" s="60">
        <v>44337.0</v>
      </c>
      <c r="E142" s="61">
        <v>1.0</v>
      </c>
      <c r="F142" s="61">
        <v>0.0</v>
      </c>
      <c r="G142" s="61">
        <v>0.0</v>
      </c>
    </row>
    <row r="143" ht="15.75" customHeight="1">
      <c r="A143" s="27" t="s">
        <v>172</v>
      </c>
      <c r="B143" s="27" t="s">
        <v>391</v>
      </c>
      <c r="C143" s="42" t="s">
        <v>32</v>
      </c>
      <c r="D143" s="60">
        <v>44337.0</v>
      </c>
      <c r="E143" s="61">
        <v>1.0</v>
      </c>
      <c r="F143" s="61">
        <v>1.0</v>
      </c>
      <c r="G143" s="61">
        <v>0.0</v>
      </c>
    </row>
    <row r="144" ht="15.75" customHeight="1">
      <c r="A144" s="27" t="s">
        <v>172</v>
      </c>
      <c r="B144" s="27" t="s">
        <v>391</v>
      </c>
      <c r="C144" s="42" t="s">
        <v>33</v>
      </c>
      <c r="D144" s="60">
        <v>44337.0</v>
      </c>
      <c r="E144" s="61">
        <v>1.0</v>
      </c>
      <c r="F144" s="61">
        <v>1.0</v>
      </c>
      <c r="G144" s="61">
        <v>0.0</v>
      </c>
    </row>
    <row r="145" ht="15.75" customHeight="1">
      <c r="A145" s="27" t="s">
        <v>172</v>
      </c>
      <c r="B145" s="27" t="s">
        <v>391</v>
      </c>
      <c r="C145" s="35" t="s">
        <v>34</v>
      </c>
      <c r="D145" s="60">
        <v>44337.0</v>
      </c>
      <c r="E145" s="61">
        <v>1.0</v>
      </c>
      <c r="F145" s="61">
        <v>0.0</v>
      </c>
      <c r="G145" s="61">
        <v>1.0</v>
      </c>
    </row>
    <row r="146" ht="15.75" customHeight="1">
      <c r="A146" s="27" t="s">
        <v>172</v>
      </c>
      <c r="B146" s="27" t="s">
        <v>391</v>
      </c>
      <c r="C146" s="35" t="s">
        <v>35</v>
      </c>
      <c r="D146" s="60">
        <v>44337.0</v>
      </c>
      <c r="E146" s="61">
        <v>1.0</v>
      </c>
      <c r="F146" s="61">
        <v>1.0</v>
      </c>
      <c r="G146" s="61">
        <v>0.0</v>
      </c>
    </row>
    <row r="147" ht="15.75" customHeight="1">
      <c r="A147" s="27" t="s">
        <v>172</v>
      </c>
      <c r="B147" s="27" t="s">
        <v>391</v>
      </c>
      <c r="C147" s="42" t="s">
        <v>36</v>
      </c>
      <c r="D147" s="60">
        <v>44337.0</v>
      </c>
      <c r="E147" s="61">
        <v>1.0</v>
      </c>
      <c r="F147" s="61">
        <v>1.0</v>
      </c>
      <c r="G147" s="61">
        <v>0.0</v>
      </c>
    </row>
    <row r="148" ht="15.75" customHeight="1">
      <c r="A148" s="27" t="s">
        <v>172</v>
      </c>
      <c r="B148" s="27" t="s">
        <v>391</v>
      </c>
      <c r="C148" s="42" t="s">
        <v>37</v>
      </c>
      <c r="D148" s="60">
        <v>44337.0</v>
      </c>
      <c r="E148" s="61">
        <v>1.0</v>
      </c>
      <c r="F148" s="61">
        <v>2.0</v>
      </c>
      <c r="G148" s="61">
        <v>0.0</v>
      </c>
    </row>
    <row r="149" ht="15.75" customHeight="1">
      <c r="A149" s="27" t="s">
        <v>172</v>
      </c>
      <c r="B149" s="27" t="s">
        <v>391</v>
      </c>
      <c r="C149" s="42" t="s">
        <v>38</v>
      </c>
      <c r="D149" s="60">
        <v>44337.0</v>
      </c>
      <c r="E149" s="61">
        <v>1.0</v>
      </c>
      <c r="F149" s="61">
        <v>0.0</v>
      </c>
      <c r="G149" s="61">
        <v>0.0</v>
      </c>
    </row>
    <row r="150" ht="15.75" customHeight="1">
      <c r="A150" s="27" t="s">
        <v>172</v>
      </c>
      <c r="B150" s="27" t="s">
        <v>391</v>
      </c>
      <c r="C150" s="42" t="s">
        <v>39</v>
      </c>
      <c r="D150" s="60">
        <v>44337.0</v>
      </c>
      <c r="E150" s="61">
        <v>3.0</v>
      </c>
      <c r="F150" s="61">
        <v>0.0</v>
      </c>
      <c r="G150" s="61">
        <v>1.0</v>
      </c>
    </row>
    <row r="151" ht="15.75" customHeight="1">
      <c r="A151" s="27" t="s">
        <v>172</v>
      </c>
      <c r="B151" s="27" t="s">
        <v>391</v>
      </c>
      <c r="C151" s="42" t="s">
        <v>40</v>
      </c>
      <c r="D151" s="60">
        <v>44337.0</v>
      </c>
      <c r="E151" s="61">
        <v>1.0</v>
      </c>
      <c r="F151" s="61">
        <v>1.0</v>
      </c>
      <c r="G151" s="61">
        <v>0.0</v>
      </c>
    </row>
    <row r="152" ht="15.75" customHeight="1">
      <c r="A152" s="27" t="s">
        <v>172</v>
      </c>
      <c r="B152" s="27" t="s">
        <v>391</v>
      </c>
      <c r="C152" s="42" t="s">
        <v>41</v>
      </c>
      <c r="D152" s="60">
        <v>44337.0</v>
      </c>
      <c r="E152" s="61">
        <v>1.0</v>
      </c>
      <c r="F152" s="61">
        <v>1.0</v>
      </c>
      <c r="G152" s="61">
        <v>1.0</v>
      </c>
    </row>
    <row r="153" ht="15.75" customHeight="1">
      <c r="A153" s="27" t="s">
        <v>172</v>
      </c>
      <c r="B153" s="27" t="s">
        <v>391</v>
      </c>
      <c r="C153" s="42" t="s">
        <v>42</v>
      </c>
      <c r="D153" s="60">
        <v>44337.0</v>
      </c>
      <c r="E153" s="61">
        <v>1.0</v>
      </c>
      <c r="F153" s="61">
        <v>0.0</v>
      </c>
      <c r="G153" s="61">
        <v>0.0</v>
      </c>
    </row>
    <row r="154" ht="15.75" customHeight="1">
      <c r="A154" s="27" t="s">
        <v>172</v>
      </c>
      <c r="B154" s="27" t="s">
        <v>391</v>
      </c>
      <c r="C154" s="42" t="s">
        <v>43</v>
      </c>
      <c r="D154" s="60">
        <v>44337.0</v>
      </c>
      <c r="E154" s="61">
        <v>1.0</v>
      </c>
      <c r="F154" s="61">
        <v>1.0</v>
      </c>
      <c r="G154" s="61">
        <v>0.0</v>
      </c>
    </row>
    <row r="155" ht="15.75" customHeight="1">
      <c r="A155" s="27" t="s">
        <v>172</v>
      </c>
      <c r="B155" s="27" t="s">
        <v>391</v>
      </c>
      <c r="C155" s="42" t="s">
        <v>44</v>
      </c>
      <c r="D155" s="60">
        <v>44337.0</v>
      </c>
      <c r="E155" s="61">
        <v>1.0</v>
      </c>
      <c r="F155" s="61">
        <v>1.0</v>
      </c>
      <c r="G155" s="61">
        <v>0.0</v>
      </c>
    </row>
    <row r="156" ht="15.75" customHeight="1">
      <c r="A156" s="27" t="s">
        <v>172</v>
      </c>
      <c r="B156" s="27" t="s">
        <v>391</v>
      </c>
      <c r="C156" s="42" t="s">
        <v>45</v>
      </c>
      <c r="D156" s="60">
        <v>44337.0</v>
      </c>
      <c r="E156" s="61">
        <v>1.0</v>
      </c>
      <c r="F156" s="61">
        <v>1.0</v>
      </c>
      <c r="G156" s="61">
        <v>1.0</v>
      </c>
    </row>
    <row r="157" ht="15.75" customHeight="1">
      <c r="A157" s="27" t="s">
        <v>172</v>
      </c>
      <c r="B157" s="27" t="s">
        <v>391</v>
      </c>
      <c r="C157" s="42" t="s">
        <v>46</v>
      </c>
      <c r="D157" s="60">
        <v>44337.0</v>
      </c>
      <c r="E157" s="61">
        <v>1.0</v>
      </c>
      <c r="F157" s="61">
        <v>1.0</v>
      </c>
      <c r="G157" s="61">
        <v>0.0</v>
      </c>
    </row>
    <row r="158" ht="15.75" customHeight="1">
      <c r="A158" s="27" t="s">
        <v>172</v>
      </c>
      <c r="B158" s="27" t="s">
        <v>391</v>
      </c>
      <c r="C158" s="42" t="s">
        <v>47</v>
      </c>
      <c r="D158" s="60">
        <v>44337.0</v>
      </c>
      <c r="E158" s="61">
        <v>2.0</v>
      </c>
      <c r="F158" s="61">
        <v>1.0</v>
      </c>
      <c r="G158" s="61">
        <v>0.0</v>
      </c>
    </row>
    <row r="159" ht="15.75" customHeight="1">
      <c r="A159" s="27" t="s">
        <v>172</v>
      </c>
      <c r="B159" s="27" t="s">
        <v>391</v>
      </c>
      <c r="C159" s="42" t="s">
        <v>48</v>
      </c>
      <c r="D159" s="60">
        <v>44337.0</v>
      </c>
      <c r="E159" s="61">
        <v>3.0</v>
      </c>
      <c r="F159" s="61">
        <v>2.0</v>
      </c>
      <c r="G159" s="61">
        <v>3.0</v>
      </c>
    </row>
    <row r="160" ht="15.75" customHeight="1">
      <c r="A160" s="27" t="s">
        <v>172</v>
      </c>
      <c r="B160" s="27" t="s">
        <v>391</v>
      </c>
      <c r="C160" s="42" t="s">
        <v>49</v>
      </c>
      <c r="D160" s="60">
        <v>44337.0</v>
      </c>
      <c r="E160" s="61">
        <v>1.0</v>
      </c>
      <c r="F160" s="61">
        <v>1.0</v>
      </c>
      <c r="G160" s="61">
        <v>0.0</v>
      </c>
    </row>
    <row r="161" ht="15.75" customHeight="1">
      <c r="A161" s="27" t="s">
        <v>172</v>
      </c>
      <c r="B161" s="27" t="s">
        <v>391</v>
      </c>
      <c r="C161" s="42" t="s">
        <v>50</v>
      </c>
      <c r="D161" s="60">
        <v>44337.0</v>
      </c>
      <c r="E161" s="61">
        <v>4.0</v>
      </c>
      <c r="F161" s="61">
        <v>2.0</v>
      </c>
      <c r="G161" s="61">
        <v>1.0</v>
      </c>
    </row>
    <row r="162" ht="15.75" customHeight="1">
      <c r="A162" s="27" t="s">
        <v>172</v>
      </c>
      <c r="B162" s="27" t="s">
        <v>391</v>
      </c>
      <c r="C162" s="42" t="s">
        <v>51</v>
      </c>
      <c r="D162" s="60">
        <v>44337.0</v>
      </c>
      <c r="E162" s="61">
        <v>4.0</v>
      </c>
      <c r="F162" s="61">
        <v>1.0</v>
      </c>
      <c r="G162" s="61">
        <v>0.0</v>
      </c>
    </row>
    <row r="163" ht="15.75" customHeight="1">
      <c r="A163" s="27" t="s">
        <v>172</v>
      </c>
      <c r="B163" s="27" t="s">
        <v>391</v>
      </c>
      <c r="C163" s="42" t="s">
        <v>52</v>
      </c>
      <c r="D163" s="60">
        <v>44337.0</v>
      </c>
      <c r="E163" s="61">
        <v>1.0</v>
      </c>
      <c r="F163" s="61">
        <v>1.0</v>
      </c>
      <c r="G163" s="61">
        <v>2.0</v>
      </c>
    </row>
    <row r="164" ht="15.75" customHeight="1">
      <c r="A164" s="27" t="s">
        <v>172</v>
      </c>
      <c r="B164" s="27" t="s">
        <v>391</v>
      </c>
      <c r="C164" s="42" t="s">
        <v>53</v>
      </c>
      <c r="D164" s="60">
        <v>44337.0</v>
      </c>
      <c r="E164" s="61">
        <v>2.0</v>
      </c>
      <c r="F164" s="61">
        <v>1.0</v>
      </c>
      <c r="G164" s="61">
        <v>0.0</v>
      </c>
    </row>
    <row r="165" ht="15.75" customHeight="1">
      <c r="A165" s="27" t="s">
        <v>172</v>
      </c>
      <c r="B165" s="27" t="s">
        <v>391</v>
      </c>
      <c r="C165" s="42" t="s">
        <v>54</v>
      </c>
      <c r="D165" s="60">
        <v>44337.0</v>
      </c>
      <c r="E165" s="61">
        <v>1.0</v>
      </c>
      <c r="F165" s="61">
        <v>0.0</v>
      </c>
      <c r="G165" s="61">
        <v>1.0</v>
      </c>
    </row>
    <row r="166" ht="15.75" customHeight="1">
      <c r="A166" s="27" t="s">
        <v>172</v>
      </c>
      <c r="B166" s="27" t="s">
        <v>391</v>
      </c>
      <c r="C166" s="42" t="s">
        <v>55</v>
      </c>
      <c r="D166" s="60">
        <v>44337.0</v>
      </c>
      <c r="E166" s="61">
        <v>1.0</v>
      </c>
      <c r="F166" s="61">
        <v>0.0</v>
      </c>
      <c r="G166" s="61">
        <v>0.0</v>
      </c>
    </row>
    <row r="167" ht="15.75" customHeight="1">
      <c r="A167" s="27" t="s">
        <v>172</v>
      </c>
      <c r="B167" s="27" t="s">
        <v>391</v>
      </c>
      <c r="C167" s="42" t="s">
        <v>56</v>
      </c>
      <c r="D167" s="60">
        <v>44337.0</v>
      </c>
      <c r="E167" s="61">
        <v>1.0</v>
      </c>
      <c r="F167" s="61">
        <v>1.0</v>
      </c>
      <c r="G167" s="61">
        <v>0.0</v>
      </c>
    </row>
    <row r="168" ht="15.75" customHeight="1">
      <c r="A168" s="27" t="s">
        <v>172</v>
      </c>
      <c r="B168" s="27" t="s">
        <v>391</v>
      </c>
      <c r="C168" s="42" t="s">
        <v>57</v>
      </c>
      <c r="D168" s="60">
        <v>44337.0</v>
      </c>
      <c r="E168" s="61">
        <v>4.0</v>
      </c>
      <c r="F168" s="61">
        <v>1.0</v>
      </c>
      <c r="G168" s="61">
        <v>0.0</v>
      </c>
    </row>
    <row r="169" ht="15.75" customHeight="1">
      <c r="A169" s="27" t="s">
        <v>172</v>
      </c>
      <c r="B169" s="27" t="s">
        <v>391</v>
      </c>
      <c r="C169" s="42" t="s">
        <v>58</v>
      </c>
      <c r="D169" s="60">
        <v>44337.0</v>
      </c>
      <c r="E169" s="61">
        <v>1.0</v>
      </c>
      <c r="F169" s="61">
        <v>1.0</v>
      </c>
      <c r="G169" s="61">
        <v>0.0</v>
      </c>
    </row>
    <row r="170" ht="15.75" customHeight="1">
      <c r="A170" s="27" t="s">
        <v>172</v>
      </c>
      <c r="B170" s="27" t="s">
        <v>391</v>
      </c>
      <c r="C170" s="42" t="s">
        <v>59</v>
      </c>
      <c r="D170" s="60">
        <v>44337.0</v>
      </c>
      <c r="E170" s="61">
        <v>3.0</v>
      </c>
      <c r="F170" s="61">
        <v>1.0</v>
      </c>
      <c r="G170" s="61">
        <v>3.0</v>
      </c>
    </row>
    <row r="171" ht="15.75" customHeight="1">
      <c r="A171" s="27" t="s">
        <v>172</v>
      </c>
      <c r="B171" s="27" t="s">
        <v>391</v>
      </c>
      <c r="C171" s="42" t="s">
        <v>60</v>
      </c>
      <c r="D171" s="60">
        <v>44337.0</v>
      </c>
      <c r="E171" s="61">
        <v>1.0</v>
      </c>
      <c r="F171" s="61">
        <v>0.0</v>
      </c>
      <c r="G171" s="61">
        <v>1.0</v>
      </c>
    </row>
    <row r="172" ht="15.75" customHeight="1">
      <c r="A172" s="27" t="s">
        <v>172</v>
      </c>
      <c r="B172" s="27" t="s">
        <v>391</v>
      </c>
      <c r="C172" s="35" t="s">
        <v>27</v>
      </c>
      <c r="D172" s="60">
        <v>44368.0</v>
      </c>
      <c r="E172" s="61">
        <v>4.0</v>
      </c>
      <c r="F172" s="61">
        <v>0.0</v>
      </c>
      <c r="G172" s="61">
        <v>0.0</v>
      </c>
    </row>
    <row r="173" ht="15.75" customHeight="1">
      <c r="A173" s="27" t="s">
        <v>172</v>
      </c>
      <c r="B173" s="27" t="s">
        <v>391</v>
      </c>
      <c r="C173" s="42" t="s">
        <v>28</v>
      </c>
      <c r="D173" s="60">
        <v>44368.0</v>
      </c>
      <c r="E173" s="61">
        <v>3.0</v>
      </c>
      <c r="F173" s="61">
        <v>1.0</v>
      </c>
      <c r="G173" s="61">
        <v>3.0</v>
      </c>
    </row>
    <row r="174" ht="15.75" customHeight="1">
      <c r="A174" s="27" t="s">
        <v>172</v>
      </c>
      <c r="B174" s="27" t="s">
        <v>391</v>
      </c>
      <c r="C174" s="42" t="s">
        <v>29</v>
      </c>
      <c r="D174" s="60">
        <v>44368.0</v>
      </c>
      <c r="E174" s="61">
        <v>1.0</v>
      </c>
      <c r="F174" s="61">
        <v>1.0</v>
      </c>
      <c r="G174" s="61">
        <v>0.0</v>
      </c>
    </row>
    <row r="175" ht="15.75" customHeight="1">
      <c r="A175" s="27" t="s">
        <v>172</v>
      </c>
      <c r="B175" s="27" t="s">
        <v>391</v>
      </c>
      <c r="C175" s="42" t="s">
        <v>30</v>
      </c>
      <c r="D175" s="60">
        <v>44368.0</v>
      </c>
      <c r="E175" s="61">
        <v>1.0</v>
      </c>
      <c r="F175" s="61">
        <v>4.0</v>
      </c>
      <c r="G175" s="61">
        <v>1.0</v>
      </c>
    </row>
    <row r="176" ht="15.75" customHeight="1">
      <c r="A176" s="27" t="s">
        <v>172</v>
      </c>
      <c r="B176" s="27" t="s">
        <v>391</v>
      </c>
      <c r="C176" s="42" t="s">
        <v>31</v>
      </c>
      <c r="D176" s="60">
        <v>44368.0</v>
      </c>
      <c r="E176" s="61">
        <v>1.0</v>
      </c>
      <c r="F176" s="61">
        <v>0.0</v>
      </c>
      <c r="G176" s="61">
        <v>0.0</v>
      </c>
    </row>
    <row r="177" ht="15.75" customHeight="1">
      <c r="A177" s="27" t="s">
        <v>172</v>
      </c>
      <c r="B177" s="27" t="s">
        <v>391</v>
      </c>
      <c r="C177" s="42" t="s">
        <v>32</v>
      </c>
      <c r="D177" s="60">
        <v>44368.0</v>
      </c>
      <c r="E177" s="61">
        <v>1.0</v>
      </c>
      <c r="F177" s="61">
        <v>1.0</v>
      </c>
      <c r="G177" s="61">
        <v>0.0</v>
      </c>
    </row>
    <row r="178" ht="15.75" customHeight="1">
      <c r="A178" s="27" t="s">
        <v>172</v>
      </c>
      <c r="B178" s="27" t="s">
        <v>391</v>
      </c>
      <c r="C178" s="42" t="s">
        <v>33</v>
      </c>
      <c r="D178" s="60">
        <v>44368.0</v>
      </c>
      <c r="E178" s="61">
        <v>1.0</v>
      </c>
      <c r="F178" s="61">
        <v>1.0</v>
      </c>
      <c r="G178" s="61">
        <v>0.0</v>
      </c>
    </row>
    <row r="179" ht="15.75" customHeight="1">
      <c r="A179" s="27" t="s">
        <v>172</v>
      </c>
      <c r="B179" s="27" t="s">
        <v>391</v>
      </c>
      <c r="C179" s="35" t="s">
        <v>34</v>
      </c>
      <c r="D179" s="60">
        <v>44368.0</v>
      </c>
      <c r="E179" s="61">
        <v>1.0</v>
      </c>
      <c r="F179" s="61">
        <v>0.0</v>
      </c>
      <c r="G179" s="61">
        <v>1.0</v>
      </c>
    </row>
    <row r="180" ht="15.75" customHeight="1">
      <c r="A180" s="27" t="s">
        <v>172</v>
      </c>
      <c r="B180" s="27" t="s">
        <v>391</v>
      </c>
      <c r="C180" s="35" t="s">
        <v>35</v>
      </c>
      <c r="D180" s="60">
        <v>44368.0</v>
      </c>
      <c r="E180" s="61">
        <v>1.0</v>
      </c>
      <c r="F180" s="61">
        <v>1.0</v>
      </c>
      <c r="G180" s="61">
        <v>0.0</v>
      </c>
    </row>
    <row r="181" ht="15.75" customHeight="1">
      <c r="A181" s="27" t="s">
        <v>172</v>
      </c>
      <c r="B181" s="27" t="s">
        <v>391</v>
      </c>
      <c r="C181" s="42" t="s">
        <v>36</v>
      </c>
      <c r="D181" s="60">
        <v>44368.0</v>
      </c>
      <c r="E181" s="61">
        <v>1.0</v>
      </c>
      <c r="F181" s="61">
        <v>1.0</v>
      </c>
      <c r="G181" s="61">
        <v>0.0</v>
      </c>
    </row>
    <row r="182" ht="15.75" customHeight="1">
      <c r="A182" s="27" t="s">
        <v>172</v>
      </c>
      <c r="B182" s="27" t="s">
        <v>391</v>
      </c>
      <c r="C182" s="42" t="s">
        <v>37</v>
      </c>
      <c r="D182" s="60">
        <v>44368.0</v>
      </c>
      <c r="E182" s="61">
        <v>1.0</v>
      </c>
      <c r="F182" s="61">
        <v>2.0</v>
      </c>
      <c r="G182" s="61">
        <v>0.0</v>
      </c>
    </row>
    <row r="183" ht="15.75" customHeight="1">
      <c r="A183" s="27" t="s">
        <v>172</v>
      </c>
      <c r="B183" s="27" t="s">
        <v>391</v>
      </c>
      <c r="C183" s="42" t="s">
        <v>38</v>
      </c>
      <c r="D183" s="60">
        <v>44368.0</v>
      </c>
      <c r="E183" s="61">
        <v>1.0</v>
      </c>
      <c r="F183" s="61">
        <v>0.0</v>
      </c>
      <c r="G183" s="61">
        <v>0.0</v>
      </c>
    </row>
    <row r="184" ht="15.75" customHeight="1">
      <c r="A184" s="27" t="s">
        <v>172</v>
      </c>
      <c r="B184" s="27" t="s">
        <v>391</v>
      </c>
      <c r="C184" s="42" t="s">
        <v>39</v>
      </c>
      <c r="D184" s="60">
        <v>44368.0</v>
      </c>
      <c r="E184" s="61">
        <v>3.0</v>
      </c>
      <c r="F184" s="61">
        <v>0.0</v>
      </c>
      <c r="G184" s="61">
        <v>1.0</v>
      </c>
    </row>
    <row r="185" ht="15.75" customHeight="1">
      <c r="A185" s="27" t="s">
        <v>172</v>
      </c>
      <c r="B185" s="27" t="s">
        <v>391</v>
      </c>
      <c r="C185" s="42" t="s">
        <v>40</v>
      </c>
      <c r="D185" s="60">
        <v>44368.0</v>
      </c>
      <c r="E185" s="61">
        <v>1.0</v>
      </c>
      <c r="F185" s="61">
        <v>1.0</v>
      </c>
      <c r="G185" s="61">
        <v>0.0</v>
      </c>
    </row>
    <row r="186" ht="15.75" customHeight="1">
      <c r="A186" s="27" t="s">
        <v>172</v>
      </c>
      <c r="B186" s="27" t="s">
        <v>391</v>
      </c>
      <c r="C186" s="42" t="s">
        <v>41</v>
      </c>
      <c r="D186" s="60">
        <v>44368.0</v>
      </c>
      <c r="E186" s="61">
        <v>1.0</v>
      </c>
      <c r="F186" s="61">
        <v>1.0</v>
      </c>
      <c r="G186" s="61">
        <v>1.0</v>
      </c>
    </row>
    <row r="187" ht="15.75" customHeight="1">
      <c r="A187" s="27" t="s">
        <v>172</v>
      </c>
      <c r="B187" s="27" t="s">
        <v>391</v>
      </c>
      <c r="C187" s="42" t="s">
        <v>42</v>
      </c>
      <c r="D187" s="60">
        <v>44368.0</v>
      </c>
      <c r="E187" s="61">
        <v>1.0</v>
      </c>
      <c r="F187" s="61">
        <v>0.0</v>
      </c>
      <c r="G187" s="61">
        <v>0.0</v>
      </c>
    </row>
    <row r="188" ht="15.75" customHeight="1">
      <c r="A188" s="27" t="s">
        <v>172</v>
      </c>
      <c r="B188" s="27" t="s">
        <v>391</v>
      </c>
      <c r="C188" s="42" t="s">
        <v>43</v>
      </c>
      <c r="D188" s="60">
        <v>44368.0</v>
      </c>
      <c r="E188" s="61">
        <v>1.0</v>
      </c>
      <c r="F188" s="61">
        <v>1.0</v>
      </c>
      <c r="G188" s="61">
        <v>0.0</v>
      </c>
    </row>
    <row r="189" ht="15.75" customHeight="1">
      <c r="A189" s="27" t="s">
        <v>172</v>
      </c>
      <c r="B189" s="27" t="s">
        <v>391</v>
      </c>
      <c r="C189" s="42" t="s">
        <v>44</v>
      </c>
      <c r="D189" s="60">
        <v>44368.0</v>
      </c>
      <c r="E189" s="61">
        <v>1.0</v>
      </c>
      <c r="F189" s="61">
        <v>1.0</v>
      </c>
      <c r="G189" s="61">
        <v>0.0</v>
      </c>
    </row>
    <row r="190" ht="15.75" customHeight="1">
      <c r="A190" s="27" t="s">
        <v>172</v>
      </c>
      <c r="B190" s="27" t="s">
        <v>391</v>
      </c>
      <c r="C190" s="42" t="s">
        <v>45</v>
      </c>
      <c r="D190" s="60">
        <v>44368.0</v>
      </c>
      <c r="E190" s="61">
        <v>1.0</v>
      </c>
      <c r="F190" s="61">
        <v>1.0</v>
      </c>
      <c r="G190" s="61">
        <v>1.0</v>
      </c>
    </row>
    <row r="191" ht="15.75" customHeight="1">
      <c r="A191" s="27" t="s">
        <v>172</v>
      </c>
      <c r="B191" s="27" t="s">
        <v>391</v>
      </c>
      <c r="C191" s="42" t="s">
        <v>46</v>
      </c>
      <c r="D191" s="60">
        <v>44368.0</v>
      </c>
      <c r="E191" s="61">
        <v>1.0</v>
      </c>
      <c r="F191" s="61">
        <v>1.0</v>
      </c>
      <c r="G191" s="61">
        <v>0.0</v>
      </c>
    </row>
    <row r="192" ht="15.75" customHeight="1">
      <c r="A192" s="27" t="s">
        <v>172</v>
      </c>
      <c r="B192" s="27" t="s">
        <v>391</v>
      </c>
      <c r="C192" s="42" t="s">
        <v>47</v>
      </c>
      <c r="D192" s="60">
        <v>44368.0</v>
      </c>
      <c r="E192" s="61">
        <v>2.0</v>
      </c>
      <c r="F192" s="61">
        <v>1.0</v>
      </c>
      <c r="G192" s="61">
        <v>0.0</v>
      </c>
    </row>
    <row r="193" ht="15.75" customHeight="1">
      <c r="A193" s="27" t="s">
        <v>172</v>
      </c>
      <c r="B193" s="27" t="s">
        <v>391</v>
      </c>
      <c r="C193" s="42" t="s">
        <v>48</v>
      </c>
      <c r="D193" s="60">
        <v>44368.0</v>
      </c>
      <c r="E193" s="61">
        <v>3.0</v>
      </c>
      <c r="F193" s="61">
        <v>2.0</v>
      </c>
      <c r="G193" s="61">
        <v>3.0</v>
      </c>
    </row>
    <row r="194" ht="15.75" customHeight="1">
      <c r="A194" s="27" t="s">
        <v>172</v>
      </c>
      <c r="B194" s="27" t="s">
        <v>391</v>
      </c>
      <c r="C194" s="42" t="s">
        <v>49</v>
      </c>
      <c r="D194" s="60">
        <v>44368.0</v>
      </c>
      <c r="E194" s="61">
        <v>1.0</v>
      </c>
      <c r="F194" s="61">
        <v>1.0</v>
      </c>
      <c r="G194" s="61">
        <v>0.0</v>
      </c>
    </row>
    <row r="195" ht="15.75" customHeight="1">
      <c r="A195" s="27" t="s">
        <v>172</v>
      </c>
      <c r="B195" s="27" t="s">
        <v>391</v>
      </c>
      <c r="C195" s="42" t="s">
        <v>50</v>
      </c>
      <c r="D195" s="60">
        <v>44368.0</v>
      </c>
      <c r="E195" s="61">
        <v>4.0</v>
      </c>
      <c r="F195" s="61">
        <v>2.0</v>
      </c>
      <c r="G195" s="61">
        <v>1.0</v>
      </c>
    </row>
    <row r="196" ht="15.75" customHeight="1">
      <c r="A196" s="27" t="s">
        <v>172</v>
      </c>
      <c r="B196" s="27" t="s">
        <v>391</v>
      </c>
      <c r="C196" s="42" t="s">
        <v>51</v>
      </c>
      <c r="D196" s="60">
        <v>44368.0</v>
      </c>
      <c r="E196" s="61">
        <v>4.0</v>
      </c>
      <c r="F196" s="61">
        <v>1.0</v>
      </c>
      <c r="G196" s="61">
        <v>0.0</v>
      </c>
    </row>
    <row r="197" ht="15.75" customHeight="1">
      <c r="A197" s="27" t="s">
        <v>172</v>
      </c>
      <c r="B197" s="27" t="s">
        <v>391</v>
      </c>
      <c r="C197" s="42" t="s">
        <v>52</v>
      </c>
      <c r="D197" s="60">
        <v>44368.0</v>
      </c>
      <c r="E197" s="61">
        <v>1.0</v>
      </c>
      <c r="F197" s="61">
        <v>1.0</v>
      </c>
      <c r="G197" s="61">
        <v>2.0</v>
      </c>
    </row>
    <row r="198" ht="15.75" customHeight="1">
      <c r="A198" s="27" t="s">
        <v>172</v>
      </c>
      <c r="B198" s="27" t="s">
        <v>391</v>
      </c>
      <c r="C198" s="42" t="s">
        <v>53</v>
      </c>
      <c r="D198" s="60">
        <v>44368.0</v>
      </c>
      <c r="E198" s="61">
        <v>2.0</v>
      </c>
      <c r="F198" s="61">
        <v>1.0</v>
      </c>
      <c r="G198" s="61">
        <v>0.0</v>
      </c>
    </row>
    <row r="199" ht="15.75" customHeight="1">
      <c r="A199" s="27" t="s">
        <v>172</v>
      </c>
      <c r="B199" s="27" t="s">
        <v>391</v>
      </c>
      <c r="C199" s="42" t="s">
        <v>54</v>
      </c>
      <c r="D199" s="60">
        <v>44368.0</v>
      </c>
      <c r="E199" s="61">
        <v>1.0</v>
      </c>
      <c r="F199" s="61">
        <v>0.0</v>
      </c>
      <c r="G199" s="61">
        <v>1.0</v>
      </c>
    </row>
    <row r="200" ht="15.75" customHeight="1">
      <c r="A200" s="27" t="s">
        <v>172</v>
      </c>
      <c r="B200" s="27" t="s">
        <v>391</v>
      </c>
      <c r="C200" s="42" t="s">
        <v>55</v>
      </c>
      <c r="D200" s="60">
        <v>44368.0</v>
      </c>
      <c r="E200" s="61">
        <v>1.0</v>
      </c>
      <c r="F200" s="61">
        <v>0.0</v>
      </c>
      <c r="G200" s="61">
        <v>0.0</v>
      </c>
    </row>
    <row r="201" ht="15.75" customHeight="1">
      <c r="A201" s="27" t="s">
        <v>172</v>
      </c>
      <c r="B201" s="27" t="s">
        <v>391</v>
      </c>
      <c r="C201" s="42" t="s">
        <v>56</v>
      </c>
      <c r="D201" s="60">
        <v>44368.0</v>
      </c>
      <c r="E201" s="61">
        <v>1.0</v>
      </c>
      <c r="F201" s="61">
        <v>1.0</v>
      </c>
      <c r="G201" s="61">
        <v>0.0</v>
      </c>
    </row>
    <row r="202" ht="15.75" customHeight="1">
      <c r="A202" s="27" t="s">
        <v>172</v>
      </c>
      <c r="B202" s="27" t="s">
        <v>391</v>
      </c>
      <c r="C202" s="42" t="s">
        <v>57</v>
      </c>
      <c r="D202" s="60">
        <v>44368.0</v>
      </c>
      <c r="E202" s="61">
        <v>4.0</v>
      </c>
      <c r="F202" s="61">
        <v>1.0</v>
      </c>
      <c r="G202" s="61">
        <v>0.0</v>
      </c>
    </row>
    <row r="203" ht="15.75" customHeight="1">
      <c r="A203" s="27" t="s">
        <v>172</v>
      </c>
      <c r="B203" s="27" t="s">
        <v>391</v>
      </c>
      <c r="C203" s="42" t="s">
        <v>58</v>
      </c>
      <c r="D203" s="60">
        <v>44368.0</v>
      </c>
      <c r="E203" s="61">
        <v>1.0</v>
      </c>
      <c r="F203" s="61">
        <v>1.0</v>
      </c>
      <c r="G203" s="61">
        <v>0.0</v>
      </c>
    </row>
    <row r="204" ht="15.75" customHeight="1">
      <c r="A204" s="27" t="s">
        <v>172</v>
      </c>
      <c r="B204" s="27" t="s">
        <v>391</v>
      </c>
      <c r="C204" s="42" t="s">
        <v>59</v>
      </c>
      <c r="D204" s="60">
        <v>44368.0</v>
      </c>
      <c r="E204" s="61">
        <v>3.0</v>
      </c>
      <c r="F204" s="61">
        <v>1.0</v>
      </c>
      <c r="G204" s="61">
        <v>3.0</v>
      </c>
    </row>
    <row r="205" ht="15.75" customHeight="1">
      <c r="A205" s="27" t="s">
        <v>172</v>
      </c>
      <c r="B205" s="27" t="s">
        <v>391</v>
      </c>
      <c r="C205" s="42" t="s">
        <v>60</v>
      </c>
      <c r="D205" s="60">
        <v>44368.0</v>
      </c>
      <c r="E205" s="61">
        <v>1.0</v>
      </c>
      <c r="F205" s="61">
        <v>0.0</v>
      </c>
      <c r="G205" s="61">
        <v>1.0</v>
      </c>
    </row>
    <row r="206" ht="15.75" customHeight="1">
      <c r="A206" s="27" t="s">
        <v>172</v>
      </c>
      <c r="B206" s="27" t="s">
        <v>391</v>
      </c>
      <c r="C206" s="35" t="s">
        <v>27</v>
      </c>
      <c r="D206" s="60">
        <v>44398.0</v>
      </c>
      <c r="E206" s="61">
        <v>4.0</v>
      </c>
      <c r="F206" s="61">
        <v>0.0</v>
      </c>
      <c r="G206" s="61">
        <v>0.0</v>
      </c>
    </row>
    <row r="207" ht="15.75" customHeight="1">
      <c r="A207" s="27" t="s">
        <v>172</v>
      </c>
      <c r="B207" s="27" t="s">
        <v>391</v>
      </c>
      <c r="C207" s="42" t="s">
        <v>28</v>
      </c>
      <c r="D207" s="60">
        <v>44398.0</v>
      </c>
      <c r="E207" s="61">
        <v>3.0</v>
      </c>
      <c r="F207" s="61">
        <v>1.0</v>
      </c>
      <c r="G207" s="61">
        <v>3.0</v>
      </c>
    </row>
    <row r="208" ht="15.75" customHeight="1">
      <c r="A208" s="27" t="s">
        <v>172</v>
      </c>
      <c r="B208" s="27" t="s">
        <v>391</v>
      </c>
      <c r="C208" s="42" t="s">
        <v>29</v>
      </c>
      <c r="D208" s="60">
        <v>44398.0</v>
      </c>
      <c r="E208" s="61">
        <v>1.0</v>
      </c>
      <c r="F208" s="61">
        <v>1.0</v>
      </c>
      <c r="G208" s="61">
        <v>0.0</v>
      </c>
    </row>
    <row r="209" ht="15.75" customHeight="1">
      <c r="A209" s="27" t="s">
        <v>172</v>
      </c>
      <c r="B209" s="27" t="s">
        <v>391</v>
      </c>
      <c r="C209" s="42" t="s">
        <v>30</v>
      </c>
      <c r="D209" s="60">
        <v>44398.0</v>
      </c>
      <c r="E209" s="61">
        <v>1.0</v>
      </c>
      <c r="F209" s="61">
        <v>4.0</v>
      </c>
      <c r="G209" s="61">
        <v>1.0</v>
      </c>
    </row>
    <row r="210" ht="15.75" customHeight="1">
      <c r="A210" s="27" t="s">
        <v>172</v>
      </c>
      <c r="B210" s="27" t="s">
        <v>391</v>
      </c>
      <c r="C210" s="42" t="s">
        <v>31</v>
      </c>
      <c r="D210" s="60">
        <v>44398.0</v>
      </c>
      <c r="E210" s="61">
        <v>1.0</v>
      </c>
      <c r="F210" s="61">
        <v>0.0</v>
      </c>
      <c r="G210" s="61">
        <v>0.0</v>
      </c>
    </row>
    <row r="211" ht="15.75" customHeight="1">
      <c r="A211" s="27" t="s">
        <v>172</v>
      </c>
      <c r="B211" s="27" t="s">
        <v>391</v>
      </c>
      <c r="C211" s="42" t="s">
        <v>32</v>
      </c>
      <c r="D211" s="60">
        <v>44398.0</v>
      </c>
      <c r="E211" s="61">
        <v>1.0</v>
      </c>
      <c r="F211" s="61">
        <v>1.0</v>
      </c>
      <c r="G211" s="61">
        <v>0.0</v>
      </c>
    </row>
    <row r="212" ht="15.75" customHeight="1">
      <c r="A212" s="27" t="s">
        <v>172</v>
      </c>
      <c r="B212" s="27" t="s">
        <v>391</v>
      </c>
      <c r="C212" s="42" t="s">
        <v>33</v>
      </c>
      <c r="D212" s="60">
        <v>44398.0</v>
      </c>
      <c r="E212" s="61">
        <v>1.0</v>
      </c>
      <c r="F212" s="61">
        <v>1.0</v>
      </c>
      <c r="G212" s="61">
        <v>0.0</v>
      </c>
    </row>
    <row r="213" ht="15.75" customHeight="1">
      <c r="A213" s="27" t="s">
        <v>172</v>
      </c>
      <c r="B213" s="27" t="s">
        <v>391</v>
      </c>
      <c r="C213" s="35" t="s">
        <v>34</v>
      </c>
      <c r="D213" s="60">
        <v>44398.0</v>
      </c>
      <c r="E213" s="61">
        <v>1.0</v>
      </c>
      <c r="F213" s="61">
        <v>0.0</v>
      </c>
      <c r="G213" s="61">
        <v>1.0</v>
      </c>
    </row>
    <row r="214" ht="15.75" customHeight="1">
      <c r="A214" s="27" t="s">
        <v>172</v>
      </c>
      <c r="B214" s="27" t="s">
        <v>391</v>
      </c>
      <c r="C214" s="35" t="s">
        <v>35</v>
      </c>
      <c r="D214" s="60">
        <v>44398.0</v>
      </c>
      <c r="E214" s="61">
        <v>1.0</v>
      </c>
      <c r="F214" s="61">
        <v>1.0</v>
      </c>
      <c r="G214" s="61">
        <v>0.0</v>
      </c>
    </row>
    <row r="215" ht="15.75" customHeight="1">
      <c r="A215" s="27" t="s">
        <v>172</v>
      </c>
      <c r="B215" s="27" t="s">
        <v>391</v>
      </c>
      <c r="C215" s="42" t="s">
        <v>36</v>
      </c>
      <c r="D215" s="60">
        <v>44398.0</v>
      </c>
      <c r="E215" s="61">
        <v>1.0</v>
      </c>
      <c r="F215" s="61">
        <v>1.0</v>
      </c>
      <c r="G215" s="61">
        <v>0.0</v>
      </c>
    </row>
    <row r="216" ht="15.75" customHeight="1">
      <c r="A216" s="27" t="s">
        <v>172</v>
      </c>
      <c r="B216" s="27" t="s">
        <v>391</v>
      </c>
      <c r="C216" s="42" t="s">
        <v>37</v>
      </c>
      <c r="D216" s="60">
        <v>44398.0</v>
      </c>
      <c r="E216" s="61">
        <v>1.0</v>
      </c>
      <c r="F216" s="61">
        <v>2.0</v>
      </c>
      <c r="G216" s="61">
        <v>0.0</v>
      </c>
    </row>
    <row r="217" ht="15.75" customHeight="1">
      <c r="A217" s="27" t="s">
        <v>172</v>
      </c>
      <c r="B217" s="27" t="s">
        <v>391</v>
      </c>
      <c r="C217" s="42" t="s">
        <v>38</v>
      </c>
      <c r="D217" s="60">
        <v>44398.0</v>
      </c>
      <c r="E217" s="61">
        <v>1.0</v>
      </c>
      <c r="F217" s="61">
        <v>0.0</v>
      </c>
      <c r="G217" s="61">
        <v>0.0</v>
      </c>
    </row>
    <row r="218" ht="15.75" customHeight="1">
      <c r="A218" s="27" t="s">
        <v>172</v>
      </c>
      <c r="B218" s="27" t="s">
        <v>391</v>
      </c>
      <c r="C218" s="42" t="s">
        <v>39</v>
      </c>
      <c r="D218" s="60">
        <v>44398.0</v>
      </c>
      <c r="E218" s="61">
        <v>3.0</v>
      </c>
      <c r="F218" s="61">
        <v>0.0</v>
      </c>
      <c r="G218" s="61">
        <v>1.0</v>
      </c>
    </row>
    <row r="219" ht="15.75" customHeight="1">
      <c r="A219" s="27" t="s">
        <v>172</v>
      </c>
      <c r="B219" s="27" t="s">
        <v>391</v>
      </c>
      <c r="C219" s="42" t="s">
        <v>40</v>
      </c>
      <c r="D219" s="60">
        <v>44398.0</v>
      </c>
      <c r="E219" s="61">
        <v>1.0</v>
      </c>
      <c r="F219" s="61">
        <v>1.0</v>
      </c>
      <c r="G219" s="61">
        <v>0.0</v>
      </c>
    </row>
    <row r="220" ht="15.75" customHeight="1">
      <c r="A220" s="27" t="s">
        <v>172</v>
      </c>
      <c r="B220" s="27" t="s">
        <v>391</v>
      </c>
      <c r="C220" s="42" t="s">
        <v>41</v>
      </c>
      <c r="D220" s="60">
        <v>44398.0</v>
      </c>
      <c r="E220" s="61">
        <v>1.0</v>
      </c>
      <c r="F220" s="61">
        <v>1.0</v>
      </c>
      <c r="G220" s="61">
        <v>1.0</v>
      </c>
    </row>
    <row r="221" ht="15.75" customHeight="1">
      <c r="A221" s="27" t="s">
        <v>172</v>
      </c>
      <c r="B221" s="27" t="s">
        <v>391</v>
      </c>
      <c r="C221" s="42" t="s">
        <v>42</v>
      </c>
      <c r="D221" s="60">
        <v>44398.0</v>
      </c>
      <c r="E221" s="61">
        <v>1.0</v>
      </c>
      <c r="F221" s="61">
        <v>0.0</v>
      </c>
      <c r="G221" s="61">
        <v>0.0</v>
      </c>
    </row>
    <row r="222" ht="15.75" customHeight="1">
      <c r="A222" s="27" t="s">
        <v>172</v>
      </c>
      <c r="B222" s="27" t="s">
        <v>391</v>
      </c>
      <c r="C222" s="42" t="s">
        <v>43</v>
      </c>
      <c r="D222" s="60">
        <v>44398.0</v>
      </c>
      <c r="E222" s="61">
        <v>1.0</v>
      </c>
      <c r="F222" s="61">
        <v>1.0</v>
      </c>
      <c r="G222" s="61">
        <v>0.0</v>
      </c>
    </row>
    <row r="223" ht="15.75" customHeight="1">
      <c r="A223" s="27" t="s">
        <v>172</v>
      </c>
      <c r="B223" s="27" t="s">
        <v>391</v>
      </c>
      <c r="C223" s="42" t="s">
        <v>44</v>
      </c>
      <c r="D223" s="60">
        <v>44398.0</v>
      </c>
      <c r="E223" s="61">
        <v>1.0</v>
      </c>
      <c r="F223" s="61">
        <v>1.0</v>
      </c>
      <c r="G223" s="61">
        <v>0.0</v>
      </c>
    </row>
    <row r="224" ht="15.75" customHeight="1">
      <c r="A224" s="27" t="s">
        <v>172</v>
      </c>
      <c r="B224" s="27" t="s">
        <v>391</v>
      </c>
      <c r="C224" s="42" t="s">
        <v>45</v>
      </c>
      <c r="D224" s="60">
        <v>44398.0</v>
      </c>
      <c r="E224" s="61">
        <v>1.0</v>
      </c>
      <c r="F224" s="61">
        <v>1.0</v>
      </c>
      <c r="G224" s="61">
        <v>1.0</v>
      </c>
    </row>
    <row r="225" ht="15.75" customHeight="1">
      <c r="A225" s="27" t="s">
        <v>172</v>
      </c>
      <c r="B225" s="27" t="s">
        <v>391</v>
      </c>
      <c r="C225" s="42" t="s">
        <v>46</v>
      </c>
      <c r="D225" s="60">
        <v>44398.0</v>
      </c>
      <c r="E225" s="61">
        <v>1.0</v>
      </c>
      <c r="F225" s="61">
        <v>1.0</v>
      </c>
      <c r="G225" s="61">
        <v>0.0</v>
      </c>
    </row>
    <row r="226" ht="15.75" customHeight="1">
      <c r="A226" s="27" t="s">
        <v>172</v>
      </c>
      <c r="B226" s="27" t="s">
        <v>391</v>
      </c>
      <c r="C226" s="42" t="s">
        <v>47</v>
      </c>
      <c r="D226" s="60">
        <v>44398.0</v>
      </c>
      <c r="E226" s="61">
        <v>2.0</v>
      </c>
      <c r="F226" s="61">
        <v>1.0</v>
      </c>
      <c r="G226" s="61">
        <v>0.0</v>
      </c>
    </row>
    <row r="227" ht="15.75" customHeight="1">
      <c r="A227" s="27" t="s">
        <v>172</v>
      </c>
      <c r="B227" s="27" t="s">
        <v>391</v>
      </c>
      <c r="C227" s="42" t="s">
        <v>48</v>
      </c>
      <c r="D227" s="60">
        <v>44398.0</v>
      </c>
      <c r="E227" s="61">
        <v>3.0</v>
      </c>
      <c r="F227" s="61">
        <v>2.0</v>
      </c>
      <c r="G227" s="61">
        <v>3.0</v>
      </c>
    </row>
    <row r="228" ht="15.75" customHeight="1">
      <c r="A228" s="27" t="s">
        <v>172</v>
      </c>
      <c r="B228" s="27" t="s">
        <v>391</v>
      </c>
      <c r="C228" s="42" t="s">
        <v>49</v>
      </c>
      <c r="D228" s="60">
        <v>44398.0</v>
      </c>
      <c r="E228" s="61">
        <v>1.0</v>
      </c>
      <c r="F228" s="61">
        <v>1.0</v>
      </c>
      <c r="G228" s="61">
        <v>0.0</v>
      </c>
    </row>
    <row r="229" ht="15.75" customHeight="1">
      <c r="A229" s="27" t="s">
        <v>172</v>
      </c>
      <c r="B229" s="27" t="s">
        <v>391</v>
      </c>
      <c r="C229" s="42" t="s">
        <v>50</v>
      </c>
      <c r="D229" s="60">
        <v>44398.0</v>
      </c>
      <c r="E229" s="61">
        <v>4.0</v>
      </c>
      <c r="F229" s="61">
        <v>2.0</v>
      </c>
      <c r="G229" s="61">
        <v>1.0</v>
      </c>
    </row>
    <row r="230" ht="15.75" customHeight="1">
      <c r="A230" s="27" t="s">
        <v>172</v>
      </c>
      <c r="B230" s="27" t="s">
        <v>391</v>
      </c>
      <c r="C230" s="42" t="s">
        <v>51</v>
      </c>
      <c r="D230" s="60">
        <v>44398.0</v>
      </c>
      <c r="E230" s="61">
        <v>4.0</v>
      </c>
      <c r="F230" s="61">
        <v>1.0</v>
      </c>
      <c r="G230" s="61">
        <v>0.0</v>
      </c>
    </row>
    <row r="231" ht="15.75" customHeight="1">
      <c r="A231" s="27" t="s">
        <v>172</v>
      </c>
      <c r="B231" s="27" t="s">
        <v>391</v>
      </c>
      <c r="C231" s="42" t="s">
        <v>52</v>
      </c>
      <c r="D231" s="60">
        <v>44398.0</v>
      </c>
      <c r="E231" s="61">
        <v>1.0</v>
      </c>
      <c r="F231" s="61">
        <v>1.0</v>
      </c>
      <c r="G231" s="61">
        <v>2.0</v>
      </c>
    </row>
    <row r="232" ht="15.75" customHeight="1">
      <c r="A232" s="27" t="s">
        <v>172</v>
      </c>
      <c r="B232" s="27" t="s">
        <v>391</v>
      </c>
      <c r="C232" s="42" t="s">
        <v>53</v>
      </c>
      <c r="D232" s="60">
        <v>44398.0</v>
      </c>
      <c r="E232" s="61">
        <v>2.0</v>
      </c>
      <c r="F232" s="61">
        <v>1.0</v>
      </c>
      <c r="G232" s="61">
        <v>0.0</v>
      </c>
    </row>
    <row r="233" ht="15.75" customHeight="1">
      <c r="A233" s="27" t="s">
        <v>172</v>
      </c>
      <c r="B233" s="27" t="s">
        <v>391</v>
      </c>
      <c r="C233" s="42" t="s">
        <v>54</v>
      </c>
      <c r="D233" s="60">
        <v>44398.0</v>
      </c>
      <c r="E233" s="61">
        <v>1.0</v>
      </c>
      <c r="F233" s="61">
        <v>0.0</v>
      </c>
      <c r="G233" s="61">
        <v>1.0</v>
      </c>
    </row>
    <row r="234" ht="15.75" customHeight="1">
      <c r="A234" s="27" t="s">
        <v>172</v>
      </c>
      <c r="B234" s="27" t="s">
        <v>391</v>
      </c>
      <c r="C234" s="42" t="s">
        <v>55</v>
      </c>
      <c r="D234" s="60">
        <v>44398.0</v>
      </c>
      <c r="E234" s="61">
        <v>1.0</v>
      </c>
      <c r="F234" s="61">
        <v>0.0</v>
      </c>
      <c r="G234" s="61">
        <v>0.0</v>
      </c>
    </row>
    <row r="235" ht="15.75" customHeight="1">
      <c r="A235" s="27" t="s">
        <v>172</v>
      </c>
      <c r="B235" s="27" t="s">
        <v>391</v>
      </c>
      <c r="C235" s="42" t="s">
        <v>56</v>
      </c>
      <c r="D235" s="60">
        <v>44398.0</v>
      </c>
      <c r="E235" s="61">
        <v>1.0</v>
      </c>
      <c r="F235" s="61">
        <v>1.0</v>
      </c>
      <c r="G235" s="61">
        <v>0.0</v>
      </c>
    </row>
    <row r="236" ht="15.75" customHeight="1">
      <c r="A236" s="27" t="s">
        <v>172</v>
      </c>
      <c r="B236" s="27" t="s">
        <v>391</v>
      </c>
      <c r="C236" s="42" t="s">
        <v>57</v>
      </c>
      <c r="D236" s="60">
        <v>44398.0</v>
      </c>
      <c r="E236" s="61">
        <v>4.0</v>
      </c>
      <c r="F236" s="61">
        <v>1.0</v>
      </c>
      <c r="G236" s="61">
        <v>0.0</v>
      </c>
    </row>
    <row r="237" ht="15.75" customHeight="1">
      <c r="A237" s="27" t="s">
        <v>172</v>
      </c>
      <c r="B237" s="27" t="s">
        <v>391</v>
      </c>
      <c r="C237" s="42" t="s">
        <v>58</v>
      </c>
      <c r="D237" s="60">
        <v>44398.0</v>
      </c>
      <c r="E237" s="61">
        <v>1.0</v>
      </c>
      <c r="F237" s="61">
        <v>1.0</v>
      </c>
      <c r="G237" s="61">
        <v>0.0</v>
      </c>
    </row>
    <row r="238" ht="15.75" customHeight="1">
      <c r="A238" s="27" t="s">
        <v>172</v>
      </c>
      <c r="B238" s="27" t="s">
        <v>391</v>
      </c>
      <c r="C238" s="42" t="s">
        <v>59</v>
      </c>
      <c r="D238" s="60">
        <v>44398.0</v>
      </c>
      <c r="E238" s="61">
        <v>3.0</v>
      </c>
      <c r="F238" s="61">
        <v>1.0</v>
      </c>
      <c r="G238" s="61">
        <v>3.0</v>
      </c>
    </row>
    <row r="239" ht="15.75" customHeight="1">
      <c r="A239" s="27" t="s">
        <v>172</v>
      </c>
      <c r="B239" s="27" t="s">
        <v>391</v>
      </c>
      <c r="C239" s="42" t="s">
        <v>60</v>
      </c>
      <c r="D239" s="60">
        <v>44398.0</v>
      </c>
      <c r="E239" s="61">
        <v>1.0</v>
      </c>
      <c r="F239" s="61">
        <v>0.0</v>
      </c>
      <c r="G239" s="61">
        <v>1.0</v>
      </c>
    </row>
    <row r="240" ht="15.75" customHeight="1">
      <c r="A240" s="27" t="s">
        <v>172</v>
      </c>
      <c r="B240" s="27" t="s">
        <v>391</v>
      </c>
      <c r="C240" s="35" t="s">
        <v>27</v>
      </c>
      <c r="D240" s="60">
        <v>44429.0</v>
      </c>
      <c r="E240" s="61">
        <v>4.0</v>
      </c>
      <c r="F240" s="61">
        <v>0.0</v>
      </c>
      <c r="G240" s="61">
        <v>0.0</v>
      </c>
    </row>
    <row r="241" ht="15.75" customHeight="1">
      <c r="A241" s="27" t="s">
        <v>172</v>
      </c>
      <c r="B241" s="27" t="s">
        <v>391</v>
      </c>
      <c r="C241" s="42" t="s">
        <v>28</v>
      </c>
      <c r="D241" s="60">
        <v>44429.0</v>
      </c>
      <c r="E241" s="61">
        <v>3.0</v>
      </c>
      <c r="F241" s="61">
        <v>1.0</v>
      </c>
      <c r="G241" s="61">
        <v>3.0</v>
      </c>
    </row>
    <row r="242" ht="15.75" customHeight="1">
      <c r="A242" s="27" t="s">
        <v>172</v>
      </c>
      <c r="B242" s="27" t="s">
        <v>391</v>
      </c>
      <c r="C242" s="42" t="s">
        <v>29</v>
      </c>
      <c r="D242" s="60">
        <v>44429.0</v>
      </c>
      <c r="E242" s="61">
        <v>1.0</v>
      </c>
      <c r="F242" s="61">
        <v>1.0</v>
      </c>
      <c r="G242" s="61">
        <v>0.0</v>
      </c>
    </row>
    <row r="243" ht="15.75" customHeight="1">
      <c r="A243" s="27" t="s">
        <v>172</v>
      </c>
      <c r="B243" s="27" t="s">
        <v>391</v>
      </c>
      <c r="C243" s="42" t="s">
        <v>30</v>
      </c>
      <c r="D243" s="60">
        <v>44429.0</v>
      </c>
      <c r="E243" s="61">
        <v>1.0</v>
      </c>
      <c r="F243" s="61">
        <v>4.0</v>
      </c>
      <c r="G243" s="61">
        <v>1.0</v>
      </c>
    </row>
    <row r="244" ht="15.75" customHeight="1">
      <c r="A244" s="27" t="s">
        <v>172</v>
      </c>
      <c r="B244" s="27" t="s">
        <v>391</v>
      </c>
      <c r="C244" s="42" t="s">
        <v>31</v>
      </c>
      <c r="D244" s="60">
        <v>44429.0</v>
      </c>
      <c r="E244" s="61">
        <v>1.0</v>
      </c>
      <c r="F244" s="61">
        <v>0.0</v>
      </c>
      <c r="G244" s="61">
        <v>0.0</v>
      </c>
    </row>
    <row r="245" ht="15.75" customHeight="1">
      <c r="A245" s="27" t="s">
        <v>172</v>
      </c>
      <c r="B245" s="27" t="s">
        <v>391</v>
      </c>
      <c r="C245" s="42" t="s">
        <v>32</v>
      </c>
      <c r="D245" s="60">
        <v>44429.0</v>
      </c>
      <c r="E245" s="61">
        <v>1.0</v>
      </c>
      <c r="F245" s="61">
        <v>1.0</v>
      </c>
      <c r="G245" s="61">
        <v>0.0</v>
      </c>
    </row>
    <row r="246" ht="15.75" customHeight="1">
      <c r="A246" s="27" t="s">
        <v>172</v>
      </c>
      <c r="B246" s="27" t="s">
        <v>391</v>
      </c>
      <c r="C246" s="42" t="s">
        <v>33</v>
      </c>
      <c r="D246" s="60">
        <v>44429.0</v>
      </c>
      <c r="E246" s="61">
        <v>1.0</v>
      </c>
      <c r="F246" s="61">
        <v>1.0</v>
      </c>
      <c r="G246" s="61">
        <v>0.0</v>
      </c>
    </row>
    <row r="247" ht="15.75" customHeight="1">
      <c r="A247" s="27" t="s">
        <v>172</v>
      </c>
      <c r="B247" s="27" t="s">
        <v>391</v>
      </c>
      <c r="C247" s="35" t="s">
        <v>34</v>
      </c>
      <c r="D247" s="60">
        <v>44429.0</v>
      </c>
      <c r="E247" s="61">
        <v>1.0</v>
      </c>
      <c r="F247" s="61">
        <v>0.0</v>
      </c>
      <c r="G247" s="61">
        <v>1.0</v>
      </c>
    </row>
    <row r="248" ht="15.75" customHeight="1">
      <c r="A248" s="27" t="s">
        <v>172</v>
      </c>
      <c r="B248" s="27" t="s">
        <v>391</v>
      </c>
      <c r="C248" s="35" t="s">
        <v>35</v>
      </c>
      <c r="D248" s="60">
        <v>44429.0</v>
      </c>
      <c r="E248" s="61">
        <v>1.0</v>
      </c>
      <c r="F248" s="61">
        <v>1.0</v>
      </c>
      <c r="G248" s="61">
        <v>0.0</v>
      </c>
    </row>
    <row r="249" ht="15.75" customHeight="1">
      <c r="A249" s="27" t="s">
        <v>172</v>
      </c>
      <c r="B249" s="27" t="s">
        <v>391</v>
      </c>
      <c r="C249" s="42" t="s">
        <v>36</v>
      </c>
      <c r="D249" s="60">
        <v>44429.0</v>
      </c>
      <c r="E249" s="61">
        <v>1.0</v>
      </c>
      <c r="F249" s="61">
        <v>1.0</v>
      </c>
      <c r="G249" s="61">
        <v>0.0</v>
      </c>
    </row>
    <row r="250" ht="15.75" customHeight="1">
      <c r="A250" s="27" t="s">
        <v>172</v>
      </c>
      <c r="B250" s="27" t="s">
        <v>391</v>
      </c>
      <c r="C250" s="42" t="s">
        <v>37</v>
      </c>
      <c r="D250" s="60">
        <v>44429.0</v>
      </c>
      <c r="E250" s="61">
        <v>1.0</v>
      </c>
      <c r="F250" s="61">
        <v>2.0</v>
      </c>
      <c r="G250" s="61">
        <v>0.0</v>
      </c>
    </row>
    <row r="251" ht="15.75" customHeight="1">
      <c r="A251" s="27" t="s">
        <v>172</v>
      </c>
      <c r="B251" s="27" t="s">
        <v>391</v>
      </c>
      <c r="C251" s="42" t="s">
        <v>38</v>
      </c>
      <c r="D251" s="60">
        <v>44429.0</v>
      </c>
      <c r="E251" s="61">
        <v>1.0</v>
      </c>
      <c r="F251" s="61">
        <v>0.0</v>
      </c>
      <c r="G251" s="61">
        <v>0.0</v>
      </c>
    </row>
    <row r="252" ht="15.75" customHeight="1">
      <c r="A252" s="27" t="s">
        <v>172</v>
      </c>
      <c r="B252" s="27" t="s">
        <v>391</v>
      </c>
      <c r="C252" s="42" t="s">
        <v>39</v>
      </c>
      <c r="D252" s="60">
        <v>44429.0</v>
      </c>
      <c r="E252" s="61">
        <v>3.0</v>
      </c>
      <c r="F252" s="61">
        <v>0.0</v>
      </c>
      <c r="G252" s="61">
        <v>1.0</v>
      </c>
    </row>
    <row r="253" ht="15.75" customHeight="1">
      <c r="A253" s="27" t="s">
        <v>172</v>
      </c>
      <c r="B253" s="27" t="s">
        <v>391</v>
      </c>
      <c r="C253" s="42" t="s">
        <v>40</v>
      </c>
      <c r="D253" s="60">
        <v>44429.0</v>
      </c>
      <c r="E253" s="61">
        <v>1.0</v>
      </c>
      <c r="F253" s="61">
        <v>1.0</v>
      </c>
      <c r="G253" s="61">
        <v>0.0</v>
      </c>
    </row>
    <row r="254" ht="15.75" customHeight="1">
      <c r="A254" s="27" t="s">
        <v>172</v>
      </c>
      <c r="B254" s="27" t="s">
        <v>391</v>
      </c>
      <c r="C254" s="42" t="s">
        <v>41</v>
      </c>
      <c r="D254" s="60">
        <v>44429.0</v>
      </c>
      <c r="E254" s="61">
        <v>1.0</v>
      </c>
      <c r="F254" s="61">
        <v>1.0</v>
      </c>
      <c r="G254" s="61">
        <v>1.0</v>
      </c>
    </row>
    <row r="255" ht="15.75" customHeight="1">
      <c r="A255" s="27" t="s">
        <v>172</v>
      </c>
      <c r="B255" s="27" t="s">
        <v>391</v>
      </c>
      <c r="C255" s="42" t="s">
        <v>42</v>
      </c>
      <c r="D255" s="60">
        <v>44429.0</v>
      </c>
      <c r="E255" s="61">
        <v>1.0</v>
      </c>
      <c r="F255" s="61">
        <v>0.0</v>
      </c>
      <c r="G255" s="61">
        <v>0.0</v>
      </c>
    </row>
    <row r="256" ht="15.75" customHeight="1">
      <c r="A256" s="27" t="s">
        <v>172</v>
      </c>
      <c r="B256" s="27" t="s">
        <v>391</v>
      </c>
      <c r="C256" s="42" t="s">
        <v>43</v>
      </c>
      <c r="D256" s="60">
        <v>44429.0</v>
      </c>
      <c r="E256" s="61">
        <v>1.0</v>
      </c>
      <c r="F256" s="61">
        <v>1.0</v>
      </c>
      <c r="G256" s="61">
        <v>0.0</v>
      </c>
    </row>
    <row r="257" ht="15.75" customHeight="1">
      <c r="A257" s="27" t="s">
        <v>172</v>
      </c>
      <c r="B257" s="27" t="s">
        <v>391</v>
      </c>
      <c r="C257" s="42" t="s">
        <v>44</v>
      </c>
      <c r="D257" s="60">
        <v>44429.0</v>
      </c>
      <c r="E257" s="61">
        <v>1.0</v>
      </c>
      <c r="F257" s="61">
        <v>1.0</v>
      </c>
      <c r="G257" s="61">
        <v>0.0</v>
      </c>
    </row>
    <row r="258" ht="15.75" customHeight="1">
      <c r="A258" s="27" t="s">
        <v>172</v>
      </c>
      <c r="B258" s="27" t="s">
        <v>391</v>
      </c>
      <c r="C258" s="42" t="s">
        <v>45</v>
      </c>
      <c r="D258" s="60">
        <v>44429.0</v>
      </c>
      <c r="E258" s="61">
        <v>1.0</v>
      </c>
      <c r="F258" s="61">
        <v>1.0</v>
      </c>
      <c r="G258" s="61">
        <v>1.0</v>
      </c>
    </row>
    <row r="259" ht="15.75" customHeight="1">
      <c r="A259" s="27" t="s">
        <v>172</v>
      </c>
      <c r="B259" s="27" t="s">
        <v>391</v>
      </c>
      <c r="C259" s="42" t="s">
        <v>46</v>
      </c>
      <c r="D259" s="60">
        <v>44429.0</v>
      </c>
      <c r="E259" s="61">
        <v>1.0</v>
      </c>
      <c r="F259" s="61">
        <v>1.0</v>
      </c>
      <c r="G259" s="61">
        <v>0.0</v>
      </c>
    </row>
    <row r="260" ht="15.75" customHeight="1">
      <c r="A260" s="27" t="s">
        <v>172</v>
      </c>
      <c r="B260" s="27" t="s">
        <v>391</v>
      </c>
      <c r="C260" s="42" t="s">
        <v>47</v>
      </c>
      <c r="D260" s="60">
        <v>44429.0</v>
      </c>
      <c r="E260" s="61">
        <v>2.0</v>
      </c>
      <c r="F260" s="61">
        <v>1.0</v>
      </c>
      <c r="G260" s="61">
        <v>0.0</v>
      </c>
    </row>
    <row r="261" ht="15.75" customHeight="1">
      <c r="A261" s="27" t="s">
        <v>172</v>
      </c>
      <c r="B261" s="27" t="s">
        <v>391</v>
      </c>
      <c r="C261" s="42" t="s">
        <v>48</v>
      </c>
      <c r="D261" s="60">
        <v>44429.0</v>
      </c>
      <c r="E261" s="61">
        <v>3.0</v>
      </c>
      <c r="F261" s="61">
        <v>2.0</v>
      </c>
      <c r="G261" s="61">
        <v>3.0</v>
      </c>
    </row>
    <row r="262" ht="15.75" customHeight="1">
      <c r="A262" s="27" t="s">
        <v>172</v>
      </c>
      <c r="B262" s="27" t="s">
        <v>391</v>
      </c>
      <c r="C262" s="42" t="s">
        <v>49</v>
      </c>
      <c r="D262" s="60">
        <v>44429.0</v>
      </c>
      <c r="E262" s="61">
        <v>1.0</v>
      </c>
      <c r="F262" s="61">
        <v>1.0</v>
      </c>
      <c r="G262" s="61">
        <v>0.0</v>
      </c>
    </row>
    <row r="263" ht="15.75" customHeight="1">
      <c r="A263" s="27" t="s">
        <v>172</v>
      </c>
      <c r="B263" s="27" t="s">
        <v>391</v>
      </c>
      <c r="C263" s="42" t="s">
        <v>50</v>
      </c>
      <c r="D263" s="60">
        <v>44429.0</v>
      </c>
      <c r="E263" s="61">
        <v>4.0</v>
      </c>
      <c r="F263" s="61">
        <v>2.0</v>
      </c>
      <c r="G263" s="61">
        <v>1.0</v>
      </c>
    </row>
    <row r="264" ht="15.75" customHeight="1">
      <c r="A264" s="27" t="s">
        <v>172</v>
      </c>
      <c r="B264" s="27" t="s">
        <v>391</v>
      </c>
      <c r="C264" s="42" t="s">
        <v>51</v>
      </c>
      <c r="D264" s="60">
        <v>44429.0</v>
      </c>
      <c r="E264" s="61">
        <v>4.0</v>
      </c>
      <c r="F264" s="61">
        <v>1.0</v>
      </c>
      <c r="G264" s="61">
        <v>0.0</v>
      </c>
    </row>
    <row r="265" ht="15.75" customHeight="1">
      <c r="A265" s="27" t="s">
        <v>172</v>
      </c>
      <c r="B265" s="27" t="s">
        <v>391</v>
      </c>
      <c r="C265" s="42" t="s">
        <v>52</v>
      </c>
      <c r="D265" s="60">
        <v>44429.0</v>
      </c>
      <c r="E265" s="61">
        <v>1.0</v>
      </c>
      <c r="F265" s="61">
        <v>1.0</v>
      </c>
      <c r="G265" s="61">
        <v>2.0</v>
      </c>
    </row>
    <row r="266" ht="15.75" customHeight="1">
      <c r="A266" s="27" t="s">
        <v>172</v>
      </c>
      <c r="B266" s="27" t="s">
        <v>391</v>
      </c>
      <c r="C266" s="42" t="s">
        <v>53</v>
      </c>
      <c r="D266" s="60">
        <v>44429.0</v>
      </c>
      <c r="E266" s="61">
        <v>2.0</v>
      </c>
      <c r="F266" s="61">
        <v>1.0</v>
      </c>
      <c r="G266" s="61">
        <v>0.0</v>
      </c>
    </row>
    <row r="267" ht="15.75" customHeight="1">
      <c r="A267" s="27" t="s">
        <v>172</v>
      </c>
      <c r="B267" s="27" t="s">
        <v>391</v>
      </c>
      <c r="C267" s="42" t="s">
        <v>54</v>
      </c>
      <c r="D267" s="60">
        <v>44429.0</v>
      </c>
      <c r="E267" s="61">
        <v>1.0</v>
      </c>
      <c r="F267" s="61">
        <v>0.0</v>
      </c>
      <c r="G267" s="61">
        <v>1.0</v>
      </c>
    </row>
    <row r="268" ht="15.75" customHeight="1">
      <c r="A268" s="27" t="s">
        <v>172</v>
      </c>
      <c r="B268" s="27" t="s">
        <v>391</v>
      </c>
      <c r="C268" s="42" t="s">
        <v>55</v>
      </c>
      <c r="D268" s="60">
        <v>44429.0</v>
      </c>
      <c r="E268" s="61">
        <v>1.0</v>
      </c>
      <c r="F268" s="61">
        <v>0.0</v>
      </c>
      <c r="G268" s="61">
        <v>0.0</v>
      </c>
    </row>
    <row r="269" ht="15.75" customHeight="1">
      <c r="A269" s="27" t="s">
        <v>172</v>
      </c>
      <c r="B269" s="27" t="s">
        <v>391</v>
      </c>
      <c r="C269" s="42" t="s">
        <v>56</v>
      </c>
      <c r="D269" s="60">
        <v>44429.0</v>
      </c>
      <c r="E269" s="61">
        <v>1.0</v>
      </c>
      <c r="F269" s="61">
        <v>1.0</v>
      </c>
      <c r="G269" s="61">
        <v>0.0</v>
      </c>
    </row>
    <row r="270" ht="15.75" customHeight="1">
      <c r="A270" s="27" t="s">
        <v>172</v>
      </c>
      <c r="B270" s="27" t="s">
        <v>391</v>
      </c>
      <c r="C270" s="42" t="s">
        <v>57</v>
      </c>
      <c r="D270" s="60">
        <v>44429.0</v>
      </c>
      <c r="E270" s="61">
        <v>4.0</v>
      </c>
      <c r="F270" s="61">
        <v>1.0</v>
      </c>
      <c r="G270" s="61">
        <v>0.0</v>
      </c>
    </row>
    <row r="271" ht="15.75" customHeight="1">
      <c r="A271" s="27" t="s">
        <v>172</v>
      </c>
      <c r="B271" s="27" t="s">
        <v>391</v>
      </c>
      <c r="C271" s="42" t="s">
        <v>58</v>
      </c>
      <c r="D271" s="60">
        <v>44429.0</v>
      </c>
      <c r="E271" s="61">
        <v>1.0</v>
      </c>
      <c r="F271" s="61">
        <v>1.0</v>
      </c>
      <c r="G271" s="61">
        <v>0.0</v>
      </c>
    </row>
    <row r="272" ht="15.75" customHeight="1">
      <c r="A272" s="27" t="s">
        <v>172</v>
      </c>
      <c r="B272" s="27" t="s">
        <v>391</v>
      </c>
      <c r="C272" s="42" t="s">
        <v>59</v>
      </c>
      <c r="D272" s="60">
        <v>44429.0</v>
      </c>
      <c r="E272" s="61">
        <v>3.0</v>
      </c>
      <c r="F272" s="61">
        <v>1.0</v>
      </c>
      <c r="G272" s="61">
        <v>3.0</v>
      </c>
    </row>
    <row r="273" ht="15.75" customHeight="1">
      <c r="A273" s="27" t="s">
        <v>172</v>
      </c>
      <c r="B273" s="27" t="s">
        <v>391</v>
      </c>
      <c r="C273" s="42" t="s">
        <v>60</v>
      </c>
      <c r="D273" s="60">
        <v>44429.0</v>
      </c>
      <c r="E273" s="61">
        <v>1.0</v>
      </c>
      <c r="F273" s="61">
        <v>0.0</v>
      </c>
      <c r="G273" s="61">
        <v>1.0</v>
      </c>
    </row>
    <row r="274" ht="15.75" customHeight="1">
      <c r="A274" s="27" t="s">
        <v>172</v>
      </c>
      <c r="B274" s="27" t="s">
        <v>391</v>
      </c>
      <c r="C274" s="35" t="s">
        <v>27</v>
      </c>
      <c r="D274" s="60">
        <v>44460.0</v>
      </c>
      <c r="E274" s="61">
        <v>4.0</v>
      </c>
      <c r="F274" s="61">
        <v>0.0</v>
      </c>
      <c r="G274" s="61">
        <v>0.0</v>
      </c>
    </row>
    <row r="275" ht="15.75" customHeight="1">
      <c r="A275" s="27" t="s">
        <v>172</v>
      </c>
      <c r="B275" s="27" t="s">
        <v>391</v>
      </c>
      <c r="C275" s="42" t="s">
        <v>28</v>
      </c>
      <c r="D275" s="60">
        <v>44460.0</v>
      </c>
      <c r="E275" s="61">
        <v>3.0</v>
      </c>
      <c r="F275" s="61">
        <v>1.0</v>
      </c>
      <c r="G275" s="61">
        <v>3.0</v>
      </c>
    </row>
    <row r="276" ht="15.75" customHeight="1">
      <c r="A276" s="27" t="s">
        <v>172</v>
      </c>
      <c r="B276" s="27" t="s">
        <v>391</v>
      </c>
      <c r="C276" s="42" t="s">
        <v>29</v>
      </c>
      <c r="D276" s="60">
        <v>44460.0</v>
      </c>
      <c r="E276" s="61">
        <v>1.0</v>
      </c>
      <c r="F276" s="61">
        <v>1.0</v>
      </c>
      <c r="G276" s="61">
        <v>0.0</v>
      </c>
    </row>
    <row r="277" ht="15.75" customHeight="1">
      <c r="A277" s="27" t="s">
        <v>172</v>
      </c>
      <c r="B277" s="27" t="s">
        <v>391</v>
      </c>
      <c r="C277" s="42" t="s">
        <v>30</v>
      </c>
      <c r="D277" s="60">
        <v>44460.0</v>
      </c>
      <c r="E277" s="61">
        <v>1.0</v>
      </c>
      <c r="F277" s="61">
        <v>4.0</v>
      </c>
      <c r="G277" s="61">
        <v>1.0</v>
      </c>
    </row>
    <row r="278" ht="15.75" customHeight="1">
      <c r="A278" s="27" t="s">
        <v>172</v>
      </c>
      <c r="B278" s="27" t="s">
        <v>391</v>
      </c>
      <c r="C278" s="42" t="s">
        <v>31</v>
      </c>
      <c r="D278" s="60">
        <v>44460.0</v>
      </c>
      <c r="E278" s="61">
        <v>1.0</v>
      </c>
      <c r="F278" s="61">
        <v>0.0</v>
      </c>
      <c r="G278" s="61">
        <v>0.0</v>
      </c>
    </row>
    <row r="279" ht="15.75" customHeight="1">
      <c r="A279" s="27" t="s">
        <v>172</v>
      </c>
      <c r="B279" s="27" t="s">
        <v>391</v>
      </c>
      <c r="C279" s="42" t="s">
        <v>32</v>
      </c>
      <c r="D279" s="60">
        <v>44460.0</v>
      </c>
      <c r="E279" s="61">
        <v>1.0</v>
      </c>
      <c r="F279" s="61">
        <v>1.0</v>
      </c>
      <c r="G279" s="61">
        <v>0.0</v>
      </c>
    </row>
    <row r="280" ht="15.75" customHeight="1">
      <c r="A280" s="27" t="s">
        <v>172</v>
      </c>
      <c r="B280" s="27" t="s">
        <v>391</v>
      </c>
      <c r="C280" s="42" t="s">
        <v>33</v>
      </c>
      <c r="D280" s="60">
        <v>44460.0</v>
      </c>
      <c r="E280" s="61">
        <v>1.0</v>
      </c>
      <c r="F280" s="61">
        <v>1.0</v>
      </c>
      <c r="G280" s="61">
        <v>0.0</v>
      </c>
    </row>
    <row r="281" ht="15.75" customHeight="1">
      <c r="A281" s="27" t="s">
        <v>172</v>
      </c>
      <c r="B281" s="27" t="s">
        <v>391</v>
      </c>
      <c r="C281" s="35" t="s">
        <v>34</v>
      </c>
      <c r="D281" s="60">
        <v>44460.0</v>
      </c>
      <c r="E281" s="61">
        <v>1.0</v>
      </c>
      <c r="F281" s="61">
        <v>0.0</v>
      </c>
      <c r="G281" s="61">
        <v>1.0</v>
      </c>
    </row>
    <row r="282" ht="15.75" customHeight="1">
      <c r="A282" s="27" t="s">
        <v>172</v>
      </c>
      <c r="B282" s="27" t="s">
        <v>391</v>
      </c>
      <c r="C282" s="35" t="s">
        <v>35</v>
      </c>
      <c r="D282" s="60">
        <v>44460.0</v>
      </c>
      <c r="E282" s="61">
        <v>1.0</v>
      </c>
      <c r="F282" s="61">
        <v>1.0</v>
      </c>
      <c r="G282" s="61">
        <v>0.0</v>
      </c>
    </row>
    <row r="283" ht="15.75" customHeight="1">
      <c r="A283" s="27" t="s">
        <v>172</v>
      </c>
      <c r="B283" s="27" t="s">
        <v>391</v>
      </c>
      <c r="C283" s="42" t="s">
        <v>36</v>
      </c>
      <c r="D283" s="60">
        <v>44460.0</v>
      </c>
      <c r="E283" s="61">
        <v>1.0</v>
      </c>
      <c r="F283" s="61">
        <v>1.0</v>
      </c>
      <c r="G283" s="61">
        <v>0.0</v>
      </c>
    </row>
    <row r="284" ht="15.75" customHeight="1">
      <c r="A284" s="27" t="s">
        <v>172</v>
      </c>
      <c r="B284" s="27" t="s">
        <v>391</v>
      </c>
      <c r="C284" s="42" t="s">
        <v>37</v>
      </c>
      <c r="D284" s="60">
        <v>44460.0</v>
      </c>
      <c r="E284" s="61">
        <v>1.0</v>
      </c>
      <c r="F284" s="61">
        <v>2.0</v>
      </c>
      <c r="G284" s="61">
        <v>0.0</v>
      </c>
    </row>
    <row r="285" ht="15.75" customHeight="1">
      <c r="A285" s="27" t="s">
        <v>172</v>
      </c>
      <c r="B285" s="27" t="s">
        <v>391</v>
      </c>
      <c r="C285" s="42" t="s">
        <v>38</v>
      </c>
      <c r="D285" s="60">
        <v>44460.0</v>
      </c>
      <c r="E285" s="61">
        <v>1.0</v>
      </c>
      <c r="F285" s="61">
        <v>0.0</v>
      </c>
      <c r="G285" s="61">
        <v>0.0</v>
      </c>
    </row>
    <row r="286" ht="15.75" customHeight="1">
      <c r="A286" s="27" t="s">
        <v>172</v>
      </c>
      <c r="B286" s="27" t="s">
        <v>391</v>
      </c>
      <c r="C286" s="42" t="s">
        <v>39</v>
      </c>
      <c r="D286" s="60">
        <v>44460.0</v>
      </c>
      <c r="E286" s="61">
        <v>3.0</v>
      </c>
      <c r="F286" s="61">
        <v>0.0</v>
      </c>
      <c r="G286" s="61">
        <v>1.0</v>
      </c>
    </row>
    <row r="287" ht="15.75" customHeight="1">
      <c r="A287" s="27" t="s">
        <v>172</v>
      </c>
      <c r="B287" s="27" t="s">
        <v>391</v>
      </c>
      <c r="C287" s="42" t="s">
        <v>40</v>
      </c>
      <c r="D287" s="60">
        <v>44460.0</v>
      </c>
      <c r="E287" s="61">
        <v>1.0</v>
      </c>
      <c r="F287" s="61">
        <v>1.0</v>
      </c>
      <c r="G287" s="61">
        <v>0.0</v>
      </c>
    </row>
    <row r="288" ht="15.75" customHeight="1">
      <c r="A288" s="27" t="s">
        <v>172</v>
      </c>
      <c r="B288" s="27" t="s">
        <v>391</v>
      </c>
      <c r="C288" s="42" t="s">
        <v>41</v>
      </c>
      <c r="D288" s="60">
        <v>44460.0</v>
      </c>
      <c r="E288" s="61">
        <v>1.0</v>
      </c>
      <c r="F288" s="61">
        <v>1.0</v>
      </c>
      <c r="G288" s="61">
        <v>1.0</v>
      </c>
    </row>
    <row r="289" ht="15.75" customHeight="1">
      <c r="A289" s="27" t="s">
        <v>172</v>
      </c>
      <c r="B289" s="27" t="s">
        <v>391</v>
      </c>
      <c r="C289" s="42" t="s">
        <v>42</v>
      </c>
      <c r="D289" s="60">
        <v>44460.0</v>
      </c>
      <c r="E289" s="61">
        <v>1.0</v>
      </c>
      <c r="F289" s="61">
        <v>0.0</v>
      </c>
      <c r="G289" s="61">
        <v>0.0</v>
      </c>
    </row>
    <row r="290" ht="15.75" customHeight="1">
      <c r="A290" s="27" t="s">
        <v>172</v>
      </c>
      <c r="B290" s="27" t="s">
        <v>391</v>
      </c>
      <c r="C290" s="42" t="s">
        <v>43</v>
      </c>
      <c r="D290" s="60">
        <v>44460.0</v>
      </c>
      <c r="E290" s="61">
        <v>1.0</v>
      </c>
      <c r="F290" s="61">
        <v>1.0</v>
      </c>
      <c r="G290" s="61">
        <v>0.0</v>
      </c>
    </row>
    <row r="291" ht="15.75" customHeight="1">
      <c r="A291" s="27" t="s">
        <v>172</v>
      </c>
      <c r="B291" s="27" t="s">
        <v>391</v>
      </c>
      <c r="C291" s="42" t="s">
        <v>44</v>
      </c>
      <c r="D291" s="60">
        <v>44460.0</v>
      </c>
      <c r="E291" s="61">
        <v>1.0</v>
      </c>
      <c r="F291" s="61">
        <v>1.0</v>
      </c>
      <c r="G291" s="61">
        <v>0.0</v>
      </c>
    </row>
    <row r="292" ht="15.75" customHeight="1">
      <c r="A292" s="27" t="s">
        <v>172</v>
      </c>
      <c r="B292" s="27" t="s">
        <v>391</v>
      </c>
      <c r="C292" s="42" t="s">
        <v>45</v>
      </c>
      <c r="D292" s="60">
        <v>44460.0</v>
      </c>
      <c r="E292" s="61">
        <v>1.0</v>
      </c>
      <c r="F292" s="61">
        <v>1.0</v>
      </c>
      <c r="G292" s="61">
        <v>1.0</v>
      </c>
    </row>
    <row r="293" ht="15.75" customHeight="1">
      <c r="A293" s="27" t="s">
        <v>172</v>
      </c>
      <c r="B293" s="27" t="s">
        <v>391</v>
      </c>
      <c r="C293" s="42" t="s">
        <v>46</v>
      </c>
      <c r="D293" s="60">
        <v>44460.0</v>
      </c>
      <c r="E293" s="61">
        <v>1.0</v>
      </c>
      <c r="F293" s="61">
        <v>1.0</v>
      </c>
      <c r="G293" s="61">
        <v>0.0</v>
      </c>
    </row>
    <row r="294" ht="15.75" customHeight="1">
      <c r="A294" s="27" t="s">
        <v>172</v>
      </c>
      <c r="B294" s="27" t="s">
        <v>391</v>
      </c>
      <c r="C294" s="42" t="s">
        <v>47</v>
      </c>
      <c r="D294" s="60">
        <v>44460.0</v>
      </c>
      <c r="E294" s="61">
        <v>2.0</v>
      </c>
      <c r="F294" s="61">
        <v>1.0</v>
      </c>
      <c r="G294" s="61">
        <v>0.0</v>
      </c>
    </row>
    <row r="295" ht="15.75" customHeight="1">
      <c r="A295" s="27" t="s">
        <v>172</v>
      </c>
      <c r="B295" s="27" t="s">
        <v>391</v>
      </c>
      <c r="C295" s="42" t="s">
        <v>48</v>
      </c>
      <c r="D295" s="60">
        <v>44460.0</v>
      </c>
      <c r="E295" s="61">
        <v>3.0</v>
      </c>
      <c r="F295" s="61">
        <v>2.0</v>
      </c>
      <c r="G295" s="61">
        <v>3.0</v>
      </c>
    </row>
    <row r="296" ht="15.75" customHeight="1">
      <c r="A296" s="27" t="s">
        <v>172</v>
      </c>
      <c r="B296" s="27" t="s">
        <v>391</v>
      </c>
      <c r="C296" s="42" t="s">
        <v>49</v>
      </c>
      <c r="D296" s="60">
        <v>44460.0</v>
      </c>
      <c r="E296" s="61">
        <v>1.0</v>
      </c>
      <c r="F296" s="61">
        <v>1.0</v>
      </c>
      <c r="G296" s="61">
        <v>0.0</v>
      </c>
    </row>
    <row r="297" ht="15.75" customHeight="1">
      <c r="A297" s="27" t="s">
        <v>172</v>
      </c>
      <c r="B297" s="27" t="s">
        <v>391</v>
      </c>
      <c r="C297" s="42" t="s">
        <v>50</v>
      </c>
      <c r="D297" s="60">
        <v>44460.0</v>
      </c>
      <c r="E297" s="61">
        <v>4.0</v>
      </c>
      <c r="F297" s="61">
        <v>2.0</v>
      </c>
      <c r="G297" s="61">
        <v>1.0</v>
      </c>
    </row>
    <row r="298" ht="15.75" customHeight="1">
      <c r="A298" s="27" t="s">
        <v>172</v>
      </c>
      <c r="B298" s="27" t="s">
        <v>391</v>
      </c>
      <c r="C298" s="42" t="s">
        <v>51</v>
      </c>
      <c r="D298" s="60">
        <v>44460.0</v>
      </c>
      <c r="E298" s="61">
        <v>4.0</v>
      </c>
      <c r="F298" s="61">
        <v>1.0</v>
      </c>
      <c r="G298" s="61">
        <v>0.0</v>
      </c>
    </row>
    <row r="299" ht="15.75" customHeight="1">
      <c r="A299" s="27" t="s">
        <v>172</v>
      </c>
      <c r="B299" s="27" t="s">
        <v>391</v>
      </c>
      <c r="C299" s="42" t="s">
        <v>52</v>
      </c>
      <c r="D299" s="60">
        <v>44460.0</v>
      </c>
      <c r="E299" s="61">
        <v>1.0</v>
      </c>
      <c r="F299" s="61">
        <v>1.0</v>
      </c>
      <c r="G299" s="61">
        <v>2.0</v>
      </c>
    </row>
    <row r="300" ht="15.75" customHeight="1">
      <c r="A300" s="27" t="s">
        <v>172</v>
      </c>
      <c r="B300" s="27" t="s">
        <v>391</v>
      </c>
      <c r="C300" s="42" t="s">
        <v>53</v>
      </c>
      <c r="D300" s="60">
        <v>44460.0</v>
      </c>
      <c r="E300" s="61">
        <v>2.0</v>
      </c>
      <c r="F300" s="61">
        <v>1.0</v>
      </c>
      <c r="G300" s="61">
        <v>0.0</v>
      </c>
    </row>
    <row r="301" ht="15.75" customHeight="1">
      <c r="A301" s="27" t="s">
        <v>172</v>
      </c>
      <c r="B301" s="27" t="s">
        <v>391</v>
      </c>
      <c r="C301" s="42" t="s">
        <v>54</v>
      </c>
      <c r="D301" s="60">
        <v>44460.0</v>
      </c>
      <c r="E301" s="61">
        <v>1.0</v>
      </c>
      <c r="F301" s="61">
        <v>0.0</v>
      </c>
      <c r="G301" s="61">
        <v>1.0</v>
      </c>
    </row>
    <row r="302" ht="15.75" customHeight="1">
      <c r="A302" s="27" t="s">
        <v>172</v>
      </c>
      <c r="B302" s="27" t="s">
        <v>391</v>
      </c>
      <c r="C302" s="42" t="s">
        <v>55</v>
      </c>
      <c r="D302" s="60">
        <v>44460.0</v>
      </c>
      <c r="E302" s="61">
        <v>1.0</v>
      </c>
      <c r="F302" s="61">
        <v>0.0</v>
      </c>
      <c r="G302" s="61">
        <v>0.0</v>
      </c>
    </row>
    <row r="303" ht="15.75" customHeight="1">
      <c r="A303" s="27" t="s">
        <v>172</v>
      </c>
      <c r="B303" s="27" t="s">
        <v>391</v>
      </c>
      <c r="C303" s="42" t="s">
        <v>56</v>
      </c>
      <c r="D303" s="60">
        <v>44460.0</v>
      </c>
      <c r="E303" s="61">
        <v>1.0</v>
      </c>
      <c r="F303" s="61">
        <v>1.0</v>
      </c>
      <c r="G303" s="61">
        <v>0.0</v>
      </c>
    </row>
    <row r="304" ht="15.75" customHeight="1">
      <c r="A304" s="27" t="s">
        <v>172</v>
      </c>
      <c r="B304" s="27" t="s">
        <v>391</v>
      </c>
      <c r="C304" s="42" t="s">
        <v>57</v>
      </c>
      <c r="D304" s="60">
        <v>44460.0</v>
      </c>
      <c r="E304" s="61">
        <v>4.0</v>
      </c>
      <c r="F304" s="61">
        <v>1.0</v>
      </c>
      <c r="G304" s="61">
        <v>0.0</v>
      </c>
    </row>
    <row r="305" ht="15.75" customHeight="1">
      <c r="A305" s="27" t="s">
        <v>172</v>
      </c>
      <c r="B305" s="27" t="s">
        <v>391</v>
      </c>
      <c r="C305" s="42" t="s">
        <v>58</v>
      </c>
      <c r="D305" s="60">
        <v>44460.0</v>
      </c>
      <c r="E305" s="61">
        <v>1.0</v>
      </c>
      <c r="F305" s="61">
        <v>1.0</v>
      </c>
      <c r="G305" s="61">
        <v>0.0</v>
      </c>
    </row>
    <row r="306" ht="15.75" customHeight="1">
      <c r="A306" s="27" t="s">
        <v>172</v>
      </c>
      <c r="B306" s="27" t="s">
        <v>391</v>
      </c>
      <c r="C306" s="42" t="s">
        <v>59</v>
      </c>
      <c r="D306" s="60">
        <v>44460.0</v>
      </c>
      <c r="E306" s="61">
        <v>3.0</v>
      </c>
      <c r="F306" s="61">
        <v>1.0</v>
      </c>
      <c r="G306" s="61">
        <v>3.0</v>
      </c>
    </row>
    <row r="307" ht="15.75" customHeight="1">
      <c r="A307" s="27" t="s">
        <v>172</v>
      </c>
      <c r="B307" s="27" t="s">
        <v>391</v>
      </c>
      <c r="C307" s="42" t="s">
        <v>60</v>
      </c>
      <c r="D307" s="60">
        <v>44460.0</v>
      </c>
      <c r="E307" s="61">
        <v>1.0</v>
      </c>
      <c r="F307" s="61">
        <v>0.0</v>
      </c>
      <c r="G307" s="61">
        <v>1.0</v>
      </c>
    </row>
    <row r="308" ht="15.75" customHeight="1">
      <c r="A308" s="27" t="s">
        <v>172</v>
      </c>
      <c r="B308" s="27" t="s">
        <v>391</v>
      </c>
      <c r="C308" s="35" t="s">
        <v>27</v>
      </c>
      <c r="D308" s="60">
        <v>44490.0</v>
      </c>
      <c r="E308" s="61">
        <v>4.0</v>
      </c>
      <c r="F308" s="61">
        <v>0.0</v>
      </c>
      <c r="G308" s="61">
        <v>0.0</v>
      </c>
    </row>
    <row r="309" ht="15.75" customHeight="1">
      <c r="A309" s="27" t="s">
        <v>172</v>
      </c>
      <c r="B309" s="27" t="s">
        <v>391</v>
      </c>
      <c r="C309" s="42" t="s">
        <v>28</v>
      </c>
      <c r="D309" s="60">
        <v>44490.0</v>
      </c>
      <c r="E309" s="61">
        <v>3.0</v>
      </c>
      <c r="F309" s="61">
        <v>1.0</v>
      </c>
      <c r="G309" s="61">
        <v>3.0</v>
      </c>
    </row>
    <row r="310" ht="15.75" customHeight="1">
      <c r="A310" s="27" t="s">
        <v>172</v>
      </c>
      <c r="B310" s="27" t="s">
        <v>391</v>
      </c>
      <c r="C310" s="42" t="s">
        <v>29</v>
      </c>
      <c r="D310" s="60">
        <v>44490.0</v>
      </c>
      <c r="E310" s="61">
        <v>1.0</v>
      </c>
      <c r="F310" s="61">
        <v>1.0</v>
      </c>
      <c r="G310" s="61">
        <v>0.0</v>
      </c>
    </row>
    <row r="311" ht="15.75" customHeight="1">
      <c r="A311" s="27" t="s">
        <v>172</v>
      </c>
      <c r="B311" s="27" t="s">
        <v>391</v>
      </c>
      <c r="C311" s="42" t="s">
        <v>30</v>
      </c>
      <c r="D311" s="60">
        <v>44490.0</v>
      </c>
      <c r="E311" s="61">
        <v>1.0</v>
      </c>
      <c r="F311" s="61">
        <v>4.0</v>
      </c>
      <c r="G311" s="61">
        <v>1.0</v>
      </c>
    </row>
    <row r="312" ht="15.75" customHeight="1">
      <c r="A312" s="27" t="s">
        <v>172</v>
      </c>
      <c r="B312" s="27" t="s">
        <v>391</v>
      </c>
      <c r="C312" s="42" t="s">
        <v>31</v>
      </c>
      <c r="D312" s="60">
        <v>44490.0</v>
      </c>
      <c r="E312" s="61">
        <v>1.0</v>
      </c>
      <c r="F312" s="61">
        <v>0.0</v>
      </c>
      <c r="G312" s="61">
        <v>0.0</v>
      </c>
    </row>
    <row r="313" ht="15.75" customHeight="1">
      <c r="A313" s="27" t="s">
        <v>172</v>
      </c>
      <c r="B313" s="27" t="s">
        <v>391</v>
      </c>
      <c r="C313" s="42" t="s">
        <v>32</v>
      </c>
      <c r="D313" s="60">
        <v>44490.0</v>
      </c>
      <c r="E313" s="61">
        <v>1.0</v>
      </c>
      <c r="F313" s="61">
        <v>1.0</v>
      </c>
      <c r="G313" s="61">
        <v>0.0</v>
      </c>
    </row>
    <row r="314" ht="15.75" customHeight="1">
      <c r="A314" s="27" t="s">
        <v>172</v>
      </c>
      <c r="B314" s="27" t="s">
        <v>391</v>
      </c>
      <c r="C314" s="42" t="s">
        <v>33</v>
      </c>
      <c r="D314" s="60">
        <v>44490.0</v>
      </c>
      <c r="E314" s="61">
        <v>1.0</v>
      </c>
      <c r="F314" s="61">
        <v>1.0</v>
      </c>
      <c r="G314" s="61">
        <v>0.0</v>
      </c>
    </row>
    <row r="315" ht="15.75" customHeight="1">
      <c r="A315" s="27" t="s">
        <v>172</v>
      </c>
      <c r="B315" s="27" t="s">
        <v>391</v>
      </c>
      <c r="C315" s="35" t="s">
        <v>34</v>
      </c>
      <c r="D315" s="60">
        <v>44490.0</v>
      </c>
      <c r="E315" s="61">
        <v>1.0</v>
      </c>
      <c r="F315" s="61">
        <v>0.0</v>
      </c>
      <c r="G315" s="61">
        <v>1.0</v>
      </c>
    </row>
    <row r="316" ht="15.75" customHeight="1">
      <c r="A316" s="27" t="s">
        <v>172</v>
      </c>
      <c r="B316" s="27" t="s">
        <v>391</v>
      </c>
      <c r="C316" s="35" t="s">
        <v>35</v>
      </c>
      <c r="D316" s="60">
        <v>44490.0</v>
      </c>
      <c r="E316" s="61">
        <v>1.0</v>
      </c>
      <c r="F316" s="61">
        <v>1.0</v>
      </c>
      <c r="G316" s="61">
        <v>0.0</v>
      </c>
    </row>
    <row r="317" ht="15.75" customHeight="1">
      <c r="A317" s="27" t="s">
        <v>172</v>
      </c>
      <c r="B317" s="27" t="s">
        <v>391</v>
      </c>
      <c r="C317" s="42" t="s">
        <v>36</v>
      </c>
      <c r="D317" s="60">
        <v>44490.0</v>
      </c>
      <c r="E317" s="61">
        <v>1.0</v>
      </c>
      <c r="F317" s="61">
        <v>1.0</v>
      </c>
      <c r="G317" s="61">
        <v>0.0</v>
      </c>
    </row>
    <row r="318" ht="15.75" customHeight="1">
      <c r="A318" s="27" t="s">
        <v>172</v>
      </c>
      <c r="B318" s="27" t="s">
        <v>391</v>
      </c>
      <c r="C318" s="42" t="s">
        <v>37</v>
      </c>
      <c r="D318" s="60">
        <v>44490.0</v>
      </c>
      <c r="E318" s="61">
        <v>1.0</v>
      </c>
      <c r="F318" s="61">
        <v>2.0</v>
      </c>
      <c r="G318" s="61">
        <v>0.0</v>
      </c>
    </row>
    <row r="319" ht="15.75" customHeight="1">
      <c r="A319" s="27" t="s">
        <v>172</v>
      </c>
      <c r="B319" s="27" t="s">
        <v>391</v>
      </c>
      <c r="C319" s="42" t="s">
        <v>38</v>
      </c>
      <c r="D319" s="60">
        <v>44490.0</v>
      </c>
      <c r="E319" s="61">
        <v>1.0</v>
      </c>
      <c r="F319" s="61">
        <v>0.0</v>
      </c>
      <c r="G319" s="61">
        <v>0.0</v>
      </c>
    </row>
    <row r="320" ht="15.75" customHeight="1">
      <c r="A320" s="27" t="s">
        <v>172</v>
      </c>
      <c r="B320" s="27" t="s">
        <v>391</v>
      </c>
      <c r="C320" s="42" t="s">
        <v>39</v>
      </c>
      <c r="D320" s="60">
        <v>44490.0</v>
      </c>
      <c r="E320" s="61">
        <v>3.0</v>
      </c>
      <c r="F320" s="61">
        <v>0.0</v>
      </c>
      <c r="G320" s="61">
        <v>1.0</v>
      </c>
    </row>
    <row r="321" ht="15.75" customHeight="1">
      <c r="A321" s="27" t="s">
        <v>172</v>
      </c>
      <c r="B321" s="27" t="s">
        <v>391</v>
      </c>
      <c r="C321" s="42" t="s">
        <v>40</v>
      </c>
      <c r="D321" s="60">
        <v>44490.0</v>
      </c>
      <c r="E321" s="61">
        <v>1.0</v>
      </c>
      <c r="F321" s="61">
        <v>1.0</v>
      </c>
      <c r="G321" s="61">
        <v>0.0</v>
      </c>
    </row>
    <row r="322" ht="15.75" customHeight="1">
      <c r="A322" s="27" t="s">
        <v>172</v>
      </c>
      <c r="B322" s="27" t="s">
        <v>391</v>
      </c>
      <c r="C322" s="42" t="s">
        <v>41</v>
      </c>
      <c r="D322" s="60">
        <v>44490.0</v>
      </c>
      <c r="E322" s="61">
        <v>1.0</v>
      </c>
      <c r="F322" s="61">
        <v>1.0</v>
      </c>
      <c r="G322" s="61">
        <v>1.0</v>
      </c>
    </row>
    <row r="323" ht="15.75" customHeight="1">
      <c r="A323" s="27" t="s">
        <v>172</v>
      </c>
      <c r="B323" s="27" t="s">
        <v>391</v>
      </c>
      <c r="C323" s="42" t="s">
        <v>42</v>
      </c>
      <c r="D323" s="60">
        <v>44490.0</v>
      </c>
      <c r="E323" s="61">
        <v>1.0</v>
      </c>
      <c r="F323" s="61">
        <v>0.0</v>
      </c>
      <c r="G323" s="61">
        <v>0.0</v>
      </c>
    </row>
    <row r="324" ht="15.75" customHeight="1">
      <c r="A324" s="27" t="s">
        <v>172</v>
      </c>
      <c r="B324" s="27" t="s">
        <v>391</v>
      </c>
      <c r="C324" s="42" t="s">
        <v>43</v>
      </c>
      <c r="D324" s="60">
        <v>44490.0</v>
      </c>
      <c r="E324" s="61">
        <v>1.0</v>
      </c>
      <c r="F324" s="61">
        <v>1.0</v>
      </c>
      <c r="G324" s="61">
        <v>0.0</v>
      </c>
    </row>
    <row r="325" ht="15.75" customHeight="1">
      <c r="A325" s="27" t="s">
        <v>172</v>
      </c>
      <c r="B325" s="27" t="s">
        <v>391</v>
      </c>
      <c r="C325" s="42" t="s">
        <v>44</v>
      </c>
      <c r="D325" s="60">
        <v>44490.0</v>
      </c>
      <c r="E325" s="61">
        <v>1.0</v>
      </c>
      <c r="F325" s="61">
        <v>1.0</v>
      </c>
      <c r="G325" s="61">
        <v>0.0</v>
      </c>
    </row>
    <row r="326" ht="15.75" customHeight="1">
      <c r="A326" s="27" t="s">
        <v>172</v>
      </c>
      <c r="B326" s="27" t="s">
        <v>391</v>
      </c>
      <c r="C326" s="42" t="s">
        <v>45</v>
      </c>
      <c r="D326" s="60">
        <v>44490.0</v>
      </c>
      <c r="E326" s="61">
        <v>1.0</v>
      </c>
      <c r="F326" s="61">
        <v>1.0</v>
      </c>
      <c r="G326" s="61">
        <v>1.0</v>
      </c>
    </row>
    <row r="327" ht="15.75" customHeight="1">
      <c r="A327" s="27" t="s">
        <v>172</v>
      </c>
      <c r="B327" s="27" t="s">
        <v>391</v>
      </c>
      <c r="C327" s="42" t="s">
        <v>46</v>
      </c>
      <c r="D327" s="60">
        <v>44490.0</v>
      </c>
      <c r="E327" s="61">
        <v>1.0</v>
      </c>
      <c r="F327" s="61">
        <v>1.0</v>
      </c>
      <c r="G327" s="61">
        <v>0.0</v>
      </c>
    </row>
    <row r="328" ht="15.75" customHeight="1">
      <c r="A328" s="27" t="s">
        <v>172</v>
      </c>
      <c r="B328" s="27" t="s">
        <v>391</v>
      </c>
      <c r="C328" s="42" t="s">
        <v>47</v>
      </c>
      <c r="D328" s="60">
        <v>44490.0</v>
      </c>
      <c r="E328" s="61">
        <v>2.0</v>
      </c>
      <c r="F328" s="61">
        <v>1.0</v>
      </c>
      <c r="G328" s="61">
        <v>0.0</v>
      </c>
    </row>
    <row r="329" ht="15.75" customHeight="1">
      <c r="A329" s="27" t="s">
        <v>172</v>
      </c>
      <c r="B329" s="27" t="s">
        <v>391</v>
      </c>
      <c r="C329" s="42" t="s">
        <v>48</v>
      </c>
      <c r="D329" s="60">
        <v>44490.0</v>
      </c>
      <c r="E329" s="61">
        <v>3.0</v>
      </c>
      <c r="F329" s="61">
        <v>2.0</v>
      </c>
      <c r="G329" s="61">
        <v>3.0</v>
      </c>
    </row>
    <row r="330" ht="15.75" customHeight="1">
      <c r="A330" s="27" t="s">
        <v>172</v>
      </c>
      <c r="B330" s="27" t="s">
        <v>391</v>
      </c>
      <c r="C330" s="42" t="s">
        <v>49</v>
      </c>
      <c r="D330" s="60">
        <v>44490.0</v>
      </c>
      <c r="E330" s="61">
        <v>1.0</v>
      </c>
      <c r="F330" s="61">
        <v>1.0</v>
      </c>
      <c r="G330" s="61">
        <v>0.0</v>
      </c>
    </row>
    <row r="331" ht="15.75" customHeight="1">
      <c r="A331" s="27" t="s">
        <v>172</v>
      </c>
      <c r="B331" s="27" t="s">
        <v>391</v>
      </c>
      <c r="C331" s="42" t="s">
        <v>50</v>
      </c>
      <c r="D331" s="60">
        <v>44490.0</v>
      </c>
      <c r="E331" s="61">
        <v>4.0</v>
      </c>
      <c r="F331" s="61">
        <v>2.0</v>
      </c>
      <c r="G331" s="61">
        <v>1.0</v>
      </c>
    </row>
    <row r="332" ht="15.75" customHeight="1">
      <c r="A332" s="27" t="s">
        <v>172</v>
      </c>
      <c r="B332" s="27" t="s">
        <v>391</v>
      </c>
      <c r="C332" s="42" t="s">
        <v>51</v>
      </c>
      <c r="D332" s="60">
        <v>44490.0</v>
      </c>
      <c r="E332" s="61">
        <v>4.0</v>
      </c>
      <c r="F332" s="61">
        <v>1.0</v>
      </c>
      <c r="G332" s="61">
        <v>0.0</v>
      </c>
    </row>
    <row r="333" ht="15.75" customHeight="1">
      <c r="A333" s="27" t="s">
        <v>172</v>
      </c>
      <c r="B333" s="27" t="s">
        <v>391</v>
      </c>
      <c r="C333" s="42" t="s">
        <v>52</v>
      </c>
      <c r="D333" s="60">
        <v>44490.0</v>
      </c>
      <c r="E333" s="61">
        <v>1.0</v>
      </c>
      <c r="F333" s="61">
        <v>1.0</v>
      </c>
      <c r="G333" s="61">
        <v>2.0</v>
      </c>
    </row>
    <row r="334" ht="15.75" customHeight="1">
      <c r="A334" s="27" t="s">
        <v>172</v>
      </c>
      <c r="B334" s="27" t="s">
        <v>391</v>
      </c>
      <c r="C334" s="42" t="s">
        <v>53</v>
      </c>
      <c r="D334" s="60">
        <v>44490.0</v>
      </c>
      <c r="E334" s="61">
        <v>2.0</v>
      </c>
      <c r="F334" s="61">
        <v>1.0</v>
      </c>
      <c r="G334" s="61">
        <v>0.0</v>
      </c>
    </row>
    <row r="335" ht="15.75" customHeight="1">
      <c r="A335" s="27" t="s">
        <v>172</v>
      </c>
      <c r="B335" s="27" t="s">
        <v>391</v>
      </c>
      <c r="C335" s="42" t="s">
        <v>54</v>
      </c>
      <c r="D335" s="60">
        <v>44490.0</v>
      </c>
      <c r="E335" s="61">
        <v>1.0</v>
      </c>
      <c r="F335" s="61">
        <v>0.0</v>
      </c>
      <c r="G335" s="61">
        <v>1.0</v>
      </c>
    </row>
    <row r="336" ht="15.75" customHeight="1">
      <c r="A336" s="27" t="s">
        <v>172</v>
      </c>
      <c r="B336" s="27" t="s">
        <v>391</v>
      </c>
      <c r="C336" s="42" t="s">
        <v>55</v>
      </c>
      <c r="D336" s="60">
        <v>44490.0</v>
      </c>
      <c r="E336" s="61">
        <v>1.0</v>
      </c>
      <c r="F336" s="61">
        <v>0.0</v>
      </c>
      <c r="G336" s="61">
        <v>0.0</v>
      </c>
    </row>
    <row r="337" ht="15.75" customHeight="1">
      <c r="A337" s="27" t="s">
        <v>172</v>
      </c>
      <c r="B337" s="27" t="s">
        <v>391</v>
      </c>
      <c r="C337" s="42" t="s">
        <v>56</v>
      </c>
      <c r="D337" s="60">
        <v>44490.0</v>
      </c>
      <c r="E337" s="61">
        <v>1.0</v>
      </c>
      <c r="F337" s="61">
        <v>1.0</v>
      </c>
      <c r="G337" s="61">
        <v>0.0</v>
      </c>
    </row>
    <row r="338" ht="15.75" customHeight="1">
      <c r="A338" s="27" t="s">
        <v>172</v>
      </c>
      <c r="B338" s="27" t="s">
        <v>391</v>
      </c>
      <c r="C338" s="42" t="s">
        <v>57</v>
      </c>
      <c r="D338" s="60">
        <v>44490.0</v>
      </c>
      <c r="E338" s="61">
        <v>4.0</v>
      </c>
      <c r="F338" s="61">
        <v>1.0</v>
      </c>
      <c r="G338" s="61">
        <v>0.0</v>
      </c>
    </row>
    <row r="339" ht="15.75" customHeight="1">
      <c r="A339" s="27" t="s">
        <v>172</v>
      </c>
      <c r="B339" s="27" t="s">
        <v>391</v>
      </c>
      <c r="C339" s="42" t="s">
        <v>58</v>
      </c>
      <c r="D339" s="60">
        <v>44490.0</v>
      </c>
      <c r="E339" s="61">
        <v>1.0</v>
      </c>
      <c r="F339" s="61">
        <v>1.0</v>
      </c>
      <c r="G339" s="61">
        <v>0.0</v>
      </c>
    </row>
    <row r="340" ht="15.75" customHeight="1">
      <c r="A340" s="27" t="s">
        <v>172</v>
      </c>
      <c r="B340" s="27" t="s">
        <v>391</v>
      </c>
      <c r="C340" s="42" t="s">
        <v>59</v>
      </c>
      <c r="D340" s="60">
        <v>44490.0</v>
      </c>
      <c r="E340" s="61">
        <v>3.0</v>
      </c>
      <c r="F340" s="61">
        <v>1.0</v>
      </c>
      <c r="G340" s="61">
        <v>3.0</v>
      </c>
    </row>
    <row r="341" ht="15.75" customHeight="1">
      <c r="A341" s="27" t="s">
        <v>172</v>
      </c>
      <c r="B341" s="27" t="s">
        <v>391</v>
      </c>
      <c r="C341" s="42" t="s">
        <v>60</v>
      </c>
      <c r="D341" s="60">
        <v>44490.0</v>
      </c>
      <c r="E341" s="61">
        <v>1.0</v>
      </c>
      <c r="F341" s="61">
        <v>0.0</v>
      </c>
      <c r="G341" s="61">
        <v>1.0</v>
      </c>
    </row>
    <row r="342" ht="15.75" customHeight="1">
      <c r="A342" s="27" t="s">
        <v>172</v>
      </c>
      <c r="B342" s="27" t="s">
        <v>391</v>
      </c>
      <c r="C342" s="35" t="s">
        <v>27</v>
      </c>
      <c r="D342" s="60">
        <v>44521.0</v>
      </c>
      <c r="E342" s="61">
        <v>4.0</v>
      </c>
      <c r="F342" s="61">
        <v>0.0</v>
      </c>
      <c r="G342" s="61">
        <v>0.0</v>
      </c>
    </row>
    <row r="343" ht="15.75" customHeight="1">
      <c r="A343" s="27" t="s">
        <v>172</v>
      </c>
      <c r="B343" s="27" t="s">
        <v>391</v>
      </c>
      <c r="C343" s="42" t="s">
        <v>28</v>
      </c>
      <c r="D343" s="60">
        <v>44521.0</v>
      </c>
      <c r="E343" s="61">
        <v>3.0</v>
      </c>
      <c r="F343" s="61">
        <v>1.0</v>
      </c>
      <c r="G343" s="61">
        <v>3.0</v>
      </c>
    </row>
    <row r="344" ht="15.75" customHeight="1">
      <c r="A344" s="27" t="s">
        <v>172</v>
      </c>
      <c r="B344" s="27" t="s">
        <v>391</v>
      </c>
      <c r="C344" s="42" t="s">
        <v>29</v>
      </c>
      <c r="D344" s="60">
        <v>44521.0</v>
      </c>
      <c r="E344" s="61">
        <v>1.0</v>
      </c>
      <c r="F344" s="61">
        <v>1.0</v>
      </c>
      <c r="G344" s="61">
        <v>0.0</v>
      </c>
    </row>
    <row r="345" ht="15.75" customHeight="1">
      <c r="A345" s="27" t="s">
        <v>172</v>
      </c>
      <c r="B345" s="27" t="s">
        <v>391</v>
      </c>
      <c r="C345" s="42" t="s">
        <v>30</v>
      </c>
      <c r="D345" s="60">
        <v>44521.0</v>
      </c>
      <c r="E345" s="61">
        <v>1.0</v>
      </c>
      <c r="F345" s="61">
        <v>4.0</v>
      </c>
      <c r="G345" s="61">
        <v>1.0</v>
      </c>
    </row>
    <row r="346" ht="15.75" customHeight="1">
      <c r="A346" s="27" t="s">
        <v>172</v>
      </c>
      <c r="B346" s="27" t="s">
        <v>391</v>
      </c>
      <c r="C346" s="42" t="s">
        <v>31</v>
      </c>
      <c r="D346" s="60">
        <v>44521.0</v>
      </c>
      <c r="E346" s="61">
        <v>1.0</v>
      </c>
      <c r="F346" s="61">
        <v>0.0</v>
      </c>
      <c r="G346" s="61">
        <v>0.0</v>
      </c>
    </row>
    <row r="347" ht="15.75" customHeight="1">
      <c r="A347" s="27" t="s">
        <v>172</v>
      </c>
      <c r="B347" s="27" t="s">
        <v>391</v>
      </c>
      <c r="C347" s="42" t="s">
        <v>32</v>
      </c>
      <c r="D347" s="60">
        <v>44521.0</v>
      </c>
      <c r="E347" s="61">
        <v>1.0</v>
      </c>
      <c r="F347" s="61">
        <v>1.0</v>
      </c>
      <c r="G347" s="61">
        <v>0.0</v>
      </c>
    </row>
    <row r="348" ht="15.75" customHeight="1">
      <c r="A348" s="27" t="s">
        <v>172</v>
      </c>
      <c r="B348" s="27" t="s">
        <v>391</v>
      </c>
      <c r="C348" s="42" t="s">
        <v>33</v>
      </c>
      <c r="D348" s="60">
        <v>44521.0</v>
      </c>
      <c r="E348" s="61">
        <v>1.0</v>
      </c>
      <c r="F348" s="61">
        <v>1.0</v>
      </c>
      <c r="G348" s="61">
        <v>0.0</v>
      </c>
    </row>
    <row r="349" ht="15.75" customHeight="1">
      <c r="A349" s="27" t="s">
        <v>172</v>
      </c>
      <c r="B349" s="27" t="s">
        <v>391</v>
      </c>
      <c r="C349" s="35" t="s">
        <v>34</v>
      </c>
      <c r="D349" s="60">
        <v>44521.0</v>
      </c>
      <c r="E349" s="61">
        <v>1.0</v>
      </c>
      <c r="F349" s="61">
        <v>0.0</v>
      </c>
      <c r="G349" s="61">
        <v>1.0</v>
      </c>
    </row>
    <row r="350" ht="15.75" customHeight="1">
      <c r="A350" s="27" t="s">
        <v>172</v>
      </c>
      <c r="B350" s="27" t="s">
        <v>391</v>
      </c>
      <c r="C350" s="35" t="s">
        <v>35</v>
      </c>
      <c r="D350" s="60">
        <v>44521.0</v>
      </c>
      <c r="E350" s="61">
        <v>1.0</v>
      </c>
      <c r="F350" s="61">
        <v>1.0</v>
      </c>
      <c r="G350" s="61">
        <v>0.0</v>
      </c>
    </row>
    <row r="351" ht="15.75" customHeight="1">
      <c r="A351" s="27" t="s">
        <v>172</v>
      </c>
      <c r="B351" s="27" t="s">
        <v>391</v>
      </c>
      <c r="C351" s="42" t="s">
        <v>36</v>
      </c>
      <c r="D351" s="60">
        <v>44521.0</v>
      </c>
      <c r="E351" s="61">
        <v>1.0</v>
      </c>
      <c r="F351" s="61">
        <v>1.0</v>
      </c>
      <c r="G351" s="61">
        <v>0.0</v>
      </c>
    </row>
    <row r="352" ht="15.75" customHeight="1">
      <c r="A352" s="27" t="s">
        <v>172</v>
      </c>
      <c r="B352" s="27" t="s">
        <v>391</v>
      </c>
      <c r="C352" s="42" t="s">
        <v>37</v>
      </c>
      <c r="D352" s="60">
        <v>44521.0</v>
      </c>
      <c r="E352" s="61">
        <v>1.0</v>
      </c>
      <c r="F352" s="61">
        <v>2.0</v>
      </c>
      <c r="G352" s="61">
        <v>0.0</v>
      </c>
    </row>
    <row r="353" ht="15.75" customHeight="1">
      <c r="A353" s="27" t="s">
        <v>172</v>
      </c>
      <c r="B353" s="27" t="s">
        <v>391</v>
      </c>
      <c r="C353" s="42" t="s">
        <v>38</v>
      </c>
      <c r="D353" s="60">
        <v>44521.0</v>
      </c>
      <c r="E353" s="61">
        <v>1.0</v>
      </c>
      <c r="F353" s="61">
        <v>0.0</v>
      </c>
      <c r="G353" s="61">
        <v>0.0</v>
      </c>
    </row>
    <row r="354" ht="15.75" customHeight="1">
      <c r="A354" s="27" t="s">
        <v>172</v>
      </c>
      <c r="B354" s="27" t="s">
        <v>391</v>
      </c>
      <c r="C354" s="42" t="s">
        <v>39</v>
      </c>
      <c r="D354" s="60">
        <v>44521.0</v>
      </c>
      <c r="E354" s="61">
        <v>3.0</v>
      </c>
      <c r="F354" s="61">
        <v>0.0</v>
      </c>
      <c r="G354" s="61">
        <v>1.0</v>
      </c>
    </row>
    <row r="355" ht="15.75" customHeight="1">
      <c r="A355" s="27" t="s">
        <v>172</v>
      </c>
      <c r="B355" s="27" t="s">
        <v>391</v>
      </c>
      <c r="C355" s="42" t="s">
        <v>40</v>
      </c>
      <c r="D355" s="60">
        <v>44521.0</v>
      </c>
      <c r="E355" s="61">
        <v>1.0</v>
      </c>
      <c r="F355" s="61">
        <v>1.0</v>
      </c>
      <c r="G355" s="61">
        <v>0.0</v>
      </c>
    </row>
    <row r="356" ht="15.75" customHeight="1">
      <c r="A356" s="27" t="s">
        <v>172</v>
      </c>
      <c r="B356" s="27" t="s">
        <v>391</v>
      </c>
      <c r="C356" s="42" t="s">
        <v>41</v>
      </c>
      <c r="D356" s="60">
        <v>44521.0</v>
      </c>
      <c r="E356" s="61">
        <v>1.0</v>
      </c>
      <c r="F356" s="61">
        <v>1.0</v>
      </c>
      <c r="G356" s="61">
        <v>1.0</v>
      </c>
    </row>
    <row r="357" ht="15.75" customHeight="1">
      <c r="A357" s="27" t="s">
        <v>172</v>
      </c>
      <c r="B357" s="27" t="s">
        <v>391</v>
      </c>
      <c r="C357" s="42" t="s">
        <v>42</v>
      </c>
      <c r="D357" s="60">
        <v>44521.0</v>
      </c>
      <c r="E357" s="61">
        <v>1.0</v>
      </c>
      <c r="F357" s="61">
        <v>0.0</v>
      </c>
      <c r="G357" s="61">
        <v>0.0</v>
      </c>
    </row>
    <row r="358" ht="15.75" customHeight="1">
      <c r="A358" s="27" t="s">
        <v>172</v>
      </c>
      <c r="B358" s="27" t="s">
        <v>391</v>
      </c>
      <c r="C358" s="42" t="s">
        <v>43</v>
      </c>
      <c r="D358" s="60">
        <v>44521.0</v>
      </c>
      <c r="E358" s="61">
        <v>1.0</v>
      </c>
      <c r="F358" s="61">
        <v>1.0</v>
      </c>
      <c r="G358" s="61">
        <v>0.0</v>
      </c>
    </row>
    <row r="359" ht="15.75" customHeight="1">
      <c r="A359" s="27" t="s">
        <v>172</v>
      </c>
      <c r="B359" s="27" t="s">
        <v>391</v>
      </c>
      <c r="C359" s="42" t="s">
        <v>44</v>
      </c>
      <c r="D359" s="60">
        <v>44521.0</v>
      </c>
      <c r="E359" s="61">
        <v>1.0</v>
      </c>
      <c r="F359" s="61">
        <v>1.0</v>
      </c>
      <c r="G359" s="61">
        <v>0.0</v>
      </c>
    </row>
    <row r="360" ht="15.75" customHeight="1">
      <c r="A360" s="27" t="s">
        <v>172</v>
      </c>
      <c r="B360" s="27" t="s">
        <v>391</v>
      </c>
      <c r="C360" s="42" t="s">
        <v>45</v>
      </c>
      <c r="D360" s="60">
        <v>44521.0</v>
      </c>
      <c r="E360" s="61">
        <v>1.0</v>
      </c>
      <c r="F360" s="61">
        <v>1.0</v>
      </c>
      <c r="G360" s="61">
        <v>1.0</v>
      </c>
    </row>
    <row r="361" ht="15.75" customHeight="1">
      <c r="A361" s="27" t="s">
        <v>172</v>
      </c>
      <c r="B361" s="27" t="s">
        <v>391</v>
      </c>
      <c r="C361" s="42" t="s">
        <v>46</v>
      </c>
      <c r="D361" s="60">
        <v>44521.0</v>
      </c>
      <c r="E361" s="61">
        <v>1.0</v>
      </c>
      <c r="F361" s="61">
        <v>1.0</v>
      </c>
      <c r="G361" s="61">
        <v>0.0</v>
      </c>
    </row>
    <row r="362" ht="15.75" customHeight="1">
      <c r="A362" s="27" t="s">
        <v>172</v>
      </c>
      <c r="B362" s="27" t="s">
        <v>391</v>
      </c>
      <c r="C362" s="42" t="s">
        <v>47</v>
      </c>
      <c r="D362" s="60">
        <v>44521.0</v>
      </c>
      <c r="E362" s="61">
        <v>2.0</v>
      </c>
      <c r="F362" s="61">
        <v>1.0</v>
      </c>
      <c r="G362" s="61">
        <v>0.0</v>
      </c>
    </row>
    <row r="363" ht="15.75" customHeight="1">
      <c r="A363" s="27" t="s">
        <v>172</v>
      </c>
      <c r="B363" s="27" t="s">
        <v>391</v>
      </c>
      <c r="C363" s="42" t="s">
        <v>48</v>
      </c>
      <c r="D363" s="60">
        <v>44521.0</v>
      </c>
      <c r="E363" s="61">
        <v>3.0</v>
      </c>
      <c r="F363" s="61">
        <v>2.0</v>
      </c>
      <c r="G363" s="61">
        <v>3.0</v>
      </c>
    </row>
    <row r="364" ht="15.75" customHeight="1">
      <c r="A364" s="27" t="s">
        <v>172</v>
      </c>
      <c r="B364" s="27" t="s">
        <v>391</v>
      </c>
      <c r="C364" s="42" t="s">
        <v>49</v>
      </c>
      <c r="D364" s="60">
        <v>44521.0</v>
      </c>
      <c r="E364" s="61">
        <v>1.0</v>
      </c>
      <c r="F364" s="61">
        <v>1.0</v>
      </c>
      <c r="G364" s="61">
        <v>0.0</v>
      </c>
    </row>
    <row r="365" ht="15.75" customHeight="1">
      <c r="A365" s="27" t="s">
        <v>172</v>
      </c>
      <c r="B365" s="27" t="s">
        <v>391</v>
      </c>
      <c r="C365" s="42" t="s">
        <v>50</v>
      </c>
      <c r="D365" s="60">
        <v>44521.0</v>
      </c>
      <c r="E365" s="61">
        <v>4.0</v>
      </c>
      <c r="F365" s="61">
        <v>2.0</v>
      </c>
      <c r="G365" s="61">
        <v>1.0</v>
      </c>
    </row>
    <row r="366" ht="15.75" customHeight="1">
      <c r="A366" s="27" t="s">
        <v>172</v>
      </c>
      <c r="B366" s="27" t="s">
        <v>391</v>
      </c>
      <c r="C366" s="42" t="s">
        <v>51</v>
      </c>
      <c r="D366" s="60">
        <v>44521.0</v>
      </c>
      <c r="E366" s="61">
        <v>4.0</v>
      </c>
      <c r="F366" s="61">
        <v>1.0</v>
      </c>
      <c r="G366" s="61">
        <v>0.0</v>
      </c>
    </row>
    <row r="367" ht="15.75" customHeight="1">
      <c r="A367" s="27" t="s">
        <v>172</v>
      </c>
      <c r="B367" s="27" t="s">
        <v>391</v>
      </c>
      <c r="C367" s="42" t="s">
        <v>52</v>
      </c>
      <c r="D367" s="60">
        <v>44521.0</v>
      </c>
      <c r="E367" s="61">
        <v>1.0</v>
      </c>
      <c r="F367" s="61">
        <v>1.0</v>
      </c>
      <c r="G367" s="61">
        <v>2.0</v>
      </c>
    </row>
    <row r="368" ht="15.75" customHeight="1">
      <c r="A368" s="27" t="s">
        <v>172</v>
      </c>
      <c r="B368" s="27" t="s">
        <v>391</v>
      </c>
      <c r="C368" s="42" t="s">
        <v>53</v>
      </c>
      <c r="D368" s="60">
        <v>44521.0</v>
      </c>
      <c r="E368" s="61">
        <v>2.0</v>
      </c>
      <c r="F368" s="61">
        <v>1.0</v>
      </c>
      <c r="G368" s="61">
        <v>0.0</v>
      </c>
    </row>
    <row r="369" ht="15.75" customHeight="1">
      <c r="A369" s="27" t="s">
        <v>172</v>
      </c>
      <c r="B369" s="27" t="s">
        <v>391</v>
      </c>
      <c r="C369" s="42" t="s">
        <v>54</v>
      </c>
      <c r="D369" s="60">
        <v>44521.0</v>
      </c>
      <c r="E369" s="61">
        <v>1.0</v>
      </c>
      <c r="F369" s="61">
        <v>0.0</v>
      </c>
      <c r="G369" s="61">
        <v>1.0</v>
      </c>
    </row>
    <row r="370" ht="15.75" customHeight="1">
      <c r="A370" s="27" t="s">
        <v>172</v>
      </c>
      <c r="B370" s="27" t="s">
        <v>391</v>
      </c>
      <c r="C370" s="42" t="s">
        <v>55</v>
      </c>
      <c r="D370" s="60">
        <v>44521.0</v>
      </c>
      <c r="E370" s="61">
        <v>1.0</v>
      </c>
      <c r="F370" s="61">
        <v>0.0</v>
      </c>
      <c r="G370" s="61">
        <v>0.0</v>
      </c>
    </row>
    <row r="371" ht="15.75" customHeight="1">
      <c r="A371" s="27" t="s">
        <v>172</v>
      </c>
      <c r="B371" s="27" t="s">
        <v>391</v>
      </c>
      <c r="C371" s="42" t="s">
        <v>56</v>
      </c>
      <c r="D371" s="60">
        <v>44521.0</v>
      </c>
      <c r="E371" s="61">
        <v>1.0</v>
      </c>
      <c r="F371" s="61">
        <v>1.0</v>
      </c>
      <c r="G371" s="61">
        <v>0.0</v>
      </c>
    </row>
    <row r="372" ht="15.75" customHeight="1">
      <c r="A372" s="27" t="s">
        <v>172</v>
      </c>
      <c r="B372" s="27" t="s">
        <v>391</v>
      </c>
      <c r="C372" s="42" t="s">
        <v>57</v>
      </c>
      <c r="D372" s="60">
        <v>44521.0</v>
      </c>
      <c r="E372" s="61">
        <v>4.0</v>
      </c>
      <c r="F372" s="61">
        <v>1.0</v>
      </c>
      <c r="G372" s="61">
        <v>0.0</v>
      </c>
    </row>
    <row r="373" ht="15.75" customHeight="1">
      <c r="A373" s="27" t="s">
        <v>172</v>
      </c>
      <c r="B373" s="27" t="s">
        <v>391</v>
      </c>
      <c r="C373" s="42" t="s">
        <v>58</v>
      </c>
      <c r="D373" s="60">
        <v>44521.0</v>
      </c>
      <c r="E373" s="61">
        <v>1.0</v>
      </c>
      <c r="F373" s="61">
        <v>1.0</v>
      </c>
      <c r="G373" s="61">
        <v>0.0</v>
      </c>
    </row>
    <row r="374" ht="15.75" customHeight="1">
      <c r="A374" s="27" t="s">
        <v>172</v>
      </c>
      <c r="B374" s="27" t="s">
        <v>391</v>
      </c>
      <c r="C374" s="42" t="s">
        <v>59</v>
      </c>
      <c r="D374" s="60">
        <v>44521.0</v>
      </c>
      <c r="E374" s="61">
        <v>3.0</v>
      </c>
      <c r="F374" s="61">
        <v>1.0</v>
      </c>
      <c r="G374" s="61">
        <v>3.0</v>
      </c>
    </row>
    <row r="375" ht="15.75" customHeight="1">
      <c r="A375" s="27" t="s">
        <v>172</v>
      </c>
      <c r="B375" s="27" t="s">
        <v>391</v>
      </c>
      <c r="C375" s="42" t="s">
        <v>60</v>
      </c>
      <c r="D375" s="60">
        <v>44521.0</v>
      </c>
      <c r="E375" s="61">
        <v>1.0</v>
      </c>
      <c r="F375" s="61">
        <v>0.0</v>
      </c>
      <c r="G375" s="61">
        <v>1.0</v>
      </c>
    </row>
    <row r="376" ht="15.75" customHeight="1">
      <c r="A376" s="27" t="s">
        <v>172</v>
      </c>
      <c r="B376" s="27" t="s">
        <v>391</v>
      </c>
      <c r="C376" s="35" t="s">
        <v>27</v>
      </c>
      <c r="D376" s="60">
        <v>44551.0</v>
      </c>
      <c r="E376" s="61">
        <v>4.0</v>
      </c>
      <c r="F376" s="61">
        <v>0.0</v>
      </c>
      <c r="G376" s="61">
        <v>0.0</v>
      </c>
    </row>
    <row r="377" ht="15.75" customHeight="1">
      <c r="A377" s="27" t="s">
        <v>172</v>
      </c>
      <c r="B377" s="27" t="s">
        <v>391</v>
      </c>
      <c r="C377" s="42" t="s">
        <v>28</v>
      </c>
      <c r="D377" s="60">
        <v>44551.0</v>
      </c>
      <c r="E377" s="61">
        <v>3.0</v>
      </c>
      <c r="F377" s="61">
        <v>1.0</v>
      </c>
      <c r="G377" s="61">
        <v>3.0</v>
      </c>
    </row>
    <row r="378" ht="15.75" customHeight="1">
      <c r="A378" s="27" t="s">
        <v>172</v>
      </c>
      <c r="B378" s="27" t="s">
        <v>391</v>
      </c>
      <c r="C378" s="42" t="s">
        <v>29</v>
      </c>
      <c r="D378" s="60">
        <v>44551.0</v>
      </c>
      <c r="E378" s="61">
        <v>1.0</v>
      </c>
      <c r="F378" s="61">
        <v>1.0</v>
      </c>
      <c r="G378" s="61">
        <v>0.0</v>
      </c>
    </row>
    <row r="379" ht="15.75" customHeight="1">
      <c r="A379" s="27" t="s">
        <v>172</v>
      </c>
      <c r="B379" s="27" t="s">
        <v>391</v>
      </c>
      <c r="C379" s="42" t="s">
        <v>30</v>
      </c>
      <c r="D379" s="60">
        <v>44551.0</v>
      </c>
      <c r="E379" s="61">
        <v>1.0</v>
      </c>
      <c r="F379" s="61">
        <v>4.0</v>
      </c>
      <c r="G379" s="61">
        <v>1.0</v>
      </c>
    </row>
    <row r="380" ht="15.75" customHeight="1">
      <c r="A380" s="27" t="s">
        <v>172</v>
      </c>
      <c r="B380" s="27" t="s">
        <v>391</v>
      </c>
      <c r="C380" s="42" t="s">
        <v>31</v>
      </c>
      <c r="D380" s="60">
        <v>44551.0</v>
      </c>
      <c r="E380" s="61">
        <v>1.0</v>
      </c>
      <c r="F380" s="61">
        <v>0.0</v>
      </c>
      <c r="G380" s="61">
        <v>0.0</v>
      </c>
    </row>
    <row r="381" ht="15.75" customHeight="1">
      <c r="A381" s="27" t="s">
        <v>172</v>
      </c>
      <c r="B381" s="27" t="s">
        <v>391</v>
      </c>
      <c r="C381" s="42" t="s">
        <v>32</v>
      </c>
      <c r="D381" s="60">
        <v>44551.0</v>
      </c>
      <c r="E381" s="61">
        <v>1.0</v>
      </c>
      <c r="F381" s="61">
        <v>1.0</v>
      </c>
      <c r="G381" s="61">
        <v>0.0</v>
      </c>
    </row>
    <row r="382" ht="15.75" customHeight="1">
      <c r="A382" s="27" t="s">
        <v>172</v>
      </c>
      <c r="B382" s="27" t="s">
        <v>391</v>
      </c>
      <c r="C382" s="42" t="s">
        <v>33</v>
      </c>
      <c r="D382" s="60">
        <v>44551.0</v>
      </c>
      <c r="E382" s="61">
        <v>1.0</v>
      </c>
      <c r="F382" s="61">
        <v>1.0</v>
      </c>
      <c r="G382" s="61">
        <v>0.0</v>
      </c>
    </row>
    <row r="383" ht="15.75" customHeight="1">
      <c r="A383" s="27" t="s">
        <v>172</v>
      </c>
      <c r="B383" s="27" t="s">
        <v>391</v>
      </c>
      <c r="C383" s="35" t="s">
        <v>34</v>
      </c>
      <c r="D383" s="60">
        <v>44551.0</v>
      </c>
      <c r="E383" s="61">
        <v>1.0</v>
      </c>
      <c r="F383" s="61">
        <v>0.0</v>
      </c>
      <c r="G383" s="61">
        <v>1.0</v>
      </c>
    </row>
    <row r="384" ht="15.75" customHeight="1">
      <c r="A384" s="27" t="s">
        <v>172</v>
      </c>
      <c r="B384" s="27" t="s">
        <v>391</v>
      </c>
      <c r="C384" s="35" t="s">
        <v>35</v>
      </c>
      <c r="D384" s="60">
        <v>44551.0</v>
      </c>
      <c r="E384" s="61">
        <v>1.0</v>
      </c>
      <c r="F384" s="61">
        <v>1.0</v>
      </c>
      <c r="G384" s="61">
        <v>0.0</v>
      </c>
    </row>
    <row r="385" ht="15.75" customHeight="1">
      <c r="A385" s="27" t="s">
        <v>172</v>
      </c>
      <c r="B385" s="27" t="s">
        <v>391</v>
      </c>
      <c r="C385" s="42" t="s">
        <v>36</v>
      </c>
      <c r="D385" s="60">
        <v>44551.0</v>
      </c>
      <c r="E385" s="61">
        <v>1.0</v>
      </c>
      <c r="F385" s="61">
        <v>1.0</v>
      </c>
      <c r="G385" s="61">
        <v>0.0</v>
      </c>
    </row>
    <row r="386" ht="15.75" customHeight="1">
      <c r="A386" s="27" t="s">
        <v>172</v>
      </c>
      <c r="B386" s="27" t="s">
        <v>391</v>
      </c>
      <c r="C386" s="42" t="s">
        <v>37</v>
      </c>
      <c r="D386" s="60">
        <v>44551.0</v>
      </c>
      <c r="E386" s="61">
        <v>1.0</v>
      </c>
      <c r="F386" s="61">
        <v>2.0</v>
      </c>
      <c r="G386" s="61">
        <v>0.0</v>
      </c>
    </row>
    <row r="387" ht="15.75" customHeight="1">
      <c r="A387" s="27" t="s">
        <v>172</v>
      </c>
      <c r="B387" s="27" t="s">
        <v>391</v>
      </c>
      <c r="C387" s="42" t="s">
        <v>38</v>
      </c>
      <c r="D387" s="60">
        <v>44551.0</v>
      </c>
      <c r="E387" s="61">
        <v>1.0</v>
      </c>
      <c r="F387" s="61">
        <v>0.0</v>
      </c>
      <c r="G387" s="61">
        <v>0.0</v>
      </c>
    </row>
    <row r="388" ht="15.75" customHeight="1">
      <c r="A388" s="27" t="s">
        <v>172</v>
      </c>
      <c r="B388" s="27" t="s">
        <v>391</v>
      </c>
      <c r="C388" s="42" t="s">
        <v>39</v>
      </c>
      <c r="D388" s="60">
        <v>44551.0</v>
      </c>
      <c r="E388" s="61">
        <v>3.0</v>
      </c>
      <c r="F388" s="61">
        <v>0.0</v>
      </c>
      <c r="G388" s="61">
        <v>1.0</v>
      </c>
    </row>
    <row r="389" ht="15.75" customHeight="1">
      <c r="A389" s="27" t="s">
        <v>172</v>
      </c>
      <c r="B389" s="27" t="s">
        <v>391</v>
      </c>
      <c r="C389" s="42" t="s">
        <v>40</v>
      </c>
      <c r="D389" s="60">
        <v>44551.0</v>
      </c>
      <c r="E389" s="61">
        <v>1.0</v>
      </c>
      <c r="F389" s="61">
        <v>1.0</v>
      </c>
      <c r="G389" s="61">
        <v>0.0</v>
      </c>
    </row>
    <row r="390" ht="15.75" customHeight="1">
      <c r="A390" s="27" t="s">
        <v>172</v>
      </c>
      <c r="B390" s="27" t="s">
        <v>391</v>
      </c>
      <c r="C390" s="42" t="s">
        <v>41</v>
      </c>
      <c r="D390" s="60">
        <v>44551.0</v>
      </c>
      <c r="E390" s="61">
        <v>1.0</v>
      </c>
      <c r="F390" s="61">
        <v>1.0</v>
      </c>
      <c r="G390" s="61">
        <v>1.0</v>
      </c>
    </row>
    <row r="391" ht="15.75" customHeight="1">
      <c r="A391" s="27" t="s">
        <v>172</v>
      </c>
      <c r="B391" s="27" t="s">
        <v>391</v>
      </c>
      <c r="C391" s="42" t="s">
        <v>42</v>
      </c>
      <c r="D391" s="60">
        <v>44551.0</v>
      </c>
      <c r="E391" s="61">
        <v>1.0</v>
      </c>
      <c r="F391" s="61">
        <v>0.0</v>
      </c>
      <c r="G391" s="61">
        <v>0.0</v>
      </c>
    </row>
    <row r="392" ht="15.75" customHeight="1">
      <c r="A392" s="27" t="s">
        <v>172</v>
      </c>
      <c r="B392" s="27" t="s">
        <v>391</v>
      </c>
      <c r="C392" s="42" t="s">
        <v>43</v>
      </c>
      <c r="D392" s="60">
        <v>44551.0</v>
      </c>
      <c r="E392" s="61">
        <v>1.0</v>
      </c>
      <c r="F392" s="61">
        <v>1.0</v>
      </c>
      <c r="G392" s="61">
        <v>0.0</v>
      </c>
    </row>
    <row r="393" ht="15.75" customHeight="1">
      <c r="A393" s="27" t="s">
        <v>172</v>
      </c>
      <c r="B393" s="27" t="s">
        <v>391</v>
      </c>
      <c r="C393" s="42" t="s">
        <v>44</v>
      </c>
      <c r="D393" s="60">
        <v>44551.0</v>
      </c>
      <c r="E393" s="61">
        <v>1.0</v>
      </c>
      <c r="F393" s="61">
        <v>1.0</v>
      </c>
      <c r="G393" s="61">
        <v>0.0</v>
      </c>
    </row>
    <row r="394" ht="15.75" customHeight="1">
      <c r="A394" s="27" t="s">
        <v>172</v>
      </c>
      <c r="B394" s="27" t="s">
        <v>391</v>
      </c>
      <c r="C394" s="42" t="s">
        <v>45</v>
      </c>
      <c r="D394" s="60">
        <v>44551.0</v>
      </c>
      <c r="E394" s="61">
        <v>1.0</v>
      </c>
      <c r="F394" s="61">
        <v>1.0</v>
      </c>
      <c r="G394" s="61">
        <v>1.0</v>
      </c>
    </row>
    <row r="395" ht="15.75" customHeight="1">
      <c r="A395" s="27" t="s">
        <v>172</v>
      </c>
      <c r="B395" s="27" t="s">
        <v>391</v>
      </c>
      <c r="C395" s="42" t="s">
        <v>46</v>
      </c>
      <c r="D395" s="60">
        <v>44551.0</v>
      </c>
      <c r="E395" s="61">
        <v>1.0</v>
      </c>
      <c r="F395" s="61">
        <v>1.0</v>
      </c>
      <c r="G395" s="61">
        <v>0.0</v>
      </c>
    </row>
    <row r="396" ht="15.75" customHeight="1">
      <c r="A396" s="27" t="s">
        <v>172</v>
      </c>
      <c r="B396" s="27" t="s">
        <v>391</v>
      </c>
      <c r="C396" s="42" t="s">
        <v>47</v>
      </c>
      <c r="D396" s="60">
        <v>44551.0</v>
      </c>
      <c r="E396" s="61">
        <v>2.0</v>
      </c>
      <c r="F396" s="61">
        <v>1.0</v>
      </c>
      <c r="G396" s="61">
        <v>0.0</v>
      </c>
    </row>
    <row r="397" ht="15.75" customHeight="1">
      <c r="A397" s="27" t="s">
        <v>172</v>
      </c>
      <c r="B397" s="27" t="s">
        <v>391</v>
      </c>
      <c r="C397" s="42" t="s">
        <v>48</v>
      </c>
      <c r="D397" s="60">
        <v>44551.0</v>
      </c>
      <c r="E397" s="61">
        <v>3.0</v>
      </c>
      <c r="F397" s="61">
        <v>2.0</v>
      </c>
      <c r="G397" s="61">
        <v>3.0</v>
      </c>
    </row>
    <row r="398" ht="15.75" customHeight="1">
      <c r="A398" s="27" t="s">
        <v>172</v>
      </c>
      <c r="B398" s="27" t="s">
        <v>391</v>
      </c>
      <c r="C398" s="42" t="s">
        <v>49</v>
      </c>
      <c r="D398" s="60">
        <v>44551.0</v>
      </c>
      <c r="E398" s="61">
        <v>1.0</v>
      </c>
      <c r="F398" s="61">
        <v>1.0</v>
      </c>
      <c r="G398" s="61">
        <v>0.0</v>
      </c>
    </row>
    <row r="399" ht="15.75" customHeight="1">
      <c r="A399" s="27" t="s">
        <v>172</v>
      </c>
      <c r="B399" s="27" t="s">
        <v>391</v>
      </c>
      <c r="C399" s="42" t="s">
        <v>50</v>
      </c>
      <c r="D399" s="60">
        <v>44551.0</v>
      </c>
      <c r="E399" s="61">
        <v>4.0</v>
      </c>
      <c r="F399" s="61">
        <v>2.0</v>
      </c>
      <c r="G399" s="61">
        <v>1.0</v>
      </c>
    </row>
    <row r="400" ht="15.75" customHeight="1">
      <c r="A400" s="27" t="s">
        <v>172</v>
      </c>
      <c r="B400" s="27" t="s">
        <v>391</v>
      </c>
      <c r="C400" s="42" t="s">
        <v>51</v>
      </c>
      <c r="D400" s="60">
        <v>44551.0</v>
      </c>
      <c r="E400" s="61">
        <v>4.0</v>
      </c>
      <c r="F400" s="61">
        <v>1.0</v>
      </c>
      <c r="G400" s="61">
        <v>0.0</v>
      </c>
    </row>
    <row r="401" ht="15.75" customHeight="1">
      <c r="A401" s="27" t="s">
        <v>172</v>
      </c>
      <c r="B401" s="27" t="s">
        <v>391</v>
      </c>
      <c r="C401" s="42" t="s">
        <v>52</v>
      </c>
      <c r="D401" s="60">
        <v>44551.0</v>
      </c>
      <c r="E401" s="61">
        <v>1.0</v>
      </c>
      <c r="F401" s="61">
        <v>1.0</v>
      </c>
      <c r="G401" s="61">
        <v>2.0</v>
      </c>
    </row>
    <row r="402" ht="15.75" customHeight="1">
      <c r="A402" s="27" t="s">
        <v>172</v>
      </c>
      <c r="B402" s="27" t="s">
        <v>391</v>
      </c>
      <c r="C402" s="42" t="s">
        <v>53</v>
      </c>
      <c r="D402" s="60">
        <v>44551.0</v>
      </c>
      <c r="E402" s="61">
        <v>2.0</v>
      </c>
      <c r="F402" s="61">
        <v>1.0</v>
      </c>
      <c r="G402" s="61">
        <v>0.0</v>
      </c>
    </row>
    <row r="403" ht="15.75" customHeight="1">
      <c r="A403" s="27" t="s">
        <v>172</v>
      </c>
      <c r="B403" s="27" t="s">
        <v>391</v>
      </c>
      <c r="C403" s="42" t="s">
        <v>54</v>
      </c>
      <c r="D403" s="60">
        <v>44551.0</v>
      </c>
      <c r="E403" s="61">
        <v>1.0</v>
      </c>
      <c r="F403" s="61">
        <v>0.0</v>
      </c>
      <c r="G403" s="61">
        <v>1.0</v>
      </c>
    </row>
    <row r="404" ht="15.75" customHeight="1">
      <c r="A404" s="27" t="s">
        <v>172</v>
      </c>
      <c r="B404" s="27" t="s">
        <v>391</v>
      </c>
      <c r="C404" s="42" t="s">
        <v>55</v>
      </c>
      <c r="D404" s="60">
        <v>44551.0</v>
      </c>
      <c r="E404" s="61">
        <v>1.0</v>
      </c>
      <c r="F404" s="61">
        <v>0.0</v>
      </c>
      <c r="G404" s="61">
        <v>0.0</v>
      </c>
    </row>
    <row r="405" ht="15.75" customHeight="1">
      <c r="A405" s="27" t="s">
        <v>172</v>
      </c>
      <c r="B405" s="27" t="s">
        <v>391</v>
      </c>
      <c r="C405" s="42" t="s">
        <v>56</v>
      </c>
      <c r="D405" s="60">
        <v>44551.0</v>
      </c>
      <c r="E405" s="61">
        <v>1.0</v>
      </c>
      <c r="F405" s="61">
        <v>1.0</v>
      </c>
      <c r="G405" s="61">
        <v>0.0</v>
      </c>
    </row>
    <row r="406" ht="15.75" customHeight="1">
      <c r="A406" s="27" t="s">
        <v>172</v>
      </c>
      <c r="B406" s="27" t="s">
        <v>391</v>
      </c>
      <c r="C406" s="42" t="s">
        <v>57</v>
      </c>
      <c r="D406" s="60">
        <v>44551.0</v>
      </c>
      <c r="E406" s="61">
        <v>4.0</v>
      </c>
      <c r="F406" s="61">
        <v>1.0</v>
      </c>
      <c r="G406" s="61">
        <v>0.0</v>
      </c>
    </row>
    <row r="407" ht="15.75" customHeight="1">
      <c r="A407" s="27" t="s">
        <v>172</v>
      </c>
      <c r="B407" s="27" t="s">
        <v>391</v>
      </c>
      <c r="C407" s="42" t="s">
        <v>58</v>
      </c>
      <c r="D407" s="60">
        <v>44551.0</v>
      </c>
      <c r="E407" s="61">
        <v>1.0</v>
      </c>
      <c r="F407" s="61">
        <v>1.0</v>
      </c>
      <c r="G407" s="61">
        <v>0.0</v>
      </c>
    </row>
    <row r="408" ht="15.75" customHeight="1">
      <c r="A408" s="27" t="s">
        <v>172</v>
      </c>
      <c r="B408" s="27" t="s">
        <v>391</v>
      </c>
      <c r="C408" s="42" t="s">
        <v>59</v>
      </c>
      <c r="D408" s="60">
        <v>44551.0</v>
      </c>
      <c r="E408" s="61">
        <v>3.0</v>
      </c>
      <c r="F408" s="61">
        <v>1.0</v>
      </c>
      <c r="G408" s="61">
        <v>3.0</v>
      </c>
    </row>
    <row r="409" ht="15.75" customHeight="1">
      <c r="A409" s="27" t="s">
        <v>172</v>
      </c>
      <c r="B409" s="27" t="s">
        <v>391</v>
      </c>
      <c r="C409" s="42" t="s">
        <v>60</v>
      </c>
      <c r="D409" s="60">
        <v>44551.0</v>
      </c>
      <c r="E409" s="61">
        <v>1.0</v>
      </c>
      <c r="F409" s="61">
        <v>0.0</v>
      </c>
      <c r="G409" s="61">
        <v>1.0</v>
      </c>
    </row>
    <row r="410" ht="15.75" customHeight="1">
      <c r="A410" s="27" t="s">
        <v>172</v>
      </c>
      <c r="B410" s="27" t="s">
        <v>10</v>
      </c>
      <c r="C410" s="27" t="s">
        <v>392</v>
      </c>
      <c r="D410" s="123">
        <v>44197.0</v>
      </c>
      <c r="E410" s="40">
        <v>4.0</v>
      </c>
      <c r="F410" s="27" t="s">
        <v>393</v>
      </c>
      <c r="G410" s="124" t="s">
        <v>393</v>
      </c>
      <c r="H410" s="123">
        <v>44582.0</v>
      </c>
    </row>
    <row r="411" ht="15.75" customHeight="1">
      <c r="A411" s="27" t="s">
        <v>172</v>
      </c>
      <c r="B411" s="27" t="s">
        <v>10</v>
      </c>
      <c r="C411" s="27" t="s">
        <v>394</v>
      </c>
      <c r="D411" s="123">
        <v>44197.0</v>
      </c>
      <c r="E411" s="40">
        <v>2.0</v>
      </c>
      <c r="F411" s="27" t="s">
        <v>393</v>
      </c>
      <c r="G411" s="125">
        <v>3.0</v>
      </c>
    </row>
    <row r="412" ht="15.75" customHeight="1">
      <c r="A412" s="27" t="s">
        <v>172</v>
      </c>
      <c r="B412" s="27" t="s">
        <v>10</v>
      </c>
      <c r="C412" s="27" t="s">
        <v>395</v>
      </c>
      <c r="D412" s="123">
        <v>44197.0</v>
      </c>
      <c r="E412" s="40">
        <v>1.0</v>
      </c>
      <c r="F412" s="40">
        <v>2.0</v>
      </c>
      <c r="G412" s="124" t="s">
        <v>393</v>
      </c>
    </row>
    <row r="413" ht="15.75" customHeight="1">
      <c r="A413" s="27" t="s">
        <v>172</v>
      </c>
      <c r="B413" s="27" t="s">
        <v>10</v>
      </c>
      <c r="C413" s="27" t="s">
        <v>396</v>
      </c>
      <c r="D413" s="123">
        <v>44197.0</v>
      </c>
      <c r="E413" s="27" t="s">
        <v>393</v>
      </c>
      <c r="F413" s="27" t="s">
        <v>393</v>
      </c>
      <c r="G413" s="124" t="s">
        <v>393</v>
      </c>
    </row>
    <row r="414" ht="15.75" customHeight="1">
      <c r="A414" s="27" t="s">
        <v>172</v>
      </c>
      <c r="B414" s="27" t="s">
        <v>10</v>
      </c>
      <c r="C414" s="27" t="s">
        <v>397</v>
      </c>
      <c r="D414" s="123">
        <v>44197.0</v>
      </c>
      <c r="E414" s="40">
        <v>4.0</v>
      </c>
      <c r="F414" s="40">
        <v>1.0</v>
      </c>
      <c r="G414" s="124" t="s">
        <v>393</v>
      </c>
    </row>
    <row r="415" ht="15.75" customHeight="1">
      <c r="A415" s="27" t="s">
        <v>172</v>
      </c>
      <c r="B415" s="27" t="s">
        <v>10</v>
      </c>
      <c r="C415" s="27" t="s">
        <v>398</v>
      </c>
      <c r="D415" s="123">
        <v>44197.0</v>
      </c>
      <c r="E415" s="40">
        <v>2.0</v>
      </c>
      <c r="F415" s="40">
        <v>1.0</v>
      </c>
      <c r="G415" s="124" t="s">
        <v>393</v>
      </c>
    </row>
    <row r="416" ht="15.75" customHeight="1">
      <c r="A416" s="27" t="s">
        <v>172</v>
      </c>
      <c r="B416" s="27" t="s">
        <v>10</v>
      </c>
      <c r="C416" s="27" t="s">
        <v>399</v>
      </c>
      <c r="D416" s="123">
        <v>44197.0</v>
      </c>
      <c r="E416" s="40">
        <v>1.0</v>
      </c>
      <c r="F416" s="27" t="s">
        <v>393</v>
      </c>
      <c r="G416" s="124" t="s">
        <v>393</v>
      </c>
    </row>
    <row r="417" ht="15.75" customHeight="1">
      <c r="A417" s="27" t="s">
        <v>172</v>
      </c>
      <c r="B417" s="27" t="s">
        <v>10</v>
      </c>
      <c r="C417" s="27" t="s">
        <v>400</v>
      </c>
      <c r="D417" s="123">
        <v>44197.0</v>
      </c>
      <c r="E417" s="27" t="s">
        <v>393</v>
      </c>
      <c r="F417" s="27" t="s">
        <v>393</v>
      </c>
      <c r="G417" s="124" t="s">
        <v>393</v>
      </c>
    </row>
    <row r="418" ht="15.75" customHeight="1">
      <c r="A418" s="27" t="s">
        <v>172</v>
      </c>
      <c r="B418" s="27" t="s">
        <v>10</v>
      </c>
      <c r="C418" s="27" t="s">
        <v>401</v>
      </c>
      <c r="D418" s="123">
        <v>44197.0</v>
      </c>
      <c r="E418" s="40">
        <v>1.0</v>
      </c>
      <c r="F418" s="40">
        <v>1.0</v>
      </c>
      <c r="G418" s="124" t="s">
        <v>393</v>
      </c>
    </row>
    <row r="419" ht="15.75" customHeight="1">
      <c r="A419" s="27" t="s">
        <v>172</v>
      </c>
      <c r="B419" s="27" t="s">
        <v>10</v>
      </c>
      <c r="C419" s="27" t="s">
        <v>402</v>
      </c>
      <c r="D419" s="123">
        <v>44197.0</v>
      </c>
      <c r="E419" s="27" t="s">
        <v>393</v>
      </c>
      <c r="F419" s="27" t="s">
        <v>393</v>
      </c>
      <c r="G419" s="124" t="s">
        <v>393</v>
      </c>
    </row>
    <row r="420" ht="15.75" customHeight="1">
      <c r="A420" s="27" t="s">
        <v>172</v>
      </c>
      <c r="B420" s="27" t="s">
        <v>10</v>
      </c>
      <c r="C420" s="27" t="s">
        <v>403</v>
      </c>
      <c r="D420" s="123">
        <v>44197.0</v>
      </c>
      <c r="E420" s="40">
        <v>2.0</v>
      </c>
      <c r="F420" s="27" t="s">
        <v>393</v>
      </c>
      <c r="G420" s="124" t="s">
        <v>393</v>
      </c>
    </row>
    <row r="421" ht="15.75" customHeight="1">
      <c r="A421" s="27" t="s">
        <v>172</v>
      </c>
      <c r="B421" s="27" t="s">
        <v>10</v>
      </c>
      <c r="C421" s="27" t="s">
        <v>404</v>
      </c>
      <c r="D421" s="123">
        <v>44197.0</v>
      </c>
      <c r="E421" s="40">
        <v>4.0</v>
      </c>
      <c r="F421" s="40">
        <v>2.0</v>
      </c>
      <c r="G421" s="124" t="s">
        <v>393</v>
      </c>
    </row>
    <row r="422" ht="15.75" customHeight="1">
      <c r="A422" s="27" t="s">
        <v>172</v>
      </c>
      <c r="B422" s="27" t="s">
        <v>10</v>
      </c>
      <c r="C422" s="27" t="s">
        <v>405</v>
      </c>
      <c r="D422" s="123">
        <v>44197.0</v>
      </c>
      <c r="E422" s="40">
        <v>6.0</v>
      </c>
      <c r="F422" s="27" t="s">
        <v>393</v>
      </c>
      <c r="G422" s="124" t="s">
        <v>393</v>
      </c>
    </row>
    <row r="423" ht="15.75" customHeight="1">
      <c r="A423" s="27" t="s">
        <v>172</v>
      </c>
      <c r="B423" s="27" t="s">
        <v>10</v>
      </c>
      <c r="C423" s="27" t="s">
        <v>406</v>
      </c>
      <c r="D423" s="123">
        <v>44197.0</v>
      </c>
      <c r="E423" s="40">
        <v>3.0</v>
      </c>
      <c r="F423" s="40">
        <v>3.0</v>
      </c>
      <c r="G423" s="125">
        <v>1.0</v>
      </c>
    </row>
    <row r="424" ht="15.75" customHeight="1">
      <c r="A424" s="27" t="s">
        <v>172</v>
      </c>
      <c r="B424" s="27" t="s">
        <v>10</v>
      </c>
      <c r="C424" s="27" t="s">
        <v>407</v>
      </c>
      <c r="D424" s="123">
        <v>44197.0</v>
      </c>
      <c r="E424" s="27" t="s">
        <v>393</v>
      </c>
      <c r="F424" s="40">
        <v>3.0</v>
      </c>
      <c r="G424" s="124" t="s">
        <v>393</v>
      </c>
    </row>
    <row r="425" ht="15.75" customHeight="1">
      <c r="A425" s="27" t="s">
        <v>172</v>
      </c>
      <c r="B425" s="27" t="s">
        <v>10</v>
      </c>
      <c r="C425" s="27" t="s">
        <v>408</v>
      </c>
      <c r="D425" s="123">
        <v>44197.0</v>
      </c>
      <c r="E425" s="40">
        <v>4.0</v>
      </c>
      <c r="F425" s="40">
        <v>2.0</v>
      </c>
      <c r="G425" s="125">
        <v>2.0</v>
      </c>
    </row>
    <row r="426" ht="15.75" customHeight="1">
      <c r="A426" s="27" t="s">
        <v>172</v>
      </c>
      <c r="B426" s="27" t="s">
        <v>10</v>
      </c>
      <c r="C426" s="27" t="s">
        <v>409</v>
      </c>
      <c r="D426" s="123">
        <v>44197.0</v>
      </c>
      <c r="E426" s="40">
        <v>4.0</v>
      </c>
      <c r="F426" s="27" t="s">
        <v>393</v>
      </c>
      <c r="G426" s="125">
        <v>1.0</v>
      </c>
    </row>
    <row r="427" ht="15.75" customHeight="1">
      <c r="A427" s="27" t="s">
        <v>172</v>
      </c>
      <c r="B427" s="27" t="s">
        <v>10</v>
      </c>
      <c r="C427" s="27" t="s">
        <v>410</v>
      </c>
      <c r="D427" s="123">
        <v>44197.0</v>
      </c>
      <c r="E427" s="27" t="s">
        <v>393</v>
      </c>
      <c r="F427" s="27" t="s">
        <v>393</v>
      </c>
      <c r="G427" s="124" t="s">
        <v>393</v>
      </c>
    </row>
    <row r="428" ht="15.75" customHeight="1">
      <c r="A428" s="27" t="s">
        <v>172</v>
      </c>
      <c r="B428" s="27" t="s">
        <v>10</v>
      </c>
      <c r="C428" s="27" t="s">
        <v>411</v>
      </c>
      <c r="D428" s="123">
        <v>44197.0</v>
      </c>
      <c r="E428" s="40">
        <v>4.0</v>
      </c>
      <c r="F428" s="27" t="s">
        <v>393</v>
      </c>
      <c r="G428" s="124" t="s">
        <v>393</v>
      </c>
    </row>
    <row r="429" ht="15.75" customHeight="1">
      <c r="A429" s="27" t="s">
        <v>172</v>
      </c>
      <c r="B429" s="27" t="s">
        <v>10</v>
      </c>
      <c r="C429" s="27" t="s">
        <v>412</v>
      </c>
      <c r="D429" s="123">
        <v>44197.0</v>
      </c>
      <c r="E429" s="40">
        <v>6.0</v>
      </c>
      <c r="F429" s="27" t="s">
        <v>393</v>
      </c>
      <c r="G429" s="124" t="s">
        <v>393</v>
      </c>
    </row>
    <row r="430" ht="15.75" customHeight="1">
      <c r="A430" s="27" t="s">
        <v>172</v>
      </c>
      <c r="B430" s="27" t="s">
        <v>10</v>
      </c>
      <c r="C430" s="27" t="s">
        <v>413</v>
      </c>
      <c r="D430" s="123">
        <v>44197.0</v>
      </c>
      <c r="E430" s="40">
        <v>3.0</v>
      </c>
      <c r="F430" s="40">
        <v>1.0</v>
      </c>
      <c r="G430" s="124" t="s">
        <v>393</v>
      </c>
    </row>
    <row r="431" ht="15.75" customHeight="1">
      <c r="A431" s="27" t="s">
        <v>172</v>
      </c>
      <c r="B431" s="27" t="s">
        <v>10</v>
      </c>
      <c r="C431" s="27" t="s">
        <v>414</v>
      </c>
      <c r="D431" s="123">
        <v>44197.0</v>
      </c>
      <c r="E431" s="40">
        <v>1.0</v>
      </c>
      <c r="F431" s="40">
        <v>1.0</v>
      </c>
      <c r="G431" s="124" t="s">
        <v>393</v>
      </c>
    </row>
    <row r="432" ht="15.75" customHeight="1">
      <c r="A432" s="27" t="s">
        <v>172</v>
      </c>
      <c r="B432" s="27" t="s">
        <v>10</v>
      </c>
      <c r="C432" s="27" t="s">
        <v>415</v>
      </c>
      <c r="D432" s="123">
        <v>44197.0</v>
      </c>
      <c r="E432" s="27" t="s">
        <v>393</v>
      </c>
      <c r="F432" s="27" t="s">
        <v>393</v>
      </c>
      <c r="G432" s="124" t="s">
        <v>393</v>
      </c>
    </row>
    <row r="433" ht="15.75" customHeight="1">
      <c r="A433" s="27" t="s">
        <v>172</v>
      </c>
      <c r="B433" s="27" t="s">
        <v>10</v>
      </c>
      <c r="C433" s="27" t="s">
        <v>416</v>
      </c>
      <c r="D433" s="123">
        <v>44197.0</v>
      </c>
      <c r="E433" s="27" t="s">
        <v>393</v>
      </c>
      <c r="F433" s="27" t="s">
        <v>393</v>
      </c>
      <c r="G433" s="124" t="s">
        <v>393</v>
      </c>
    </row>
    <row r="434" ht="15.75" customHeight="1">
      <c r="A434" s="27" t="s">
        <v>172</v>
      </c>
      <c r="B434" s="27" t="s">
        <v>10</v>
      </c>
      <c r="C434" s="27" t="s">
        <v>417</v>
      </c>
      <c r="D434" s="123">
        <v>44197.0</v>
      </c>
      <c r="E434" s="40">
        <v>4.0</v>
      </c>
      <c r="F434" s="27" t="s">
        <v>393</v>
      </c>
      <c r="G434" s="124" t="s">
        <v>393</v>
      </c>
    </row>
    <row r="435" ht="15.75" customHeight="1">
      <c r="A435" s="27" t="s">
        <v>172</v>
      </c>
      <c r="B435" s="27" t="s">
        <v>10</v>
      </c>
      <c r="C435" s="27" t="s">
        <v>418</v>
      </c>
      <c r="D435" s="123">
        <v>44197.0</v>
      </c>
      <c r="E435" s="40">
        <v>1.0</v>
      </c>
      <c r="F435" s="40">
        <v>1.0</v>
      </c>
      <c r="G435" s="124" t="s">
        <v>393</v>
      </c>
    </row>
    <row r="436" ht="15.75" customHeight="1">
      <c r="A436" s="27" t="s">
        <v>172</v>
      </c>
      <c r="B436" s="27" t="s">
        <v>10</v>
      </c>
      <c r="C436" s="27" t="s">
        <v>419</v>
      </c>
      <c r="D436" s="123">
        <v>44197.0</v>
      </c>
      <c r="E436" s="40">
        <v>1.0</v>
      </c>
      <c r="F436" s="40">
        <v>2.0</v>
      </c>
      <c r="G436" s="125">
        <v>2.0</v>
      </c>
    </row>
    <row r="437" ht="15.75" customHeight="1">
      <c r="A437" s="27" t="s">
        <v>172</v>
      </c>
      <c r="B437" s="27" t="s">
        <v>10</v>
      </c>
      <c r="C437" s="27" t="s">
        <v>420</v>
      </c>
      <c r="D437" s="123">
        <v>44197.0</v>
      </c>
      <c r="E437" s="27" t="s">
        <v>393</v>
      </c>
      <c r="F437" s="27" t="s">
        <v>393</v>
      </c>
      <c r="G437" s="124" t="s">
        <v>393</v>
      </c>
    </row>
    <row r="438" ht="15.75" customHeight="1">
      <c r="A438" s="27" t="s">
        <v>172</v>
      </c>
      <c r="B438" s="27" t="s">
        <v>10</v>
      </c>
      <c r="C438" s="27" t="s">
        <v>421</v>
      </c>
      <c r="D438" s="123">
        <v>44197.0</v>
      </c>
      <c r="E438" s="40">
        <v>1.0</v>
      </c>
      <c r="F438" s="27" t="s">
        <v>393</v>
      </c>
      <c r="G438" s="124" t="s">
        <v>393</v>
      </c>
    </row>
    <row r="439" ht="15.75" customHeight="1">
      <c r="A439" s="27" t="s">
        <v>172</v>
      </c>
      <c r="B439" s="27" t="s">
        <v>10</v>
      </c>
      <c r="C439" s="27" t="s">
        <v>422</v>
      </c>
      <c r="D439" s="123">
        <v>44197.0</v>
      </c>
      <c r="E439" s="40">
        <v>1.0</v>
      </c>
      <c r="F439" s="27" t="s">
        <v>393</v>
      </c>
      <c r="G439" s="124" t="s">
        <v>393</v>
      </c>
    </row>
    <row r="440" ht="15.75" customHeight="1">
      <c r="A440" s="27" t="s">
        <v>172</v>
      </c>
      <c r="B440" s="27" t="s">
        <v>10</v>
      </c>
      <c r="C440" s="27" t="s">
        <v>423</v>
      </c>
      <c r="D440" s="123">
        <v>44197.0</v>
      </c>
      <c r="E440" s="40">
        <v>1.0</v>
      </c>
      <c r="F440" s="40">
        <v>2.0</v>
      </c>
      <c r="G440" s="125">
        <v>2.0</v>
      </c>
    </row>
    <row r="441" ht="15.75" customHeight="1">
      <c r="A441" s="27" t="s">
        <v>172</v>
      </c>
      <c r="B441" s="27" t="s">
        <v>10</v>
      </c>
      <c r="C441" s="27" t="s">
        <v>424</v>
      </c>
      <c r="D441" s="123">
        <v>44197.0</v>
      </c>
      <c r="E441" s="40">
        <v>6.0</v>
      </c>
      <c r="F441" s="40">
        <v>4.0</v>
      </c>
      <c r="G441" s="124" t="s">
        <v>393</v>
      </c>
    </row>
    <row r="442" ht="15.75" customHeight="1">
      <c r="A442" s="27" t="s">
        <v>172</v>
      </c>
      <c r="B442" s="27" t="s">
        <v>10</v>
      </c>
      <c r="C442" s="27" t="s">
        <v>425</v>
      </c>
      <c r="D442" s="123">
        <v>44197.0</v>
      </c>
      <c r="E442" s="40">
        <v>1.0</v>
      </c>
      <c r="F442" s="40">
        <v>1.0</v>
      </c>
      <c r="G442" s="125">
        <v>1.0</v>
      </c>
    </row>
    <row r="443" ht="15.75" customHeight="1">
      <c r="A443" s="27" t="s">
        <v>172</v>
      </c>
      <c r="B443" s="27" t="s">
        <v>10</v>
      </c>
      <c r="C443" s="27" t="s">
        <v>426</v>
      </c>
      <c r="D443" s="123">
        <v>44197.0</v>
      </c>
      <c r="E443" s="40">
        <v>1.0</v>
      </c>
      <c r="F443" s="40">
        <v>1.0</v>
      </c>
      <c r="G443" s="124" t="s">
        <v>393</v>
      </c>
    </row>
    <row r="444" ht="15.75" customHeight="1">
      <c r="A444" s="27" t="s">
        <v>172</v>
      </c>
      <c r="B444" s="27" t="s">
        <v>10</v>
      </c>
      <c r="C444" s="27" t="s">
        <v>427</v>
      </c>
      <c r="D444" s="123">
        <v>44197.0</v>
      </c>
      <c r="E444" s="27" t="s">
        <v>393</v>
      </c>
      <c r="F444" s="40">
        <v>1.0</v>
      </c>
      <c r="G444" s="124" t="s">
        <v>393</v>
      </c>
    </row>
    <row r="445" ht="15.75" customHeight="1">
      <c r="A445" s="27" t="s">
        <v>172</v>
      </c>
      <c r="B445" s="27" t="s">
        <v>10</v>
      </c>
      <c r="C445" s="27" t="s">
        <v>428</v>
      </c>
      <c r="D445" s="123">
        <v>44197.0</v>
      </c>
      <c r="E445" s="40">
        <v>4.0</v>
      </c>
      <c r="F445" s="40">
        <v>1.0</v>
      </c>
      <c r="G445" s="125">
        <v>1.0</v>
      </c>
    </row>
    <row r="446" ht="15.75" customHeight="1">
      <c r="A446" s="27" t="s">
        <v>172</v>
      </c>
      <c r="B446" s="27" t="s">
        <v>10</v>
      </c>
      <c r="C446" s="27" t="s">
        <v>429</v>
      </c>
      <c r="D446" s="123">
        <v>44197.0</v>
      </c>
      <c r="E446" s="40">
        <v>1.0</v>
      </c>
      <c r="F446" s="27" t="s">
        <v>393</v>
      </c>
      <c r="G446" s="125">
        <v>1.0</v>
      </c>
    </row>
    <row r="447" ht="15.75" customHeight="1">
      <c r="A447" s="27" t="s">
        <v>172</v>
      </c>
      <c r="B447" s="27" t="s">
        <v>10</v>
      </c>
      <c r="C447" s="27" t="s">
        <v>430</v>
      </c>
      <c r="D447" s="123">
        <v>44197.0</v>
      </c>
      <c r="E447" s="40">
        <v>1.0</v>
      </c>
      <c r="F447" s="27" t="s">
        <v>393</v>
      </c>
      <c r="G447" s="124" t="s">
        <v>393</v>
      </c>
    </row>
    <row r="448" ht="15.75" customHeight="1">
      <c r="A448" s="27" t="s">
        <v>172</v>
      </c>
      <c r="B448" s="27" t="s">
        <v>10</v>
      </c>
      <c r="C448" s="27" t="s">
        <v>431</v>
      </c>
      <c r="D448" s="123">
        <v>44197.0</v>
      </c>
      <c r="E448" s="40">
        <v>4.0</v>
      </c>
      <c r="F448" s="40">
        <v>2.0</v>
      </c>
      <c r="G448" s="125">
        <v>1.0</v>
      </c>
    </row>
    <row r="449" ht="15.75" customHeight="1">
      <c r="A449" s="27" t="s">
        <v>172</v>
      </c>
      <c r="B449" s="27" t="s">
        <v>10</v>
      </c>
      <c r="C449" s="27" t="s">
        <v>392</v>
      </c>
      <c r="D449" s="123">
        <v>44228.0</v>
      </c>
      <c r="E449" s="40">
        <v>4.0</v>
      </c>
      <c r="F449" s="27" t="s">
        <v>393</v>
      </c>
      <c r="G449" s="124" t="s">
        <v>393</v>
      </c>
    </row>
    <row r="450" ht="15.75" customHeight="1">
      <c r="A450" s="27" t="s">
        <v>172</v>
      </c>
      <c r="B450" s="27" t="s">
        <v>10</v>
      </c>
      <c r="C450" s="27" t="s">
        <v>394</v>
      </c>
      <c r="D450" s="123">
        <v>44228.0</v>
      </c>
      <c r="E450" s="40">
        <v>2.0</v>
      </c>
      <c r="F450" s="27" t="s">
        <v>393</v>
      </c>
      <c r="G450" s="125">
        <v>2.0</v>
      </c>
    </row>
    <row r="451" ht="15.75" customHeight="1">
      <c r="A451" s="27" t="s">
        <v>172</v>
      </c>
      <c r="B451" s="27" t="s">
        <v>10</v>
      </c>
      <c r="C451" s="27" t="s">
        <v>432</v>
      </c>
      <c r="D451" s="123">
        <v>44228.0</v>
      </c>
      <c r="E451" s="27" t="s">
        <v>393</v>
      </c>
      <c r="F451" s="27" t="s">
        <v>393</v>
      </c>
      <c r="G451" s="124" t="s">
        <v>393</v>
      </c>
    </row>
    <row r="452" ht="15.75" customHeight="1">
      <c r="A452" s="27" t="s">
        <v>172</v>
      </c>
      <c r="B452" s="27" t="s">
        <v>10</v>
      </c>
      <c r="C452" s="27" t="s">
        <v>395</v>
      </c>
      <c r="D452" s="123">
        <v>44228.0</v>
      </c>
      <c r="E452" s="40">
        <v>1.0</v>
      </c>
      <c r="F452" s="40">
        <v>2.0</v>
      </c>
      <c r="G452" s="124" t="s">
        <v>393</v>
      </c>
    </row>
    <row r="453" ht="15.75" customHeight="1">
      <c r="A453" s="27" t="s">
        <v>172</v>
      </c>
      <c r="B453" s="27" t="s">
        <v>10</v>
      </c>
      <c r="C453" s="27" t="s">
        <v>396</v>
      </c>
      <c r="D453" s="123">
        <v>44228.0</v>
      </c>
      <c r="E453" s="40">
        <v>1.0</v>
      </c>
      <c r="F453" s="40">
        <v>1.0</v>
      </c>
      <c r="G453" s="125">
        <v>1.0</v>
      </c>
    </row>
    <row r="454" ht="15.75" customHeight="1">
      <c r="A454" s="27" t="s">
        <v>172</v>
      </c>
      <c r="B454" s="27" t="s">
        <v>10</v>
      </c>
      <c r="C454" s="27" t="s">
        <v>397</v>
      </c>
      <c r="D454" s="123">
        <v>44228.0</v>
      </c>
      <c r="E454" s="40">
        <v>4.0</v>
      </c>
      <c r="F454" s="40">
        <v>1.0</v>
      </c>
      <c r="G454" s="124" t="s">
        <v>393</v>
      </c>
    </row>
    <row r="455" ht="15.75" customHeight="1">
      <c r="A455" s="27" t="s">
        <v>172</v>
      </c>
      <c r="B455" s="27" t="s">
        <v>10</v>
      </c>
      <c r="C455" s="27" t="s">
        <v>398</v>
      </c>
      <c r="D455" s="123">
        <v>44228.0</v>
      </c>
      <c r="E455" s="40">
        <v>2.0</v>
      </c>
      <c r="F455" s="40">
        <v>1.0</v>
      </c>
      <c r="G455" s="124" t="s">
        <v>393</v>
      </c>
    </row>
    <row r="456" ht="15.75" customHeight="1">
      <c r="A456" s="27" t="s">
        <v>172</v>
      </c>
      <c r="B456" s="27" t="s">
        <v>10</v>
      </c>
      <c r="C456" s="27" t="s">
        <v>399</v>
      </c>
      <c r="D456" s="123">
        <v>44228.0</v>
      </c>
      <c r="E456" s="40">
        <v>1.0</v>
      </c>
      <c r="F456" s="27" t="s">
        <v>393</v>
      </c>
      <c r="G456" s="124" t="s">
        <v>393</v>
      </c>
    </row>
    <row r="457" ht="15.75" customHeight="1">
      <c r="A457" s="27" t="s">
        <v>172</v>
      </c>
      <c r="B457" s="27" t="s">
        <v>10</v>
      </c>
      <c r="C457" s="27" t="s">
        <v>400</v>
      </c>
      <c r="D457" s="123">
        <v>44228.0</v>
      </c>
      <c r="E457" s="40">
        <v>2.0</v>
      </c>
      <c r="F457" s="40">
        <v>2.0</v>
      </c>
      <c r="G457" s="124" t="s">
        <v>393</v>
      </c>
    </row>
    <row r="458" ht="15.75" customHeight="1">
      <c r="A458" s="27" t="s">
        <v>172</v>
      </c>
      <c r="B458" s="27" t="s">
        <v>10</v>
      </c>
      <c r="C458" s="27" t="s">
        <v>401</v>
      </c>
      <c r="D458" s="123">
        <v>44228.0</v>
      </c>
      <c r="E458" s="40">
        <v>1.0</v>
      </c>
      <c r="F458" s="40">
        <v>1.0</v>
      </c>
      <c r="G458" s="124" t="s">
        <v>393</v>
      </c>
    </row>
    <row r="459" ht="15.75" customHeight="1">
      <c r="A459" s="27" t="s">
        <v>172</v>
      </c>
      <c r="B459" s="27" t="s">
        <v>10</v>
      </c>
      <c r="C459" s="27" t="s">
        <v>402</v>
      </c>
      <c r="D459" s="123">
        <v>44228.0</v>
      </c>
      <c r="E459" s="27" t="s">
        <v>393</v>
      </c>
      <c r="F459" s="27" t="s">
        <v>393</v>
      </c>
      <c r="G459" s="124" t="s">
        <v>393</v>
      </c>
    </row>
    <row r="460" ht="15.75" customHeight="1">
      <c r="A460" s="27" t="s">
        <v>172</v>
      </c>
      <c r="B460" s="27" t="s">
        <v>10</v>
      </c>
      <c r="C460" s="27" t="s">
        <v>403</v>
      </c>
      <c r="D460" s="123">
        <v>44228.0</v>
      </c>
      <c r="E460" s="40">
        <v>2.0</v>
      </c>
      <c r="F460" s="27" t="s">
        <v>393</v>
      </c>
      <c r="G460" s="124" t="s">
        <v>393</v>
      </c>
    </row>
    <row r="461" ht="15.75" customHeight="1">
      <c r="A461" s="27" t="s">
        <v>172</v>
      </c>
      <c r="B461" s="27" t="s">
        <v>10</v>
      </c>
      <c r="C461" s="27" t="s">
        <v>404</v>
      </c>
      <c r="D461" s="123">
        <v>44228.0</v>
      </c>
      <c r="E461" s="40">
        <v>4.0</v>
      </c>
      <c r="F461" s="40">
        <v>2.0</v>
      </c>
      <c r="G461" s="124" t="s">
        <v>393</v>
      </c>
    </row>
    <row r="462" ht="15.75" customHeight="1">
      <c r="A462" s="27" t="s">
        <v>172</v>
      </c>
      <c r="B462" s="27" t="s">
        <v>10</v>
      </c>
      <c r="C462" s="27" t="s">
        <v>405</v>
      </c>
      <c r="D462" s="123">
        <v>44228.0</v>
      </c>
      <c r="E462" s="40">
        <v>4.0</v>
      </c>
      <c r="F462" s="27" t="s">
        <v>393</v>
      </c>
      <c r="G462" s="124" t="s">
        <v>393</v>
      </c>
    </row>
    <row r="463" ht="15.75" customHeight="1">
      <c r="A463" s="27" t="s">
        <v>172</v>
      </c>
      <c r="B463" s="27" t="s">
        <v>10</v>
      </c>
      <c r="C463" s="27" t="s">
        <v>406</v>
      </c>
      <c r="D463" s="123">
        <v>44228.0</v>
      </c>
      <c r="E463" s="40">
        <v>3.0</v>
      </c>
      <c r="F463" s="40">
        <v>2.0</v>
      </c>
      <c r="G463" s="125">
        <v>1.0</v>
      </c>
    </row>
    <row r="464" ht="15.75" customHeight="1">
      <c r="A464" s="27" t="s">
        <v>172</v>
      </c>
      <c r="B464" s="27" t="s">
        <v>10</v>
      </c>
      <c r="C464" s="27" t="s">
        <v>407</v>
      </c>
      <c r="D464" s="123">
        <v>44228.0</v>
      </c>
      <c r="E464" s="27" t="s">
        <v>393</v>
      </c>
      <c r="F464" s="40">
        <v>1.0</v>
      </c>
      <c r="G464" s="124" t="s">
        <v>393</v>
      </c>
    </row>
    <row r="465" ht="15.75" customHeight="1">
      <c r="A465" s="27" t="s">
        <v>172</v>
      </c>
      <c r="B465" s="27" t="s">
        <v>10</v>
      </c>
      <c r="C465" s="27" t="s">
        <v>408</v>
      </c>
      <c r="D465" s="123">
        <v>44228.0</v>
      </c>
      <c r="E465" s="40">
        <v>4.0</v>
      </c>
      <c r="F465" s="40">
        <v>2.0</v>
      </c>
      <c r="G465" s="125">
        <v>1.0</v>
      </c>
    </row>
    <row r="466" ht="15.75" customHeight="1">
      <c r="A466" s="27" t="s">
        <v>172</v>
      </c>
      <c r="B466" s="27" t="s">
        <v>10</v>
      </c>
      <c r="C466" s="27" t="s">
        <v>409</v>
      </c>
      <c r="D466" s="123">
        <v>44228.0</v>
      </c>
      <c r="E466" s="40">
        <v>4.0</v>
      </c>
      <c r="F466" s="27" t="s">
        <v>393</v>
      </c>
      <c r="G466" s="125">
        <v>2.0</v>
      </c>
    </row>
    <row r="467" ht="15.75" customHeight="1">
      <c r="A467" s="27" t="s">
        <v>172</v>
      </c>
      <c r="B467" s="27" t="s">
        <v>10</v>
      </c>
      <c r="C467" s="27" t="s">
        <v>410</v>
      </c>
      <c r="D467" s="123">
        <v>44228.0</v>
      </c>
      <c r="E467" s="27" t="s">
        <v>393</v>
      </c>
      <c r="F467" s="27" t="s">
        <v>393</v>
      </c>
      <c r="G467" s="124" t="s">
        <v>393</v>
      </c>
    </row>
    <row r="468" ht="15.75" customHeight="1">
      <c r="A468" s="27" t="s">
        <v>172</v>
      </c>
      <c r="B468" s="27" t="s">
        <v>10</v>
      </c>
      <c r="C468" s="27" t="s">
        <v>411</v>
      </c>
      <c r="D468" s="123">
        <v>44228.0</v>
      </c>
      <c r="E468" s="40">
        <v>4.0</v>
      </c>
      <c r="F468" s="27" t="s">
        <v>393</v>
      </c>
      <c r="G468" s="124" t="s">
        <v>393</v>
      </c>
    </row>
    <row r="469" ht="15.75" customHeight="1">
      <c r="A469" s="27" t="s">
        <v>172</v>
      </c>
      <c r="B469" s="27" t="s">
        <v>10</v>
      </c>
      <c r="C469" s="27" t="s">
        <v>412</v>
      </c>
      <c r="D469" s="123">
        <v>44228.0</v>
      </c>
      <c r="E469" s="40">
        <v>7.0</v>
      </c>
      <c r="F469" s="27" t="s">
        <v>393</v>
      </c>
      <c r="G469" s="124" t="s">
        <v>393</v>
      </c>
    </row>
    <row r="470" ht="15.75" customHeight="1">
      <c r="A470" s="27" t="s">
        <v>172</v>
      </c>
      <c r="B470" s="27" t="s">
        <v>10</v>
      </c>
      <c r="C470" s="27" t="s">
        <v>413</v>
      </c>
      <c r="D470" s="123">
        <v>44228.0</v>
      </c>
      <c r="E470" s="40">
        <v>3.0</v>
      </c>
      <c r="F470" s="40">
        <v>1.0</v>
      </c>
      <c r="G470" s="124" t="s">
        <v>393</v>
      </c>
    </row>
    <row r="471" ht="15.75" customHeight="1">
      <c r="A471" s="27" t="s">
        <v>172</v>
      </c>
      <c r="B471" s="27" t="s">
        <v>10</v>
      </c>
      <c r="C471" s="27" t="s">
        <v>414</v>
      </c>
      <c r="D471" s="123">
        <v>44228.0</v>
      </c>
      <c r="E471" s="40">
        <v>1.0</v>
      </c>
      <c r="F471" s="40">
        <v>1.0</v>
      </c>
      <c r="G471" s="124" t="s">
        <v>393</v>
      </c>
    </row>
    <row r="472" ht="15.75" customHeight="1">
      <c r="A472" s="27" t="s">
        <v>172</v>
      </c>
      <c r="B472" s="27" t="s">
        <v>10</v>
      </c>
      <c r="C472" s="27" t="s">
        <v>415</v>
      </c>
      <c r="D472" s="123">
        <v>44228.0</v>
      </c>
      <c r="E472" s="40">
        <v>1.0</v>
      </c>
      <c r="F472" s="40">
        <v>1.0</v>
      </c>
      <c r="G472" s="124" t="s">
        <v>393</v>
      </c>
    </row>
    <row r="473" ht="15.75" customHeight="1">
      <c r="A473" s="27" t="s">
        <v>172</v>
      </c>
      <c r="B473" s="27" t="s">
        <v>10</v>
      </c>
      <c r="C473" s="27" t="s">
        <v>416</v>
      </c>
      <c r="D473" s="123">
        <v>44228.0</v>
      </c>
      <c r="E473" s="27" t="s">
        <v>393</v>
      </c>
      <c r="F473" s="27" t="s">
        <v>393</v>
      </c>
      <c r="G473" s="124" t="s">
        <v>393</v>
      </c>
    </row>
    <row r="474" ht="15.75" customHeight="1">
      <c r="A474" s="27" t="s">
        <v>172</v>
      </c>
      <c r="B474" s="27" t="s">
        <v>10</v>
      </c>
      <c r="C474" s="27" t="s">
        <v>417</v>
      </c>
      <c r="D474" s="123">
        <v>44228.0</v>
      </c>
      <c r="E474" s="40">
        <v>4.0</v>
      </c>
      <c r="F474" s="40">
        <v>1.0</v>
      </c>
      <c r="G474" s="125">
        <v>2.0</v>
      </c>
    </row>
    <row r="475" ht="15.75" customHeight="1">
      <c r="A475" s="27" t="s">
        <v>172</v>
      </c>
      <c r="B475" s="27" t="s">
        <v>10</v>
      </c>
      <c r="C475" s="27" t="s">
        <v>418</v>
      </c>
      <c r="D475" s="123">
        <v>44228.0</v>
      </c>
      <c r="E475" s="40">
        <v>1.0</v>
      </c>
      <c r="F475" s="40">
        <v>1.0</v>
      </c>
      <c r="G475" s="124" t="s">
        <v>393</v>
      </c>
    </row>
    <row r="476" ht="15.75" customHeight="1">
      <c r="A476" s="27" t="s">
        <v>172</v>
      </c>
      <c r="B476" s="27" t="s">
        <v>10</v>
      </c>
      <c r="C476" s="27" t="s">
        <v>419</v>
      </c>
      <c r="D476" s="123">
        <v>44228.0</v>
      </c>
      <c r="E476" s="40">
        <v>1.0</v>
      </c>
      <c r="F476" s="40">
        <v>2.0</v>
      </c>
      <c r="G476" s="125">
        <v>2.0</v>
      </c>
    </row>
    <row r="477" ht="15.75" customHeight="1">
      <c r="A477" s="27" t="s">
        <v>172</v>
      </c>
      <c r="B477" s="27" t="s">
        <v>10</v>
      </c>
      <c r="C477" s="27" t="s">
        <v>420</v>
      </c>
      <c r="D477" s="123">
        <v>44228.0</v>
      </c>
      <c r="E477" s="27" t="s">
        <v>393</v>
      </c>
      <c r="F477" s="40">
        <v>2.0</v>
      </c>
      <c r="G477" s="125">
        <v>3.0</v>
      </c>
    </row>
    <row r="478" ht="15.75" customHeight="1">
      <c r="A478" s="27" t="s">
        <v>172</v>
      </c>
      <c r="B478" s="27" t="s">
        <v>10</v>
      </c>
      <c r="C478" s="27" t="s">
        <v>421</v>
      </c>
      <c r="D478" s="123">
        <v>44228.0</v>
      </c>
      <c r="E478" s="40">
        <v>1.0</v>
      </c>
      <c r="F478" s="27" t="s">
        <v>393</v>
      </c>
      <c r="G478" s="124" t="s">
        <v>393</v>
      </c>
    </row>
    <row r="479" ht="15.75" customHeight="1">
      <c r="A479" s="27" t="s">
        <v>172</v>
      </c>
      <c r="B479" s="27" t="s">
        <v>10</v>
      </c>
      <c r="C479" s="27" t="s">
        <v>422</v>
      </c>
      <c r="D479" s="123">
        <v>44228.0</v>
      </c>
      <c r="E479" s="40">
        <v>1.0</v>
      </c>
      <c r="F479" s="27" t="s">
        <v>393</v>
      </c>
      <c r="G479" s="124" t="s">
        <v>393</v>
      </c>
    </row>
    <row r="480" ht="15.75" customHeight="1">
      <c r="A480" s="27" t="s">
        <v>172</v>
      </c>
      <c r="B480" s="27" t="s">
        <v>10</v>
      </c>
      <c r="C480" s="27" t="s">
        <v>423</v>
      </c>
      <c r="D480" s="123">
        <v>44228.0</v>
      </c>
      <c r="E480" s="40">
        <v>1.0</v>
      </c>
      <c r="F480" s="40">
        <v>3.0</v>
      </c>
      <c r="G480" s="125">
        <v>2.0</v>
      </c>
    </row>
    <row r="481" ht="15.75" customHeight="1">
      <c r="A481" s="27" t="s">
        <v>172</v>
      </c>
      <c r="B481" s="27" t="s">
        <v>10</v>
      </c>
      <c r="C481" s="27" t="s">
        <v>424</v>
      </c>
      <c r="D481" s="123">
        <v>44228.0</v>
      </c>
      <c r="E481" s="40">
        <v>7.0</v>
      </c>
      <c r="F481" s="40">
        <v>4.0</v>
      </c>
      <c r="G481" s="124" t="s">
        <v>393</v>
      </c>
    </row>
    <row r="482" ht="15.75" customHeight="1">
      <c r="A482" s="27" t="s">
        <v>172</v>
      </c>
      <c r="B482" s="27" t="s">
        <v>10</v>
      </c>
      <c r="C482" s="27" t="s">
        <v>425</v>
      </c>
      <c r="D482" s="123">
        <v>44228.0</v>
      </c>
      <c r="E482" s="40">
        <v>1.0</v>
      </c>
      <c r="F482" s="40">
        <v>1.0</v>
      </c>
      <c r="G482" s="124" t="s">
        <v>393</v>
      </c>
    </row>
    <row r="483" ht="15.75" customHeight="1">
      <c r="A483" s="27" t="s">
        <v>172</v>
      </c>
      <c r="B483" s="27" t="s">
        <v>10</v>
      </c>
      <c r="C483" s="27" t="s">
        <v>426</v>
      </c>
      <c r="D483" s="123">
        <v>44228.0</v>
      </c>
      <c r="E483" s="40">
        <v>1.0</v>
      </c>
      <c r="F483" s="40">
        <v>1.0</v>
      </c>
      <c r="G483" s="124" t="s">
        <v>393</v>
      </c>
    </row>
    <row r="484" ht="15.75" customHeight="1">
      <c r="A484" s="27" t="s">
        <v>172</v>
      </c>
      <c r="B484" s="27" t="s">
        <v>10</v>
      </c>
      <c r="C484" s="27" t="s">
        <v>427</v>
      </c>
      <c r="D484" s="123">
        <v>44228.0</v>
      </c>
      <c r="E484" s="27" t="s">
        <v>393</v>
      </c>
      <c r="F484" s="27" t="s">
        <v>393</v>
      </c>
      <c r="G484" s="124" t="s">
        <v>393</v>
      </c>
    </row>
    <row r="485" ht="15.75" customHeight="1">
      <c r="A485" s="27" t="s">
        <v>172</v>
      </c>
      <c r="B485" s="27" t="s">
        <v>10</v>
      </c>
      <c r="C485" s="27" t="s">
        <v>428</v>
      </c>
      <c r="D485" s="123">
        <v>44228.0</v>
      </c>
      <c r="E485" s="40">
        <v>4.0</v>
      </c>
      <c r="F485" s="40">
        <v>1.0</v>
      </c>
      <c r="G485" s="125">
        <v>1.0</v>
      </c>
    </row>
    <row r="486" ht="15.75" customHeight="1">
      <c r="A486" s="27" t="s">
        <v>172</v>
      </c>
      <c r="B486" s="27" t="s">
        <v>10</v>
      </c>
      <c r="C486" s="27" t="s">
        <v>429</v>
      </c>
      <c r="D486" s="123">
        <v>44228.0</v>
      </c>
      <c r="E486" s="40">
        <v>1.0</v>
      </c>
      <c r="F486" s="27" t="s">
        <v>393</v>
      </c>
      <c r="G486" s="125">
        <v>1.0</v>
      </c>
    </row>
    <row r="487" ht="15.75" customHeight="1">
      <c r="A487" s="27" t="s">
        <v>172</v>
      </c>
      <c r="B487" s="27" t="s">
        <v>10</v>
      </c>
      <c r="C487" s="27" t="s">
        <v>430</v>
      </c>
      <c r="D487" s="123">
        <v>44228.0</v>
      </c>
      <c r="E487" s="40">
        <v>1.0</v>
      </c>
      <c r="F487" s="40">
        <v>1.0</v>
      </c>
      <c r="G487" s="124" t="s">
        <v>393</v>
      </c>
    </row>
    <row r="488" ht="15.75" customHeight="1">
      <c r="A488" s="27" t="s">
        <v>172</v>
      </c>
      <c r="B488" s="27" t="s">
        <v>10</v>
      </c>
      <c r="C488" s="27" t="s">
        <v>431</v>
      </c>
      <c r="D488" s="123">
        <v>44228.0</v>
      </c>
      <c r="E488" s="40">
        <v>4.0</v>
      </c>
      <c r="F488" s="40">
        <v>2.0</v>
      </c>
      <c r="G488" s="125">
        <v>1.0</v>
      </c>
    </row>
    <row r="489" ht="15.75" customHeight="1">
      <c r="A489" s="27" t="s">
        <v>172</v>
      </c>
      <c r="B489" s="27" t="s">
        <v>10</v>
      </c>
      <c r="C489" s="27" t="s">
        <v>392</v>
      </c>
      <c r="D489" s="123">
        <v>44256.0</v>
      </c>
      <c r="E489" s="40">
        <v>4.0</v>
      </c>
      <c r="F489" s="27" t="s">
        <v>393</v>
      </c>
      <c r="G489" s="124" t="s">
        <v>393</v>
      </c>
    </row>
    <row r="490" ht="15.75" customHeight="1">
      <c r="A490" s="27" t="s">
        <v>172</v>
      </c>
      <c r="B490" s="27" t="s">
        <v>10</v>
      </c>
      <c r="C490" s="27" t="s">
        <v>394</v>
      </c>
      <c r="D490" s="123">
        <v>44256.0</v>
      </c>
      <c r="E490" s="27" t="s">
        <v>393</v>
      </c>
      <c r="F490" s="27" t="s">
        <v>393</v>
      </c>
      <c r="G490" s="124" t="s">
        <v>393</v>
      </c>
    </row>
    <row r="491" ht="15.75" customHeight="1">
      <c r="A491" s="27" t="s">
        <v>172</v>
      </c>
      <c r="B491" s="27" t="s">
        <v>10</v>
      </c>
      <c r="C491" s="27" t="s">
        <v>395</v>
      </c>
      <c r="D491" s="123">
        <v>44256.0</v>
      </c>
      <c r="E491" s="40">
        <v>1.0</v>
      </c>
      <c r="F491" s="40">
        <v>1.0</v>
      </c>
      <c r="G491" s="124" t="s">
        <v>393</v>
      </c>
    </row>
    <row r="492" ht="15.75" customHeight="1">
      <c r="A492" s="27" t="s">
        <v>172</v>
      </c>
      <c r="B492" s="27" t="s">
        <v>10</v>
      </c>
      <c r="C492" s="27" t="s">
        <v>396</v>
      </c>
      <c r="D492" s="123">
        <v>44256.0</v>
      </c>
      <c r="E492" s="40">
        <v>1.0</v>
      </c>
      <c r="F492" s="40">
        <v>1.0</v>
      </c>
      <c r="G492" s="125">
        <v>1.0</v>
      </c>
    </row>
    <row r="493" ht="15.75" customHeight="1">
      <c r="A493" s="27" t="s">
        <v>172</v>
      </c>
      <c r="B493" s="27" t="s">
        <v>10</v>
      </c>
      <c r="C493" s="27" t="s">
        <v>397</v>
      </c>
      <c r="D493" s="123">
        <v>44256.0</v>
      </c>
      <c r="E493" s="40">
        <v>4.0</v>
      </c>
      <c r="F493" s="40">
        <v>1.0</v>
      </c>
      <c r="G493" s="124" t="s">
        <v>393</v>
      </c>
    </row>
    <row r="494" ht="15.75" customHeight="1">
      <c r="A494" s="27" t="s">
        <v>172</v>
      </c>
      <c r="B494" s="27" t="s">
        <v>10</v>
      </c>
      <c r="C494" s="27" t="s">
        <v>398</v>
      </c>
      <c r="D494" s="123">
        <v>44256.0</v>
      </c>
      <c r="E494" s="40">
        <v>2.0</v>
      </c>
      <c r="F494" s="40">
        <v>1.0</v>
      </c>
      <c r="G494" s="124" t="s">
        <v>393</v>
      </c>
    </row>
    <row r="495" ht="15.75" customHeight="1">
      <c r="A495" s="27" t="s">
        <v>172</v>
      </c>
      <c r="B495" s="27" t="s">
        <v>10</v>
      </c>
      <c r="C495" s="27" t="s">
        <v>399</v>
      </c>
      <c r="D495" s="123">
        <v>44256.0</v>
      </c>
      <c r="E495" s="40">
        <v>1.0</v>
      </c>
      <c r="F495" s="27" t="s">
        <v>393</v>
      </c>
      <c r="G495" s="124" t="s">
        <v>393</v>
      </c>
    </row>
    <row r="496" ht="15.75" customHeight="1">
      <c r="A496" s="27" t="s">
        <v>172</v>
      </c>
      <c r="B496" s="27" t="s">
        <v>10</v>
      </c>
      <c r="C496" s="27" t="s">
        <v>400</v>
      </c>
      <c r="D496" s="123">
        <v>44256.0</v>
      </c>
      <c r="E496" s="40">
        <v>2.0</v>
      </c>
      <c r="F496" s="40">
        <v>1.0</v>
      </c>
      <c r="G496" s="124" t="s">
        <v>393</v>
      </c>
    </row>
    <row r="497" ht="15.75" customHeight="1">
      <c r="A497" s="27" t="s">
        <v>172</v>
      </c>
      <c r="B497" s="27" t="s">
        <v>10</v>
      </c>
      <c r="C497" s="27" t="s">
        <v>401</v>
      </c>
      <c r="D497" s="123">
        <v>44256.0</v>
      </c>
      <c r="E497" s="40">
        <v>1.0</v>
      </c>
      <c r="F497" s="40">
        <v>1.0</v>
      </c>
      <c r="G497" s="124" t="s">
        <v>393</v>
      </c>
    </row>
    <row r="498" ht="15.75" customHeight="1">
      <c r="A498" s="27" t="s">
        <v>172</v>
      </c>
      <c r="B498" s="27" t="s">
        <v>10</v>
      </c>
      <c r="C498" s="27" t="s">
        <v>402</v>
      </c>
      <c r="D498" s="123">
        <v>44256.0</v>
      </c>
      <c r="E498" s="27" t="s">
        <v>393</v>
      </c>
      <c r="F498" s="27" t="s">
        <v>393</v>
      </c>
      <c r="G498" s="124" t="s">
        <v>393</v>
      </c>
    </row>
    <row r="499" ht="15.75" customHeight="1">
      <c r="A499" s="27" t="s">
        <v>172</v>
      </c>
      <c r="B499" s="27" t="s">
        <v>10</v>
      </c>
      <c r="C499" s="27" t="s">
        <v>403</v>
      </c>
      <c r="D499" s="123">
        <v>44256.0</v>
      </c>
      <c r="E499" s="40">
        <v>1.0</v>
      </c>
      <c r="F499" s="27" t="s">
        <v>393</v>
      </c>
      <c r="G499" s="124" t="s">
        <v>393</v>
      </c>
    </row>
    <row r="500" ht="15.75" customHeight="1">
      <c r="A500" s="27" t="s">
        <v>172</v>
      </c>
      <c r="B500" s="27" t="s">
        <v>10</v>
      </c>
      <c r="C500" s="27" t="s">
        <v>404</v>
      </c>
      <c r="D500" s="123">
        <v>44256.0</v>
      </c>
      <c r="E500" s="27" t="s">
        <v>393</v>
      </c>
      <c r="F500" s="27" t="s">
        <v>393</v>
      </c>
      <c r="G500" s="124" t="s">
        <v>393</v>
      </c>
    </row>
    <row r="501" ht="15.75" customHeight="1">
      <c r="A501" s="27" t="s">
        <v>172</v>
      </c>
      <c r="B501" s="27" t="s">
        <v>10</v>
      </c>
      <c r="C501" s="27" t="s">
        <v>405</v>
      </c>
      <c r="D501" s="123">
        <v>44256.0</v>
      </c>
      <c r="E501" s="40">
        <v>5.0</v>
      </c>
      <c r="F501" s="40">
        <v>1.0</v>
      </c>
      <c r="G501" s="124" t="s">
        <v>393</v>
      </c>
    </row>
    <row r="502" ht="15.75" customHeight="1">
      <c r="A502" s="27" t="s">
        <v>172</v>
      </c>
      <c r="B502" s="27" t="s">
        <v>10</v>
      </c>
      <c r="C502" s="27" t="s">
        <v>406</v>
      </c>
      <c r="D502" s="123">
        <v>44256.0</v>
      </c>
      <c r="E502" s="40">
        <v>4.0</v>
      </c>
      <c r="F502" s="40">
        <v>2.0</v>
      </c>
      <c r="G502" s="125">
        <v>1.0</v>
      </c>
    </row>
    <row r="503" ht="15.75" customHeight="1">
      <c r="A503" s="27" t="s">
        <v>172</v>
      </c>
      <c r="B503" s="27" t="s">
        <v>10</v>
      </c>
      <c r="C503" s="27" t="s">
        <v>407</v>
      </c>
      <c r="D503" s="123">
        <v>44256.0</v>
      </c>
      <c r="E503" s="27" t="s">
        <v>393</v>
      </c>
      <c r="F503" s="27" t="s">
        <v>393</v>
      </c>
      <c r="G503" s="124" t="s">
        <v>393</v>
      </c>
    </row>
    <row r="504" ht="15.75" customHeight="1">
      <c r="A504" s="27" t="s">
        <v>172</v>
      </c>
      <c r="B504" s="27" t="s">
        <v>10</v>
      </c>
      <c r="C504" s="27" t="s">
        <v>408</v>
      </c>
      <c r="D504" s="123">
        <v>44256.0</v>
      </c>
      <c r="E504" s="40">
        <v>4.0</v>
      </c>
      <c r="F504" s="40">
        <v>3.0</v>
      </c>
      <c r="G504" s="125">
        <v>1.0</v>
      </c>
    </row>
    <row r="505" ht="15.75" customHeight="1">
      <c r="A505" s="27" t="s">
        <v>172</v>
      </c>
      <c r="B505" s="27" t="s">
        <v>10</v>
      </c>
      <c r="C505" s="27" t="s">
        <v>409</v>
      </c>
      <c r="D505" s="123">
        <v>44256.0</v>
      </c>
      <c r="E505" s="40">
        <v>4.0</v>
      </c>
      <c r="F505" s="27" t="s">
        <v>393</v>
      </c>
      <c r="G505" s="125">
        <v>2.0</v>
      </c>
    </row>
    <row r="506" ht="15.75" customHeight="1">
      <c r="A506" s="27" t="s">
        <v>172</v>
      </c>
      <c r="B506" s="27" t="s">
        <v>10</v>
      </c>
      <c r="C506" s="27" t="s">
        <v>410</v>
      </c>
      <c r="D506" s="123">
        <v>44256.0</v>
      </c>
      <c r="E506" s="27" t="s">
        <v>393</v>
      </c>
      <c r="F506" s="27" t="s">
        <v>393</v>
      </c>
      <c r="G506" s="124" t="s">
        <v>393</v>
      </c>
    </row>
    <row r="507" ht="15.75" customHeight="1">
      <c r="A507" s="27" t="s">
        <v>172</v>
      </c>
      <c r="B507" s="27" t="s">
        <v>10</v>
      </c>
      <c r="C507" s="27" t="s">
        <v>411</v>
      </c>
      <c r="D507" s="123">
        <v>44256.0</v>
      </c>
      <c r="E507" s="40">
        <v>7.0</v>
      </c>
      <c r="F507" s="27" t="s">
        <v>393</v>
      </c>
      <c r="G507" s="124" t="s">
        <v>393</v>
      </c>
    </row>
    <row r="508" ht="15.75" customHeight="1">
      <c r="A508" s="27" t="s">
        <v>172</v>
      </c>
      <c r="B508" s="27" t="s">
        <v>10</v>
      </c>
      <c r="C508" s="27" t="s">
        <v>412</v>
      </c>
      <c r="D508" s="123">
        <v>44256.0</v>
      </c>
      <c r="E508" s="40">
        <v>4.0</v>
      </c>
      <c r="F508" s="27" t="s">
        <v>393</v>
      </c>
      <c r="G508" s="124" t="s">
        <v>393</v>
      </c>
    </row>
    <row r="509" ht="15.75" customHeight="1">
      <c r="A509" s="27" t="s">
        <v>172</v>
      </c>
      <c r="B509" s="27" t="s">
        <v>10</v>
      </c>
      <c r="C509" s="27" t="s">
        <v>413</v>
      </c>
      <c r="D509" s="123">
        <v>44256.0</v>
      </c>
      <c r="E509" s="40">
        <v>2.0</v>
      </c>
      <c r="F509" s="40">
        <v>1.0</v>
      </c>
      <c r="G509" s="124" t="s">
        <v>393</v>
      </c>
    </row>
    <row r="510" ht="15.75" customHeight="1">
      <c r="A510" s="27" t="s">
        <v>172</v>
      </c>
      <c r="B510" s="27" t="s">
        <v>10</v>
      </c>
      <c r="C510" s="27" t="s">
        <v>414</v>
      </c>
      <c r="D510" s="123">
        <v>44256.0</v>
      </c>
      <c r="E510" s="40">
        <v>1.0</v>
      </c>
      <c r="F510" s="40">
        <v>1.0</v>
      </c>
      <c r="G510" s="124" t="s">
        <v>393</v>
      </c>
    </row>
    <row r="511" ht="15.75" customHeight="1">
      <c r="A511" s="27" t="s">
        <v>172</v>
      </c>
      <c r="B511" s="27" t="s">
        <v>10</v>
      </c>
      <c r="C511" s="27" t="s">
        <v>415</v>
      </c>
      <c r="D511" s="123">
        <v>44256.0</v>
      </c>
      <c r="E511" s="40">
        <v>1.0</v>
      </c>
      <c r="F511" s="40">
        <v>1.0</v>
      </c>
      <c r="G511" s="124" t="s">
        <v>393</v>
      </c>
    </row>
    <row r="512" ht="15.75" customHeight="1">
      <c r="A512" s="27" t="s">
        <v>172</v>
      </c>
      <c r="B512" s="27" t="s">
        <v>10</v>
      </c>
      <c r="C512" s="27" t="s">
        <v>416</v>
      </c>
      <c r="D512" s="123">
        <v>44256.0</v>
      </c>
      <c r="E512" s="27" t="s">
        <v>393</v>
      </c>
      <c r="F512" s="27" t="s">
        <v>393</v>
      </c>
      <c r="G512" s="124" t="s">
        <v>393</v>
      </c>
    </row>
    <row r="513" ht="15.75" customHeight="1">
      <c r="A513" s="27" t="s">
        <v>172</v>
      </c>
      <c r="B513" s="27" t="s">
        <v>10</v>
      </c>
      <c r="C513" s="27" t="s">
        <v>417</v>
      </c>
      <c r="D513" s="123">
        <v>44256.0</v>
      </c>
      <c r="E513" s="40">
        <v>3.0</v>
      </c>
      <c r="F513" s="40">
        <v>1.0</v>
      </c>
      <c r="G513" s="125">
        <v>1.0</v>
      </c>
    </row>
    <row r="514" ht="15.75" customHeight="1">
      <c r="A514" s="27" t="s">
        <v>172</v>
      </c>
      <c r="B514" s="27" t="s">
        <v>10</v>
      </c>
      <c r="C514" s="27" t="s">
        <v>418</v>
      </c>
      <c r="D514" s="123">
        <v>44256.0</v>
      </c>
      <c r="E514" s="40">
        <v>1.0</v>
      </c>
      <c r="F514" s="40">
        <v>1.0</v>
      </c>
      <c r="G514" s="124" t="s">
        <v>393</v>
      </c>
    </row>
    <row r="515" ht="15.75" customHeight="1">
      <c r="A515" s="27" t="s">
        <v>172</v>
      </c>
      <c r="B515" s="27" t="s">
        <v>10</v>
      </c>
      <c r="C515" s="27" t="s">
        <v>419</v>
      </c>
      <c r="D515" s="123">
        <v>44256.0</v>
      </c>
      <c r="E515" s="40">
        <v>1.0</v>
      </c>
      <c r="F515" s="40">
        <v>2.0</v>
      </c>
      <c r="G515" s="125">
        <v>2.0</v>
      </c>
    </row>
    <row r="516" ht="15.75" customHeight="1">
      <c r="A516" s="27" t="s">
        <v>172</v>
      </c>
      <c r="B516" s="27" t="s">
        <v>10</v>
      </c>
      <c r="C516" s="27" t="s">
        <v>420</v>
      </c>
      <c r="D516" s="123">
        <v>44256.0</v>
      </c>
      <c r="E516" s="40">
        <v>1.0</v>
      </c>
      <c r="F516" s="40">
        <v>2.0</v>
      </c>
      <c r="G516" s="125">
        <v>1.0</v>
      </c>
    </row>
    <row r="517" ht="15.75" customHeight="1">
      <c r="A517" s="27" t="s">
        <v>172</v>
      </c>
      <c r="B517" s="27" t="s">
        <v>10</v>
      </c>
      <c r="C517" s="27" t="s">
        <v>421</v>
      </c>
      <c r="D517" s="123">
        <v>44256.0</v>
      </c>
      <c r="E517" s="27" t="s">
        <v>393</v>
      </c>
      <c r="F517" s="27" t="s">
        <v>393</v>
      </c>
      <c r="G517" s="124" t="s">
        <v>393</v>
      </c>
    </row>
    <row r="518" ht="15.75" customHeight="1">
      <c r="A518" s="27" t="s">
        <v>172</v>
      </c>
      <c r="B518" s="27" t="s">
        <v>10</v>
      </c>
      <c r="C518" s="27" t="s">
        <v>422</v>
      </c>
      <c r="D518" s="123">
        <v>44256.0</v>
      </c>
      <c r="E518" s="40">
        <v>2.0</v>
      </c>
      <c r="F518" s="27" t="s">
        <v>393</v>
      </c>
      <c r="G518" s="124" t="s">
        <v>393</v>
      </c>
    </row>
    <row r="519" ht="15.75" customHeight="1">
      <c r="A519" s="27" t="s">
        <v>172</v>
      </c>
      <c r="B519" s="27" t="s">
        <v>10</v>
      </c>
      <c r="C519" s="27" t="s">
        <v>423</v>
      </c>
      <c r="D519" s="123">
        <v>44256.0</v>
      </c>
      <c r="E519" s="40">
        <v>1.0</v>
      </c>
      <c r="F519" s="40">
        <v>1.0</v>
      </c>
      <c r="G519" s="125">
        <v>2.0</v>
      </c>
    </row>
    <row r="520" ht="15.75" customHeight="1">
      <c r="A520" s="27" t="s">
        <v>172</v>
      </c>
      <c r="B520" s="27" t="s">
        <v>10</v>
      </c>
      <c r="C520" s="27" t="s">
        <v>424</v>
      </c>
      <c r="D520" s="123">
        <v>44256.0</v>
      </c>
      <c r="E520" s="40">
        <v>9.0</v>
      </c>
      <c r="F520" s="40">
        <v>2.0</v>
      </c>
      <c r="G520" s="124" t="s">
        <v>393</v>
      </c>
    </row>
    <row r="521" ht="15.75" customHeight="1">
      <c r="A521" s="27" t="s">
        <v>172</v>
      </c>
      <c r="B521" s="27" t="s">
        <v>10</v>
      </c>
      <c r="C521" s="27" t="s">
        <v>425</v>
      </c>
      <c r="D521" s="123">
        <v>44256.0</v>
      </c>
      <c r="E521" s="40">
        <v>1.0</v>
      </c>
      <c r="F521" s="40">
        <v>1.0</v>
      </c>
      <c r="G521" s="125">
        <v>1.0</v>
      </c>
    </row>
    <row r="522" ht="15.75" customHeight="1">
      <c r="A522" s="27" t="s">
        <v>172</v>
      </c>
      <c r="B522" s="27" t="s">
        <v>10</v>
      </c>
      <c r="C522" s="27" t="s">
        <v>426</v>
      </c>
      <c r="D522" s="123">
        <v>44256.0</v>
      </c>
      <c r="E522" s="40">
        <v>1.0</v>
      </c>
      <c r="F522" s="40">
        <v>1.0</v>
      </c>
      <c r="G522" s="124" t="s">
        <v>393</v>
      </c>
    </row>
    <row r="523" ht="15.75" customHeight="1">
      <c r="A523" s="27" t="s">
        <v>172</v>
      </c>
      <c r="B523" s="27" t="s">
        <v>10</v>
      </c>
      <c r="C523" s="27" t="s">
        <v>427</v>
      </c>
      <c r="D523" s="123">
        <v>44256.0</v>
      </c>
      <c r="E523" s="27" t="s">
        <v>393</v>
      </c>
      <c r="F523" s="27" t="s">
        <v>393</v>
      </c>
      <c r="G523" s="124" t="s">
        <v>393</v>
      </c>
    </row>
    <row r="524" ht="15.75" customHeight="1">
      <c r="A524" s="27" t="s">
        <v>172</v>
      </c>
      <c r="B524" s="27" t="s">
        <v>10</v>
      </c>
      <c r="C524" s="27" t="s">
        <v>428</v>
      </c>
      <c r="D524" s="123">
        <v>44256.0</v>
      </c>
      <c r="E524" s="27" t="s">
        <v>393</v>
      </c>
      <c r="F524" s="40">
        <v>1.0</v>
      </c>
      <c r="G524" s="125">
        <v>1.0</v>
      </c>
    </row>
    <row r="525" ht="15.75" customHeight="1">
      <c r="A525" s="27" t="s">
        <v>172</v>
      </c>
      <c r="B525" s="27" t="s">
        <v>10</v>
      </c>
      <c r="C525" s="27" t="s">
        <v>429</v>
      </c>
      <c r="D525" s="123">
        <v>44256.0</v>
      </c>
      <c r="E525" s="40">
        <v>1.0</v>
      </c>
      <c r="F525" s="27" t="s">
        <v>393</v>
      </c>
      <c r="G525" s="125">
        <v>1.0</v>
      </c>
    </row>
    <row r="526" ht="15.75" customHeight="1">
      <c r="A526" s="27" t="s">
        <v>172</v>
      </c>
      <c r="B526" s="27" t="s">
        <v>10</v>
      </c>
      <c r="C526" s="27" t="s">
        <v>430</v>
      </c>
      <c r="D526" s="123">
        <v>44256.0</v>
      </c>
      <c r="E526" s="40">
        <v>1.0</v>
      </c>
      <c r="F526" s="27" t="s">
        <v>393</v>
      </c>
      <c r="G526" s="124" t="s">
        <v>393</v>
      </c>
    </row>
    <row r="527" ht="15.75" customHeight="1">
      <c r="A527" s="27" t="s">
        <v>172</v>
      </c>
      <c r="B527" s="27" t="s">
        <v>10</v>
      </c>
      <c r="C527" s="27" t="s">
        <v>431</v>
      </c>
      <c r="D527" s="123">
        <v>44256.0</v>
      </c>
      <c r="E527" s="40">
        <v>4.0</v>
      </c>
      <c r="F527" s="40">
        <v>2.0</v>
      </c>
      <c r="G527" s="125">
        <v>1.0</v>
      </c>
    </row>
    <row r="528" ht="15.75" customHeight="1">
      <c r="A528" s="27" t="s">
        <v>172</v>
      </c>
      <c r="B528" s="27" t="s">
        <v>10</v>
      </c>
      <c r="C528" s="27" t="s">
        <v>392</v>
      </c>
      <c r="D528" s="123">
        <v>44287.0</v>
      </c>
      <c r="E528" s="40">
        <v>4.0</v>
      </c>
      <c r="F528" s="27" t="s">
        <v>393</v>
      </c>
      <c r="G528" s="124" t="s">
        <v>393</v>
      </c>
    </row>
    <row r="529" ht="15.75" customHeight="1">
      <c r="A529" s="27" t="s">
        <v>172</v>
      </c>
      <c r="B529" s="27" t="s">
        <v>10</v>
      </c>
      <c r="C529" s="27" t="s">
        <v>394</v>
      </c>
      <c r="D529" s="123">
        <v>44287.0</v>
      </c>
      <c r="E529" s="40">
        <v>1.0</v>
      </c>
      <c r="F529" s="27" t="s">
        <v>393</v>
      </c>
      <c r="G529" s="125">
        <v>2.0</v>
      </c>
    </row>
    <row r="530" ht="15.75" customHeight="1">
      <c r="A530" s="27" t="s">
        <v>172</v>
      </c>
      <c r="B530" s="27" t="s">
        <v>10</v>
      </c>
      <c r="C530" s="27" t="s">
        <v>395</v>
      </c>
      <c r="D530" s="123">
        <v>44287.0</v>
      </c>
      <c r="E530" s="40">
        <v>1.0</v>
      </c>
      <c r="F530" s="40">
        <v>1.0</v>
      </c>
      <c r="G530" s="124" t="s">
        <v>393</v>
      </c>
    </row>
    <row r="531" ht="15.75" customHeight="1">
      <c r="A531" s="27" t="s">
        <v>172</v>
      </c>
      <c r="B531" s="27" t="s">
        <v>10</v>
      </c>
      <c r="C531" s="27" t="s">
        <v>396</v>
      </c>
      <c r="D531" s="123">
        <v>44287.0</v>
      </c>
      <c r="E531" s="40">
        <v>1.0</v>
      </c>
      <c r="F531" s="40">
        <v>1.0</v>
      </c>
      <c r="G531" s="125">
        <v>1.0</v>
      </c>
    </row>
    <row r="532" ht="15.75" customHeight="1">
      <c r="A532" s="27" t="s">
        <v>172</v>
      </c>
      <c r="B532" s="27" t="s">
        <v>10</v>
      </c>
      <c r="C532" s="27" t="s">
        <v>397</v>
      </c>
      <c r="D532" s="123">
        <v>44287.0</v>
      </c>
      <c r="E532" s="40">
        <v>4.0</v>
      </c>
      <c r="F532" s="40">
        <v>1.0</v>
      </c>
      <c r="G532" s="124" t="s">
        <v>393</v>
      </c>
    </row>
    <row r="533" ht="15.75" customHeight="1">
      <c r="A533" s="27" t="s">
        <v>172</v>
      </c>
      <c r="B533" s="27" t="s">
        <v>10</v>
      </c>
      <c r="C533" s="27" t="s">
        <v>398</v>
      </c>
      <c r="D533" s="123">
        <v>44287.0</v>
      </c>
      <c r="E533" s="40">
        <v>2.0</v>
      </c>
      <c r="F533" s="40">
        <v>1.0</v>
      </c>
      <c r="G533" s="124" t="s">
        <v>393</v>
      </c>
    </row>
    <row r="534" ht="15.75" customHeight="1">
      <c r="A534" s="27" t="s">
        <v>172</v>
      </c>
      <c r="B534" s="27" t="s">
        <v>10</v>
      </c>
      <c r="C534" s="27" t="s">
        <v>399</v>
      </c>
      <c r="D534" s="123">
        <v>44287.0</v>
      </c>
      <c r="E534" s="40">
        <v>1.0</v>
      </c>
      <c r="F534" s="27" t="s">
        <v>393</v>
      </c>
      <c r="G534" s="124" t="s">
        <v>393</v>
      </c>
    </row>
    <row r="535" ht="15.75" customHeight="1">
      <c r="A535" s="27" t="s">
        <v>172</v>
      </c>
      <c r="B535" s="27" t="s">
        <v>10</v>
      </c>
      <c r="C535" s="27" t="s">
        <v>400</v>
      </c>
      <c r="D535" s="123">
        <v>44287.0</v>
      </c>
      <c r="E535" s="40">
        <v>2.0</v>
      </c>
      <c r="F535" s="40">
        <v>1.0</v>
      </c>
      <c r="G535" s="124" t="s">
        <v>393</v>
      </c>
    </row>
    <row r="536" ht="15.75" customHeight="1">
      <c r="A536" s="27" t="s">
        <v>172</v>
      </c>
      <c r="B536" s="27" t="s">
        <v>10</v>
      </c>
      <c r="C536" s="27" t="s">
        <v>401</v>
      </c>
      <c r="D536" s="123">
        <v>44287.0</v>
      </c>
      <c r="E536" s="40">
        <v>1.0</v>
      </c>
      <c r="F536" s="40">
        <v>1.0</v>
      </c>
      <c r="G536" s="124" t="s">
        <v>393</v>
      </c>
    </row>
    <row r="537" ht="15.75" customHeight="1">
      <c r="A537" s="27" t="s">
        <v>172</v>
      </c>
      <c r="B537" s="27" t="s">
        <v>10</v>
      </c>
      <c r="C537" s="27" t="s">
        <v>402</v>
      </c>
      <c r="D537" s="123">
        <v>44287.0</v>
      </c>
      <c r="E537" s="27" t="s">
        <v>393</v>
      </c>
      <c r="F537" s="27" t="s">
        <v>393</v>
      </c>
      <c r="G537" s="124" t="s">
        <v>393</v>
      </c>
    </row>
    <row r="538" ht="15.75" customHeight="1">
      <c r="A538" s="27" t="s">
        <v>172</v>
      </c>
      <c r="B538" s="27" t="s">
        <v>10</v>
      </c>
      <c r="C538" s="27" t="s">
        <v>403</v>
      </c>
      <c r="D538" s="123">
        <v>44287.0</v>
      </c>
      <c r="E538" s="40">
        <v>1.0</v>
      </c>
      <c r="F538" s="27" t="s">
        <v>393</v>
      </c>
      <c r="G538" s="124" t="s">
        <v>393</v>
      </c>
    </row>
    <row r="539" ht="15.75" customHeight="1">
      <c r="A539" s="27" t="s">
        <v>172</v>
      </c>
      <c r="B539" s="27" t="s">
        <v>10</v>
      </c>
      <c r="C539" s="27" t="s">
        <v>404</v>
      </c>
      <c r="D539" s="123">
        <v>44287.0</v>
      </c>
      <c r="E539" s="40">
        <v>4.0</v>
      </c>
      <c r="F539" s="27" t="s">
        <v>393</v>
      </c>
      <c r="G539" s="124" t="s">
        <v>393</v>
      </c>
    </row>
    <row r="540" ht="15.75" customHeight="1">
      <c r="A540" s="27" t="s">
        <v>172</v>
      </c>
      <c r="B540" s="27" t="s">
        <v>10</v>
      </c>
      <c r="C540" s="27" t="s">
        <v>405</v>
      </c>
      <c r="D540" s="123">
        <v>44287.0</v>
      </c>
      <c r="E540" s="40">
        <v>4.0</v>
      </c>
      <c r="F540" s="40">
        <v>1.0</v>
      </c>
      <c r="G540" s="124" t="s">
        <v>393</v>
      </c>
    </row>
    <row r="541" ht="15.75" customHeight="1">
      <c r="A541" s="27" t="s">
        <v>172</v>
      </c>
      <c r="B541" s="27" t="s">
        <v>10</v>
      </c>
      <c r="C541" s="27" t="s">
        <v>406</v>
      </c>
      <c r="D541" s="123">
        <v>44287.0</v>
      </c>
      <c r="E541" s="40">
        <v>3.0</v>
      </c>
      <c r="F541" s="40">
        <v>2.0</v>
      </c>
      <c r="G541" s="125">
        <v>1.0</v>
      </c>
    </row>
    <row r="542" ht="15.75" customHeight="1">
      <c r="A542" s="27" t="s">
        <v>172</v>
      </c>
      <c r="B542" s="27" t="s">
        <v>10</v>
      </c>
      <c r="C542" s="27" t="s">
        <v>407</v>
      </c>
      <c r="D542" s="123">
        <v>44287.0</v>
      </c>
      <c r="E542" s="40">
        <v>4.0</v>
      </c>
      <c r="F542" s="40">
        <v>3.0</v>
      </c>
      <c r="G542" s="124" t="s">
        <v>393</v>
      </c>
    </row>
    <row r="543" ht="15.75" customHeight="1">
      <c r="A543" s="27" t="s">
        <v>172</v>
      </c>
      <c r="B543" s="27" t="s">
        <v>10</v>
      </c>
      <c r="C543" s="27" t="s">
        <v>408</v>
      </c>
      <c r="D543" s="123">
        <v>44287.0</v>
      </c>
      <c r="E543" s="40">
        <v>4.0</v>
      </c>
      <c r="F543" s="40">
        <v>2.0</v>
      </c>
      <c r="G543" s="125">
        <v>1.0</v>
      </c>
    </row>
    <row r="544" ht="15.75" customHeight="1">
      <c r="A544" s="27" t="s">
        <v>172</v>
      </c>
      <c r="B544" s="27" t="s">
        <v>10</v>
      </c>
      <c r="C544" s="27" t="s">
        <v>409</v>
      </c>
      <c r="D544" s="123">
        <v>44287.0</v>
      </c>
      <c r="E544" s="40">
        <v>5.0</v>
      </c>
      <c r="F544" s="27" t="s">
        <v>393</v>
      </c>
      <c r="G544" s="125">
        <v>2.0</v>
      </c>
    </row>
    <row r="545" ht="15.75" customHeight="1">
      <c r="A545" s="27" t="s">
        <v>172</v>
      </c>
      <c r="B545" s="27" t="s">
        <v>10</v>
      </c>
      <c r="C545" s="27" t="s">
        <v>410</v>
      </c>
      <c r="D545" s="123">
        <v>44287.0</v>
      </c>
      <c r="E545" s="27" t="s">
        <v>393</v>
      </c>
      <c r="F545" s="27" t="s">
        <v>393</v>
      </c>
      <c r="G545" s="124" t="s">
        <v>393</v>
      </c>
    </row>
    <row r="546" ht="15.75" customHeight="1">
      <c r="A546" s="27" t="s">
        <v>172</v>
      </c>
      <c r="B546" s="27" t="s">
        <v>10</v>
      </c>
      <c r="C546" s="27" t="s">
        <v>411</v>
      </c>
      <c r="D546" s="123">
        <v>44287.0</v>
      </c>
      <c r="E546" s="40">
        <v>4.0</v>
      </c>
      <c r="F546" s="27" t="s">
        <v>393</v>
      </c>
      <c r="G546" s="124" t="s">
        <v>393</v>
      </c>
    </row>
    <row r="547" ht="15.75" customHeight="1">
      <c r="A547" s="27" t="s">
        <v>172</v>
      </c>
      <c r="B547" s="27" t="s">
        <v>10</v>
      </c>
      <c r="C547" s="27" t="s">
        <v>412</v>
      </c>
      <c r="D547" s="123">
        <v>44287.0</v>
      </c>
      <c r="E547" s="40">
        <v>4.0</v>
      </c>
      <c r="F547" s="27" t="s">
        <v>393</v>
      </c>
      <c r="G547" s="124" t="s">
        <v>393</v>
      </c>
    </row>
    <row r="548" ht="15.75" customHeight="1">
      <c r="A548" s="27" t="s">
        <v>172</v>
      </c>
      <c r="B548" s="27" t="s">
        <v>10</v>
      </c>
      <c r="C548" s="27" t="s">
        <v>413</v>
      </c>
      <c r="D548" s="123">
        <v>44287.0</v>
      </c>
      <c r="E548" s="40">
        <v>3.0</v>
      </c>
      <c r="F548" s="40">
        <v>1.0</v>
      </c>
      <c r="G548" s="124" t="s">
        <v>393</v>
      </c>
    </row>
    <row r="549" ht="15.75" customHeight="1">
      <c r="A549" s="27" t="s">
        <v>172</v>
      </c>
      <c r="B549" s="27" t="s">
        <v>10</v>
      </c>
      <c r="C549" s="27" t="s">
        <v>414</v>
      </c>
      <c r="D549" s="123">
        <v>44287.0</v>
      </c>
      <c r="E549" s="40">
        <v>1.0</v>
      </c>
      <c r="F549" s="40">
        <v>1.0</v>
      </c>
      <c r="G549" s="124" t="s">
        <v>393</v>
      </c>
    </row>
    <row r="550" ht="15.75" customHeight="1">
      <c r="A550" s="27" t="s">
        <v>172</v>
      </c>
      <c r="B550" s="27" t="s">
        <v>10</v>
      </c>
      <c r="C550" s="27" t="s">
        <v>415</v>
      </c>
      <c r="D550" s="123">
        <v>44287.0</v>
      </c>
      <c r="E550" s="40">
        <v>1.0</v>
      </c>
      <c r="F550" s="40">
        <v>1.0</v>
      </c>
      <c r="G550" s="124" t="s">
        <v>393</v>
      </c>
    </row>
    <row r="551" ht="15.75" customHeight="1">
      <c r="A551" s="27" t="s">
        <v>172</v>
      </c>
      <c r="B551" s="27" t="s">
        <v>10</v>
      </c>
      <c r="C551" s="27" t="s">
        <v>416</v>
      </c>
      <c r="D551" s="123">
        <v>44287.0</v>
      </c>
      <c r="E551" s="27" t="s">
        <v>393</v>
      </c>
      <c r="F551" s="27" t="s">
        <v>393</v>
      </c>
      <c r="G551" s="124" t="s">
        <v>393</v>
      </c>
    </row>
    <row r="552" ht="15.75" customHeight="1">
      <c r="A552" s="27" t="s">
        <v>172</v>
      </c>
      <c r="B552" s="27" t="s">
        <v>10</v>
      </c>
      <c r="C552" s="27" t="s">
        <v>417</v>
      </c>
      <c r="D552" s="123">
        <v>44287.0</v>
      </c>
      <c r="E552" s="40">
        <v>2.0</v>
      </c>
      <c r="F552" s="27" t="s">
        <v>393</v>
      </c>
      <c r="G552" s="124" t="s">
        <v>393</v>
      </c>
    </row>
    <row r="553" ht="15.75" customHeight="1">
      <c r="A553" s="27" t="s">
        <v>172</v>
      </c>
      <c r="B553" s="27" t="s">
        <v>10</v>
      </c>
      <c r="C553" s="27" t="s">
        <v>418</v>
      </c>
      <c r="D553" s="123">
        <v>44287.0</v>
      </c>
      <c r="E553" s="40">
        <v>1.0</v>
      </c>
      <c r="F553" s="40">
        <v>1.0</v>
      </c>
      <c r="G553" s="124" t="s">
        <v>393</v>
      </c>
    </row>
    <row r="554" ht="15.75" customHeight="1">
      <c r="A554" s="27" t="s">
        <v>172</v>
      </c>
      <c r="B554" s="27" t="s">
        <v>10</v>
      </c>
      <c r="C554" s="27" t="s">
        <v>419</v>
      </c>
      <c r="D554" s="123">
        <v>44287.0</v>
      </c>
      <c r="E554" s="40">
        <v>1.0</v>
      </c>
      <c r="F554" s="40">
        <v>2.0</v>
      </c>
      <c r="G554" s="125">
        <v>1.0</v>
      </c>
    </row>
    <row r="555" ht="15.75" customHeight="1">
      <c r="A555" s="27" t="s">
        <v>172</v>
      </c>
      <c r="B555" s="27" t="s">
        <v>10</v>
      </c>
      <c r="C555" s="27" t="s">
        <v>420</v>
      </c>
      <c r="D555" s="123">
        <v>44287.0</v>
      </c>
      <c r="E555" s="40">
        <v>1.0</v>
      </c>
      <c r="F555" s="40">
        <v>1.0</v>
      </c>
      <c r="G555" s="124" t="s">
        <v>393</v>
      </c>
    </row>
    <row r="556" ht="15.75" customHeight="1">
      <c r="A556" s="27" t="s">
        <v>172</v>
      </c>
      <c r="B556" s="27" t="s">
        <v>10</v>
      </c>
      <c r="C556" s="27" t="s">
        <v>421</v>
      </c>
      <c r="D556" s="123">
        <v>44287.0</v>
      </c>
      <c r="E556" s="27" t="s">
        <v>393</v>
      </c>
      <c r="F556" s="27" t="s">
        <v>393</v>
      </c>
      <c r="G556" s="124" t="s">
        <v>393</v>
      </c>
    </row>
    <row r="557" ht="15.75" customHeight="1">
      <c r="A557" s="27" t="s">
        <v>172</v>
      </c>
      <c r="B557" s="27" t="s">
        <v>10</v>
      </c>
      <c r="C557" s="27" t="s">
        <v>422</v>
      </c>
      <c r="D557" s="123">
        <v>44287.0</v>
      </c>
      <c r="E557" s="27" t="s">
        <v>393</v>
      </c>
      <c r="F557" s="27" t="s">
        <v>393</v>
      </c>
      <c r="G557" s="124" t="s">
        <v>393</v>
      </c>
    </row>
    <row r="558" ht="15.75" customHeight="1">
      <c r="A558" s="27" t="s">
        <v>172</v>
      </c>
      <c r="B558" s="27" t="s">
        <v>10</v>
      </c>
      <c r="C558" s="27" t="s">
        <v>423</v>
      </c>
      <c r="D558" s="123">
        <v>44287.0</v>
      </c>
      <c r="E558" s="40">
        <v>1.0</v>
      </c>
      <c r="F558" s="40">
        <v>3.0</v>
      </c>
      <c r="G558" s="125">
        <v>2.0</v>
      </c>
    </row>
    <row r="559" ht="15.75" customHeight="1">
      <c r="A559" s="27" t="s">
        <v>172</v>
      </c>
      <c r="B559" s="27" t="s">
        <v>10</v>
      </c>
      <c r="C559" s="27" t="s">
        <v>424</v>
      </c>
      <c r="D559" s="123">
        <v>44287.0</v>
      </c>
      <c r="E559" s="40">
        <v>9.0</v>
      </c>
      <c r="F559" s="40">
        <v>2.0</v>
      </c>
      <c r="G559" s="124" t="s">
        <v>393</v>
      </c>
    </row>
    <row r="560" ht="15.75" customHeight="1">
      <c r="A560" s="27" t="s">
        <v>172</v>
      </c>
      <c r="B560" s="27" t="s">
        <v>10</v>
      </c>
      <c r="C560" s="27" t="s">
        <v>425</v>
      </c>
      <c r="D560" s="123">
        <v>44287.0</v>
      </c>
      <c r="E560" s="40">
        <v>1.0</v>
      </c>
      <c r="F560" s="40">
        <v>1.0</v>
      </c>
      <c r="G560" s="124" t="s">
        <v>393</v>
      </c>
    </row>
    <row r="561" ht="15.75" customHeight="1">
      <c r="A561" s="27" t="s">
        <v>172</v>
      </c>
      <c r="B561" s="27" t="s">
        <v>10</v>
      </c>
      <c r="C561" s="27" t="s">
        <v>426</v>
      </c>
      <c r="D561" s="123">
        <v>44287.0</v>
      </c>
      <c r="E561" s="40">
        <v>1.0</v>
      </c>
      <c r="F561" s="40">
        <v>1.0</v>
      </c>
      <c r="G561" s="124" t="s">
        <v>393</v>
      </c>
    </row>
    <row r="562" ht="15.75" customHeight="1">
      <c r="A562" s="27" t="s">
        <v>172</v>
      </c>
      <c r="B562" s="27" t="s">
        <v>10</v>
      </c>
      <c r="C562" s="27" t="s">
        <v>427</v>
      </c>
      <c r="D562" s="123">
        <v>44287.0</v>
      </c>
      <c r="E562" s="27" t="s">
        <v>393</v>
      </c>
      <c r="F562" s="40">
        <v>1.0</v>
      </c>
      <c r="G562" s="124" t="s">
        <v>393</v>
      </c>
    </row>
    <row r="563" ht="15.75" customHeight="1">
      <c r="A563" s="27" t="s">
        <v>172</v>
      </c>
      <c r="B563" s="27" t="s">
        <v>10</v>
      </c>
      <c r="C563" s="27" t="s">
        <v>428</v>
      </c>
      <c r="D563" s="123">
        <v>44287.0</v>
      </c>
      <c r="E563" s="27" t="s">
        <v>393</v>
      </c>
      <c r="F563" s="27" t="s">
        <v>393</v>
      </c>
      <c r="G563" s="124" t="s">
        <v>393</v>
      </c>
    </row>
    <row r="564" ht="15.75" customHeight="1">
      <c r="A564" s="27" t="s">
        <v>172</v>
      </c>
      <c r="B564" s="27" t="s">
        <v>10</v>
      </c>
      <c r="C564" s="27" t="s">
        <v>429</v>
      </c>
      <c r="D564" s="123">
        <v>44287.0</v>
      </c>
      <c r="E564" s="40">
        <v>1.0</v>
      </c>
      <c r="F564" s="27" t="s">
        <v>393</v>
      </c>
      <c r="G564" s="125">
        <v>1.0</v>
      </c>
    </row>
    <row r="565" ht="15.75" customHeight="1">
      <c r="A565" s="27" t="s">
        <v>172</v>
      </c>
      <c r="B565" s="27" t="s">
        <v>10</v>
      </c>
      <c r="C565" s="27" t="s">
        <v>430</v>
      </c>
      <c r="D565" s="123">
        <v>44287.0</v>
      </c>
      <c r="E565" s="40">
        <v>2.0</v>
      </c>
      <c r="F565" s="27" t="s">
        <v>393</v>
      </c>
      <c r="G565" s="125">
        <v>1.0</v>
      </c>
    </row>
    <row r="566" ht="15.75" customHeight="1">
      <c r="A566" s="27" t="s">
        <v>172</v>
      </c>
      <c r="B566" s="27" t="s">
        <v>10</v>
      </c>
      <c r="C566" s="27" t="s">
        <v>431</v>
      </c>
      <c r="D566" s="123">
        <v>44287.0</v>
      </c>
      <c r="E566" s="40">
        <v>4.0</v>
      </c>
      <c r="F566" s="40">
        <v>2.0</v>
      </c>
      <c r="G566" s="125">
        <v>1.0</v>
      </c>
    </row>
    <row r="567" ht="15.75" customHeight="1">
      <c r="A567" s="27" t="s">
        <v>172</v>
      </c>
      <c r="B567" s="27" t="s">
        <v>10</v>
      </c>
      <c r="C567" s="27" t="s">
        <v>392</v>
      </c>
      <c r="D567" s="123">
        <v>44317.0</v>
      </c>
      <c r="E567" s="40">
        <v>4.0</v>
      </c>
      <c r="F567" s="27" t="s">
        <v>393</v>
      </c>
      <c r="G567" s="124" t="s">
        <v>393</v>
      </c>
    </row>
    <row r="568" ht="15.75" customHeight="1">
      <c r="A568" s="27" t="s">
        <v>172</v>
      </c>
      <c r="B568" s="27" t="s">
        <v>10</v>
      </c>
      <c r="C568" s="27" t="s">
        <v>394</v>
      </c>
      <c r="D568" s="123">
        <v>44317.0</v>
      </c>
      <c r="E568" s="40">
        <v>2.0</v>
      </c>
      <c r="F568" s="27" t="s">
        <v>393</v>
      </c>
      <c r="G568" s="125">
        <v>2.0</v>
      </c>
    </row>
    <row r="569" ht="15.75" customHeight="1">
      <c r="A569" s="27" t="s">
        <v>172</v>
      </c>
      <c r="B569" s="27" t="s">
        <v>10</v>
      </c>
      <c r="C569" s="27" t="s">
        <v>395</v>
      </c>
      <c r="D569" s="123">
        <v>44317.0</v>
      </c>
      <c r="E569" s="40">
        <v>1.0</v>
      </c>
      <c r="F569" s="40">
        <v>2.0</v>
      </c>
      <c r="G569" s="124" t="s">
        <v>393</v>
      </c>
    </row>
    <row r="570" ht="15.75" customHeight="1">
      <c r="A570" s="27" t="s">
        <v>172</v>
      </c>
      <c r="B570" s="27" t="s">
        <v>10</v>
      </c>
      <c r="C570" s="27" t="s">
        <v>396</v>
      </c>
      <c r="D570" s="123">
        <v>44317.0</v>
      </c>
      <c r="E570" s="40">
        <v>1.0</v>
      </c>
      <c r="F570" s="40">
        <v>1.0</v>
      </c>
      <c r="G570" s="125">
        <v>1.0</v>
      </c>
    </row>
    <row r="571" ht="15.75" customHeight="1">
      <c r="A571" s="27" t="s">
        <v>172</v>
      </c>
      <c r="B571" s="27" t="s">
        <v>10</v>
      </c>
      <c r="C571" s="27" t="s">
        <v>397</v>
      </c>
      <c r="D571" s="123">
        <v>44317.0</v>
      </c>
      <c r="E571" s="40">
        <v>4.0</v>
      </c>
      <c r="F571" s="40">
        <v>1.0</v>
      </c>
      <c r="G571" s="124" t="s">
        <v>393</v>
      </c>
    </row>
    <row r="572" ht="15.75" customHeight="1">
      <c r="A572" s="27" t="s">
        <v>172</v>
      </c>
      <c r="B572" s="27" t="s">
        <v>10</v>
      </c>
      <c r="C572" s="27" t="s">
        <v>398</v>
      </c>
      <c r="D572" s="123">
        <v>44317.0</v>
      </c>
      <c r="E572" s="40">
        <v>2.0</v>
      </c>
      <c r="F572" s="40">
        <v>1.0</v>
      </c>
      <c r="G572" s="124" t="s">
        <v>393</v>
      </c>
    </row>
    <row r="573" ht="15.75" customHeight="1">
      <c r="A573" s="27" t="s">
        <v>172</v>
      </c>
      <c r="B573" s="27" t="s">
        <v>10</v>
      </c>
      <c r="C573" s="27" t="s">
        <v>399</v>
      </c>
      <c r="D573" s="123">
        <v>44317.0</v>
      </c>
      <c r="E573" s="40">
        <v>1.0</v>
      </c>
      <c r="F573" s="27" t="s">
        <v>393</v>
      </c>
      <c r="G573" s="125">
        <v>3.0</v>
      </c>
    </row>
    <row r="574" ht="15.75" customHeight="1">
      <c r="A574" s="27" t="s">
        <v>172</v>
      </c>
      <c r="B574" s="27" t="s">
        <v>10</v>
      </c>
      <c r="C574" s="27" t="s">
        <v>400</v>
      </c>
      <c r="D574" s="123">
        <v>44317.0</v>
      </c>
      <c r="E574" s="40">
        <v>3.0</v>
      </c>
      <c r="F574" s="40">
        <v>2.0</v>
      </c>
      <c r="G574" s="124" t="s">
        <v>393</v>
      </c>
    </row>
    <row r="575" ht="15.75" customHeight="1">
      <c r="A575" s="27" t="s">
        <v>172</v>
      </c>
      <c r="B575" s="27" t="s">
        <v>10</v>
      </c>
      <c r="C575" s="27" t="s">
        <v>401</v>
      </c>
      <c r="D575" s="123">
        <v>44317.0</v>
      </c>
      <c r="E575" s="40">
        <v>1.0</v>
      </c>
      <c r="F575" s="40">
        <v>1.0</v>
      </c>
      <c r="G575" s="124" t="s">
        <v>393</v>
      </c>
    </row>
    <row r="576" ht="15.75" customHeight="1">
      <c r="A576" s="27" t="s">
        <v>172</v>
      </c>
      <c r="B576" s="27" t="s">
        <v>10</v>
      </c>
      <c r="C576" s="27" t="s">
        <v>402</v>
      </c>
      <c r="D576" s="123">
        <v>44317.0</v>
      </c>
      <c r="E576" s="27" t="s">
        <v>393</v>
      </c>
      <c r="F576" s="27" t="s">
        <v>393</v>
      </c>
      <c r="G576" s="124" t="s">
        <v>393</v>
      </c>
    </row>
    <row r="577" ht="15.75" customHeight="1">
      <c r="A577" s="27" t="s">
        <v>172</v>
      </c>
      <c r="B577" s="27" t="s">
        <v>10</v>
      </c>
      <c r="C577" s="27" t="s">
        <v>403</v>
      </c>
      <c r="D577" s="123">
        <v>44317.0</v>
      </c>
      <c r="E577" s="40">
        <v>1.0</v>
      </c>
      <c r="F577" s="27" t="s">
        <v>393</v>
      </c>
      <c r="G577" s="124" t="s">
        <v>393</v>
      </c>
    </row>
    <row r="578" ht="15.75" customHeight="1">
      <c r="A578" s="27" t="s">
        <v>172</v>
      </c>
      <c r="B578" s="27" t="s">
        <v>10</v>
      </c>
      <c r="C578" s="27" t="s">
        <v>404</v>
      </c>
      <c r="D578" s="123">
        <v>44317.0</v>
      </c>
      <c r="E578" s="40">
        <v>4.0</v>
      </c>
      <c r="F578" s="27" t="s">
        <v>393</v>
      </c>
      <c r="G578" s="124" t="s">
        <v>393</v>
      </c>
    </row>
    <row r="579" ht="15.75" customHeight="1">
      <c r="A579" s="27" t="s">
        <v>172</v>
      </c>
      <c r="B579" s="27" t="s">
        <v>10</v>
      </c>
      <c r="C579" s="27" t="s">
        <v>405</v>
      </c>
      <c r="D579" s="123">
        <v>44317.0</v>
      </c>
      <c r="E579" s="40">
        <v>3.0</v>
      </c>
      <c r="F579" s="40">
        <v>2.0</v>
      </c>
      <c r="G579" s="125">
        <v>1.0</v>
      </c>
    </row>
    <row r="580" ht="15.75" customHeight="1">
      <c r="A580" s="27" t="s">
        <v>172</v>
      </c>
      <c r="B580" s="27" t="s">
        <v>10</v>
      </c>
      <c r="C580" s="27" t="s">
        <v>406</v>
      </c>
      <c r="D580" s="123">
        <v>44317.0</v>
      </c>
      <c r="E580" s="40">
        <v>4.0</v>
      </c>
      <c r="F580" s="40">
        <v>3.0</v>
      </c>
      <c r="G580" s="125">
        <v>1.0</v>
      </c>
    </row>
    <row r="581" ht="15.75" customHeight="1">
      <c r="A581" s="27" t="s">
        <v>172</v>
      </c>
      <c r="B581" s="27" t="s">
        <v>10</v>
      </c>
      <c r="C581" s="27" t="s">
        <v>407</v>
      </c>
      <c r="D581" s="123">
        <v>44317.0</v>
      </c>
      <c r="E581" s="40">
        <v>4.0</v>
      </c>
      <c r="F581" s="40">
        <v>3.0</v>
      </c>
      <c r="G581" s="124" t="s">
        <v>393</v>
      </c>
    </row>
    <row r="582" ht="15.75" customHeight="1">
      <c r="A582" s="27" t="s">
        <v>172</v>
      </c>
      <c r="B582" s="27" t="s">
        <v>10</v>
      </c>
      <c r="C582" s="27" t="s">
        <v>408</v>
      </c>
      <c r="D582" s="123">
        <v>44317.0</v>
      </c>
      <c r="E582" s="40">
        <v>4.0</v>
      </c>
      <c r="F582" s="40">
        <v>3.0</v>
      </c>
      <c r="G582" s="125">
        <v>2.0</v>
      </c>
    </row>
    <row r="583" ht="15.75" customHeight="1">
      <c r="A583" s="27" t="s">
        <v>172</v>
      </c>
      <c r="B583" s="27" t="s">
        <v>10</v>
      </c>
      <c r="C583" s="27" t="s">
        <v>409</v>
      </c>
      <c r="D583" s="123">
        <v>44317.0</v>
      </c>
      <c r="E583" s="40">
        <v>3.0</v>
      </c>
      <c r="F583" s="27" t="s">
        <v>393</v>
      </c>
      <c r="G583" s="125">
        <v>2.0</v>
      </c>
    </row>
    <row r="584" ht="15.75" customHeight="1">
      <c r="A584" s="27" t="s">
        <v>172</v>
      </c>
      <c r="B584" s="27" t="s">
        <v>10</v>
      </c>
      <c r="C584" s="27" t="s">
        <v>410</v>
      </c>
      <c r="D584" s="123">
        <v>44317.0</v>
      </c>
      <c r="E584" s="40">
        <v>1.0</v>
      </c>
      <c r="F584" s="27" t="s">
        <v>393</v>
      </c>
      <c r="G584" s="125">
        <v>1.0</v>
      </c>
    </row>
    <row r="585" ht="15.75" customHeight="1">
      <c r="A585" s="27" t="s">
        <v>172</v>
      </c>
      <c r="B585" s="27" t="s">
        <v>10</v>
      </c>
      <c r="C585" s="27" t="s">
        <v>411</v>
      </c>
      <c r="D585" s="123">
        <v>44317.0</v>
      </c>
      <c r="E585" s="40">
        <v>4.0</v>
      </c>
      <c r="F585" s="27" t="s">
        <v>393</v>
      </c>
      <c r="G585" s="124" t="s">
        <v>393</v>
      </c>
    </row>
    <row r="586" ht="15.75" customHeight="1">
      <c r="A586" s="27" t="s">
        <v>172</v>
      </c>
      <c r="B586" s="27" t="s">
        <v>10</v>
      </c>
      <c r="C586" s="27" t="s">
        <v>412</v>
      </c>
      <c r="D586" s="123">
        <v>44317.0</v>
      </c>
      <c r="E586" s="27" t="s">
        <v>393</v>
      </c>
      <c r="F586" s="27" t="s">
        <v>393</v>
      </c>
      <c r="G586" s="124" t="s">
        <v>393</v>
      </c>
    </row>
    <row r="587" ht="15.75" customHeight="1">
      <c r="A587" s="27" t="s">
        <v>172</v>
      </c>
      <c r="B587" s="27" t="s">
        <v>10</v>
      </c>
      <c r="C587" s="27" t="s">
        <v>413</v>
      </c>
      <c r="D587" s="123">
        <v>44317.0</v>
      </c>
      <c r="E587" s="40">
        <v>2.0</v>
      </c>
      <c r="F587" s="40">
        <v>1.0</v>
      </c>
      <c r="G587" s="124" t="s">
        <v>393</v>
      </c>
    </row>
    <row r="588" ht="15.75" customHeight="1">
      <c r="A588" s="27" t="s">
        <v>172</v>
      </c>
      <c r="B588" s="27" t="s">
        <v>10</v>
      </c>
      <c r="C588" s="27" t="s">
        <v>414</v>
      </c>
      <c r="D588" s="123">
        <v>44317.0</v>
      </c>
      <c r="E588" s="40">
        <v>1.0</v>
      </c>
      <c r="F588" s="40">
        <v>1.0</v>
      </c>
      <c r="G588" s="124" t="s">
        <v>393</v>
      </c>
    </row>
    <row r="589" ht="15.75" customHeight="1">
      <c r="A589" s="27" t="s">
        <v>172</v>
      </c>
      <c r="B589" s="27" t="s">
        <v>10</v>
      </c>
      <c r="C589" s="27" t="s">
        <v>415</v>
      </c>
      <c r="D589" s="123">
        <v>44317.0</v>
      </c>
      <c r="E589" s="40">
        <v>1.0</v>
      </c>
      <c r="F589" s="40">
        <v>1.0</v>
      </c>
      <c r="G589" s="124" t="s">
        <v>393</v>
      </c>
    </row>
    <row r="590" ht="15.75" customHeight="1">
      <c r="A590" s="27" t="s">
        <v>172</v>
      </c>
      <c r="B590" s="27" t="s">
        <v>10</v>
      </c>
      <c r="C590" s="27" t="s">
        <v>416</v>
      </c>
      <c r="D590" s="123">
        <v>44317.0</v>
      </c>
      <c r="E590" s="27" t="s">
        <v>393</v>
      </c>
      <c r="F590" s="27" t="s">
        <v>393</v>
      </c>
      <c r="G590" s="124" t="s">
        <v>393</v>
      </c>
    </row>
    <row r="591" ht="15.75" customHeight="1">
      <c r="A591" s="27" t="s">
        <v>172</v>
      </c>
      <c r="B591" s="27" t="s">
        <v>10</v>
      </c>
      <c r="C591" s="27" t="s">
        <v>417</v>
      </c>
      <c r="D591" s="123">
        <v>44317.0</v>
      </c>
      <c r="E591" s="40">
        <v>3.0</v>
      </c>
      <c r="F591" s="27" t="s">
        <v>393</v>
      </c>
      <c r="G591" s="125">
        <v>1.0</v>
      </c>
    </row>
    <row r="592" ht="15.75" customHeight="1">
      <c r="A592" s="27" t="s">
        <v>172</v>
      </c>
      <c r="B592" s="27" t="s">
        <v>10</v>
      </c>
      <c r="C592" s="27" t="s">
        <v>418</v>
      </c>
      <c r="D592" s="123">
        <v>44317.0</v>
      </c>
      <c r="E592" s="40">
        <v>1.0</v>
      </c>
      <c r="F592" s="40">
        <v>1.0</v>
      </c>
      <c r="G592" s="124" t="s">
        <v>393</v>
      </c>
    </row>
    <row r="593" ht="15.75" customHeight="1">
      <c r="A593" s="27" t="s">
        <v>172</v>
      </c>
      <c r="B593" s="27" t="s">
        <v>10</v>
      </c>
      <c r="C593" s="27" t="s">
        <v>419</v>
      </c>
      <c r="D593" s="123">
        <v>44317.0</v>
      </c>
      <c r="E593" s="40">
        <v>1.0</v>
      </c>
      <c r="F593" s="40">
        <v>2.0</v>
      </c>
      <c r="G593" s="125">
        <v>2.0</v>
      </c>
    </row>
    <row r="594" ht="15.75" customHeight="1">
      <c r="A594" s="27" t="s">
        <v>172</v>
      </c>
      <c r="B594" s="27" t="s">
        <v>10</v>
      </c>
      <c r="C594" s="27" t="s">
        <v>420</v>
      </c>
      <c r="D594" s="123">
        <v>44317.0</v>
      </c>
      <c r="E594" s="40">
        <v>1.0</v>
      </c>
      <c r="F594" s="40">
        <v>4.0</v>
      </c>
      <c r="G594" s="125">
        <v>3.0</v>
      </c>
    </row>
    <row r="595" ht="15.75" customHeight="1">
      <c r="A595" s="27" t="s">
        <v>172</v>
      </c>
      <c r="B595" s="27" t="s">
        <v>10</v>
      </c>
      <c r="C595" s="27" t="s">
        <v>421</v>
      </c>
      <c r="D595" s="123">
        <v>44317.0</v>
      </c>
      <c r="E595" s="40">
        <v>1.0</v>
      </c>
      <c r="F595" s="40">
        <v>1.0</v>
      </c>
      <c r="G595" s="124" t="s">
        <v>393</v>
      </c>
    </row>
    <row r="596" ht="15.75" customHeight="1">
      <c r="A596" s="27" t="s">
        <v>172</v>
      </c>
      <c r="B596" s="27" t="s">
        <v>10</v>
      </c>
      <c r="C596" s="27" t="s">
        <v>422</v>
      </c>
      <c r="D596" s="123">
        <v>44317.0</v>
      </c>
      <c r="E596" s="27" t="s">
        <v>393</v>
      </c>
      <c r="F596" s="27" t="s">
        <v>393</v>
      </c>
      <c r="G596" s="124" t="s">
        <v>393</v>
      </c>
    </row>
    <row r="597" ht="15.75" customHeight="1">
      <c r="A597" s="27" t="s">
        <v>172</v>
      </c>
      <c r="B597" s="27" t="s">
        <v>10</v>
      </c>
      <c r="C597" s="27" t="s">
        <v>423</v>
      </c>
      <c r="D597" s="123">
        <v>44317.0</v>
      </c>
      <c r="E597" s="40">
        <v>1.0</v>
      </c>
      <c r="F597" s="40">
        <v>4.0</v>
      </c>
      <c r="G597" s="125">
        <v>2.0</v>
      </c>
    </row>
    <row r="598" ht="15.75" customHeight="1">
      <c r="A598" s="27" t="s">
        <v>172</v>
      </c>
      <c r="B598" s="27" t="s">
        <v>10</v>
      </c>
      <c r="C598" s="27" t="s">
        <v>424</v>
      </c>
      <c r="D598" s="123">
        <v>44317.0</v>
      </c>
      <c r="E598" s="40">
        <v>8.0</v>
      </c>
      <c r="F598" s="40">
        <v>2.0</v>
      </c>
      <c r="G598" s="124" t="s">
        <v>393</v>
      </c>
    </row>
    <row r="599" ht="15.75" customHeight="1">
      <c r="A599" s="27" t="s">
        <v>172</v>
      </c>
      <c r="B599" s="27" t="s">
        <v>10</v>
      </c>
      <c r="C599" s="27" t="s">
        <v>425</v>
      </c>
      <c r="D599" s="123">
        <v>44317.0</v>
      </c>
      <c r="E599" s="40">
        <v>1.0</v>
      </c>
      <c r="F599" s="40">
        <v>1.0</v>
      </c>
      <c r="G599" s="124" t="s">
        <v>393</v>
      </c>
    </row>
    <row r="600" ht="15.75" customHeight="1">
      <c r="A600" s="27" t="s">
        <v>172</v>
      </c>
      <c r="B600" s="27" t="s">
        <v>10</v>
      </c>
      <c r="C600" s="27" t="s">
        <v>426</v>
      </c>
      <c r="D600" s="123">
        <v>44317.0</v>
      </c>
      <c r="E600" s="40">
        <v>1.0</v>
      </c>
      <c r="F600" s="40">
        <v>1.0</v>
      </c>
      <c r="G600" s="124" t="s">
        <v>393</v>
      </c>
    </row>
    <row r="601" ht="15.75" customHeight="1">
      <c r="A601" s="27" t="s">
        <v>172</v>
      </c>
      <c r="B601" s="27" t="s">
        <v>10</v>
      </c>
      <c r="C601" s="27" t="s">
        <v>427</v>
      </c>
      <c r="D601" s="123">
        <v>44317.0</v>
      </c>
      <c r="E601" s="27" t="s">
        <v>393</v>
      </c>
      <c r="F601" s="27" t="s">
        <v>393</v>
      </c>
      <c r="G601" s="124" t="s">
        <v>393</v>
      </c>
    </row>
    <row r="602" ht="15.75" customHeight="1">
      <c r="A602" s="27" t="s">
        <v>172</v>
      </c>
      <c r="B602" s="27" t="s">
        <v>10</v>
      </c>
      <c r="C602" s="27" t="s">
        <v>428</v>
      </c>
      <c r="D602" s="123">
        <v>44317.0</v>
      </c>
      <c r="E602" s="40">
        <v>4.0</v>
      </c>
      <c r="F602" s="40">
        <v>1.0</v>
      </c>
      <c r="G602" s="125">
        <v>1.0</v>
      </c>
    </row>
    <row r="603" ht="15.75" customHeight="1">
      <c r="A603" s="27" t="s">
        <v>172</v>
      </c>
      <c r="B603" s="27" t="s">
        <v>10</v>
      </c>
      <c r="C603" s="27" t="s">
        <v>429</v>
      </c>
      <c r="D603" s="123">
        <v>44317.0</v>
      </c>
      <c r="E603" s="40">
        <v>1.0</v>
      </c>
      <c r="F603" s="27" t="s">
        <v>393</v>
      </c>
      <c r="G603" s="125">
        <v>1.0</v>
      </c>
    </row>
    <row r="604" ht="15.75" customHeight="1">
      <c r="A604" s="27" t="s">
        <v>172</v>
      </c>
      <c r="B604" s="27" t="s">
        <v>10</v>
      </c>
      <c r="C604" s="27" t="s">
        <v>430</v>
      </c>
      <c r="D604" s="123">
        <v>44317.0</v>
      </c>
      <c r="E604" s="40">
        <v>2.0</v>
      </c>
      <c r="F604" s="27" t="s">
        <v>393</v>
      </c>
      <c r="G604" s="125">
        <v>1.0</v>
      </c>
    </row>
    <row r="605" ht="15.75" customHeight="1">
      <c r="A605" s="27" t="s">
        <v>172</v>
      </c>
      <c r="B605" s="27" t="s">
        <v>10</v>
      </c>
      <c r="C605" s="27" t="s">
        <v>431</v>
      </c>
      <c r="D605" s="123">
        <v>44317.0</v>
      </c>
      <c r="E605" s="40">
        <v>4.0</v>
      </c>
      <c r="F605" s="40">
        <v>2.0</v>
      </c>
      <c r="G605" s="125">
        <v>1.0</v>
      </c>
    </row>
    <row r="606" ht="15.75" customHeight="1">
      <c r="A606" s="27" t="s">
        <v>172</v>
      </c>
      <c r="B606" s="27" t="s">
        <v>10</v>
      </c>
      <c r="C606" s="27" t="s">
        <v>392</v>
      </c>
      <c r="D606" s="123">
        <v>44348.0</v>
      </c>
      <c r="E606" s="40">
        <v>3.0</v>
      </c>
      <c r="F606" s="27" t="s">
        <v>393</v>
      </c>
      <c r="G606" s="124" t="s">
        <v>393</v>
      </c>
    </row>
    <row r="607" ht="15.75" customHeight="1">
      <c r="A607" s="27" t="s">
        <v>172</v>
      </c>
      <c r="B607" s="27" t="s">
        <v>10</v>
      </c>
      <c r="C607" s="27" t="s">
        <v>394</v>
      </c>
      <c r="D607" s="123">
        <v>44348.0</v>
      </c>
      <c r="E607" s="40">
        <v>1.0</v>
      </c>
      <c r="F607" s="27" t="s">
        <v>393</v>
      </c>
      <c r="G607" s="125">
        <v>2.0</v>
      </c>
    </row>
    <row r="608" ht="15.75" customHeight="1">
      <c r="A608" s="27" t="s">
        <v>172</v>
      </c>
      <c r="B608" s="27" t="s">
        <v>10</v>
      </c>
      <c r="C608" s="27" t="s">
        <v>395</v>
      </c>
      <c r="D608" s="123">
        <v>44348.0</v>
      </c>
      <c r="E608" s="40">
        <v>1.0</v>
      </c>
      <c r="F608" s="40">
        <v>2.0</v>
      </c>
      <c r="G608" s="124" t="s">
        <v>393</v>
      </c>
    </row>
    <row r="609" ht="15.75" customHeight="1">
      <c r="A609" s="27" t="s">
        <v>172</v>
      </c>
      <c r="B609" s="27" t="s">
        <v>10</v>
      </c>
      <c r="C609" s="27" t="s">
        <v>396</v>
      </c>
      <c r="D609" s="123">
        <v>44348.0</v>
      </c>
      <c r="E609" s="40">
        <v>1.0</v>
      </c>
      <c r="F609" s="40">
        <v>1.0</v>
      </c>
      <c r="G609" s="125">
        <v>1.0</v>
      </c>
    </row>
    <row r="610" ht="15.75" customHeight="1">
      <c r="A610" s="27" t="s">
        <v>172</v>
      </c>
      <c r="B610" s="27" t="s">
        <v>10</v>
      </c>
      <c r="C610" s="27" t="s">
        <v>397</v>
      </c>
      <c r="D610" s="123">
        <v>44348.0</v>
      </c>
      <c r="E610" s="40">
        <v>4.0</v>
      </c>
      <c r="F610" s="40">
        <v>1.0</v>
      </c>
      <c r="G610" s="124" t="s">
        <v>393</v>
      </c>
    </row>
    <row r="611" ht="15.75" customHeight="1">
      <c r="A611" s="27" t="s">
        <v>172</v>
      </c>
      <c r="B611" s="27" t="s">
        <v>10</v>
      </c>
      <c r="C611" s="27" t="s">
        <v>398</v>
      </c>
      <c r="D611" s="123">
        <v>44348.0</v>
      </c>
      <c r="E611" s="40">
        <v>1.0</v>
      </c>
      <c r="F611" s="40">
        <v>2.0</v>
      </c>
      <c r="G611" s="124" t="s">
        <v>393</v>
      </c>
    </row>
    <row r="612" ht="15.75" customHeight="1">
      <c r="A612" s="27" t="s">
        <v>172</v>
      </c>
      <c r="B612" s="27" t="s">
        <v>10</v>
      </c>
      <c r="C612" s="27" t="s">
        <v>399</v>
      </c>
      <c r="D612" s="123">
        <v>44348.0</v>
      </c>
      <c r="E612" s="40">
        <v>1.0</v>
      </c>
      <c r="F612" s="27" t="s">
        <v>393</v>
      </c>
      <c r="G612" s="125">
        <v>3.0</v>
      </c>
    </row>
    <row r="613" ht="15.75" customHeight="1">
      <c r="A613" s="27" t="s">
        <v>172</v>
      </c>
      <c r="B613" s="27" t="s">
        <v>10</v>
      </c>
      <c r="C613" s="27" t="s">
        <v>400</v>
      </c>
      <c r="D613" s="123">
        <v>44348.0</v>
      </c>
      <c r="E613" s="40">
        <v>2.0</v>
      </c>
      <c r="F613" s="40">
        <v>2.0</v>
      </c>
      <c r="G613" s="124" t="s">
        <v>393</v>
      </c>
    </row>
    <row r="614" ht="15.75" customHeight="1">
      <c r="A614" s="27" t="s">
        <v>172</v>
      </c>
      <c r="B614" s="27" t="s">
        <v>10</v>
      </c>
      <c r="C614" s="27" t="s">
        <v>401</v>
      </c>
      <c r="D614" s="123">
        <v>44348.0</v>
      </c>
      <c r="E614" s="40">
        <v>1.0</v>
      </c>
      <c r="F614" s="40">
        <v>2.0</v>
      </c>
      <c r="G614" s="124" t="s">
        <v>393</v>
      </c>
    </row>
    <row r="615" ht="15.75" customHeight="1">
      <c r="A615" s="27" t="s">
        <v>172</v>
      </c>
      <c r="B615" s="27" t="s">
        <v>10</v>
      </c>
      <c r="C615" s="27" t="s">
        <v>402</v>
      </c>
      <c r="D615" s="123">
        <v>44348.0</v>
      </c>
      <c r="E615" s="27" t="s">
        <v>393</v>
      </c>
      <c r="F615" s="27" t="s">
        <v>393</v>
      </c>
      <c r="G615" s="124" t="s">
        <v>393</v>
      </c>
    </row>
    <row r="616" ht="15.75" customHeight="1">
      <c r="A616" s="27" t="s">
        <v>172</v>
      </c>
      <c r="B616" s="27" t="s">
        <v>10</v>
      </c>
      <c r="C616" s="27" t="s">
        <v>403</v>
      </c>
      <c r="D616" s="123">
        <v>44348.0</v>
      </c>
      <c r="E616" s="40">
        <v>2.0</v>
      </c>
      <c r="F616" s="40">
        <v>1.0</v>
      </c>
      <c r="G616" s="124" t="s">
        <v>393</v>
      </c>
    </row>
    <row r="617" ht="15.75" customHeight="1">
      <c r="A617" s="27" t="s">
        <v>172</v>
      </c>
      <c r="B617" s="27" t="s">
        <v>10</v>
      </c>
      <c r="C617" s="27" t="s">
        <v>404</v>
      </c>
      <c r="D617" s="123">
        <v>44348.0</v>
      </c>
      <c r="E617" s="40">
        <v>4.0</v>
      </c>
      <c r="F617" s="40">
        <v>2.0</v>
      </c>
      <c r="G617" s="124" t="s">
        <v>393</v>
      </c>
    </row>
    <row r="618" ht="15.75" customHeight="1">
      <c r="A618" s="27" t="s">
        <v>172</v>
      </c>
      <c r="B618" s="27" t="s">
        <v>10</v>
      </c>
      <c r="C618" s="27" t="s">
        <v>405</v>
      </c>
      <c r="D618" s="123">
        <v>44348.0</v>
      </c>
      <c r="E618" s="40">
        <v>4.0</v>
      </c>
      <c r="F618" s="40">
        <v>1.0</v>
      </c>
      <c r="G618" s="125">
        <v>1.0</v>
      </c>
    </row>
    <row r="619" ht="15.75" customHeight="1">
      <c r="A619" s="27" t="s">
        <v>172</v>
      </c>
      <c r="B619" s="27" t="s">
        <v>10</v>
      </c>
      <c r="C619" s="27" t="s">
        <v>406</v>
      </c>
      <c r="D619" s="123">
        <v>44348.0</v>
      </c>
      <c r="E619" s="40">
        <v>4.0</v>
      </c>
      <c r="F619" s="40">
        <v>3.0</v>
      </c>
      <c r="G619" s="124" t="s">
        <v>393</v>
      </c>
    </row>
    <row r="620" ht="15.75" customHeight="1">
      <c r="A620" s="27" t="s">
        <v>172</v>
      </c>
      <c r="B620" s="27" t="s">
        <v>10</v>
      </c>
      <c r="C620" s="27" t="s">
        <v>407</v>
      </c>
      <c r="D620" s="123">
        <v>44348.0</v>
      </c>
      <c r="E620" s="40">
        <v>4.0</v>
      </c>
      <c r="F620" s="40">
        <v>3.0</v>
      </c>
      <c r="G620" s="124" t="s">
        <v>393</v>
      </c>
    </row>
    <row r="621" ht="15.75" customHeight="1">
      <c r="A621" s="27" t="s">
        <v>172</v>
      </c>
      <c r="B621" s="27" t="s">
        <v>10</v>
      </c>
      <c r="C621" s="27" t="s">
        <v>408</v>
      </c>
      <c r="D621" s="123">
        <v>44348.0</v>
      </c>
      <c r="E621" s="40">
        <v>4.0</v>
      </c>
      <c r="F621" s="40">
        <v>3.0</v>
      </c>
      <c r="G621" s="125">
        <v>2.0</v>
      </c>
    </row>
    <row r="622" ht="15.75" customHeight="1">
      <c r="A622" s="27" t="s">
        <v>172</v>
      </c>
      <c r="B622" s="27" t="s">
        <v>10</v>
      </c>
      <c r="C622" s="27" t="s">
        <v>409</v>
      </c>
      <c r="D622" s="123">
        <v>44348.0</v>
      </c>
      <c r="E622" s="40">
        <v>4.0</v>
      </c>
      <c r="F622" s="27" t="s">
        <v>393</v>
      </c>
      <c r="G622" s="125">
        <v>2.0</v>
      </c>
    </row>
    <row r="623" ht="15.75" customHeight="1">
      <c r="A623" s="27" t="s">
        <v>172</v>
      </c>
      <c r="B623" s="27" t="s">
        <v>10</v>
      </c>
      <c r="C623" s="27" t="s">
        <v>410</v>
      </c>
      <c r="D623" s="123">
        <v>44348.0</v>
      </c>
      <c r="E623" s="40">
        <v>1.0</v>
      </c>
      <c r="F623" s="27" t="s">
        <v>393</v>
      </c>
      <c r="G623" s="125">
        <v>1.0</v>
      </c>
    </row>
    <row r="624" ht="15.75" customHeight="1">
      <c r="A624" s="27" t="s">
        <v>172</v>
      </c>
      <c r="B624" s="27" t="s">
        <v>10</v>
      </c>
      <c r="C624" s="27" t="s">
        <v>411</v>
      </c>
      <c r="D624" s="123">
        <v>44348.0</v>
      </c>
      <c r="E624" s="40">
        <v>4.0</v>
      </c>
      <c r="F624" s="27" t="s">
        <v>393</v>
      </c>
      <c r="G624" s="124" t="s">
        <v>393</v>
      </c>
    </row>
    <row r="625" ht="15.75" customHeight="1">
      <c r="A625" s="27" t="s">
        <v>172</v>
      </c>
      <c r="B625" s="27" t="s">
        <v>10</v>
      </c>
      <c r="C625" s="27" t="s">
        <v>412</v>
      </c>
      <c r="D625" s="123">
        <v>44348.0</v>
      </c>
      <c r="E625" s="40">
        <v>3.0</v>
      </c>
      <c r="F625" s="40">
        <v>3.0</v>
      </c>
      <c r="G625" s="124" t="s">
        <v>393</v>
      </c>
    </row>
    <row r="626" ht="15.75" customHeight="1">
      <c r="A626" s="27" t="s">
        <v>172</v>
      </c>
      <c r="B626" s="27" t="s">
        <v>10</v>
      </c>
      <c r="C626" s="27" t="s">
        <v>413</v>
      </c>
      <c r="D626" s="123">
        <v>44348.0</v>
      </c>
      <c r="E626" s="40">
        <v>3.0</v>
      </c>
      <c r="F626" s="40">
        <v>4.0</v>
      </c>
      <c r="G626" s="124" t="s">
        <v>393</v>
      </c>
    </row>
    <row r="627" ht="15.75" customHeight="1">
      <c r="A627" s="27" t="s">
        <v>172</v>
      </c>
      <c r="B627" s="27" t="s">
        <v>10</v>
      </c>
      <c r="C627" s="27" t="s">
        <v>414</v>
      </c>
      <c r="D627" s="123">
        <v>44348.0</v>
      </c>
      <c r="E627" s="40">
        <v>1.0</v>
      </c>
      <c r="F627" s="40">
        <v>1.0</v>
      </c>
      <c r="G627" s="124" t="s">
        <v>393</v>
      </c>
    </row>
    <row r="628" ht="15.75" customHeight="1">
      <c r="A628" s="27" t="s">
        <v>172</v>
      </c>
      <c r="B628" s="27" t="s">
        <v>10</v>
      </c>
      <c r="C628" s="27" t="s">
        <v>415</v>
      </c>
      <c r="D628" s="123">
        <v>44348.0</v>
      </c>
      <c r="E628" s="40">
        <v>1.0</v>
      </c>
      <c r="F628" s="40">
        <v>1.0</v>
      </c>
      <c r="G628" s="124" t="s">
        <v>393</v>
      </c>
    </row>
    <row r="629" ht="15.75" customHeight="1">
      <c r="A629" s="27" t="s">
        <v>172</v>
      </c>
      <c r="B629" s="27" t="s">
        <v>10</v>
      </c>
      <c r="C629" s="27" t="s">
        <v>416</v>
      </c>
      <c r="D629" s="123">
        <v>44348.0</v>
      </c>
      <c r="E629" s="27" t="s">
        <v>393</v>
      </c>
      <c r="F629" s="27" t="s">
        <v>393</v>
      </c>
      <c r="G629" s="124" t="s">
        <v>393</v>
      </c>
    </row>
    <row r="630" ht="15.75" customHeight="1">
      <c r="A630" s="27" t="s">
        <v>172</v>
      </c>
      <c r="B630" s="27" t="s">
        <v>10</v>
      </c>
      <c r="C630" s="27" t="s">
        <v>417</v>
      </c>
      <c r="D630" s="123">
        <v>44348.0</v>
      </c>
      <c r="E630" s="40">
        <v>3.0</v>
      </c>
      <c r="F630" s="40">
        <v>1.0</v>
      </c>
      <c r="G630" s="124" t="s">
        <v>393</v>
      </c>
    </row>
    <row r="631" ht="15.75" customHeight="1">
      <c r="A631" s="27" t="s">
        <v>172</v>
      </c>
      <c r="B631" s="27" t="s">
        <v>10</v>
      </c>
      <c r="C631" s="27" t="s">
        <v>418</v>
      </c>
      <c r="D631" s="123">
        <v>44348.0</v>
      </c>
      <c r="E631" s="40">
        <v>1.0</v>
      </c>
      <c r="F631" s="40">
        <v>1.0</v>
      </c>
      <c r="G631" s="124" t="s">
        <v>393</v>
      </c>
    </row>
    <row r="632" ht="15.75" customHeight="1">
      <c r="A632" s="27" t="s">
        <v>172</v>
      </c>
      <c r="B632" s="27" t="s">
        <v>10</v>
      </c>
      <c r="C632" s="27" t="s">
        <v>419</v>
      </c>
      <c r="D632" s="123">
        <v>44348.0</v>
      </c>
      <c r="E632" s="40">
        <v>1.0</v>
      </c>
      <c r="F632" s="40">
        <v>2.0</v>
      </c>
      <c r="G632" s="125">
        <v>2.0</v>
      </c>
    </row>
    <row r="633" ht="15.75" customHeight="1">
      <c r="A633" s="27" t="s">
        <v>172</v>
      </c>
      <c r="B633" s="27" t="s">
        <v>10</v>
      </c>
      <c r="C633" s="27" t="s">
        <v>420</v>
      </c>
      <c r="D633" s="123">
        <v>44348.0</v>
      </c>
      <c r="E633" s="40">
        <v>1.0</v>
      </c>
      <c r="F633" s="40">
        <v>1.0</v>
      </c>
      <c r="G633" s="125">
        <v>3.0</v>
      </c>
    </row>
    <row r="634" ht="15.75" customHeight="1">
      <c r="A634" s="27" t="s">
        <v>172</v>
      </c>
      <c r="B634" s="27" t="s">
        <v>10</v>
      </c>
      <c r="C634" s="27" t="s">
        <v>421</v>
      </c>
      <c r="D634" s="123">
        <v>44348.0</v>
      </c>
      <c r="E634" s="40">
        <v>1.0</v>
      </c>
      <c r="F634" s="27" t="s">
        <v>393</v>
      </c>
      <c r="G634" s="124" t="s">
        <v>393</v>
      </c>
    </row>
    <row r="635" ht="15.75" customHeight="1">
      <c r="A635" s="27" t="s">
        <v>172</v>
      </c>
      <c r="B635" s="27" t="s">
        <v>10</v>
      </c>
      <c r="C635" s="27" t="s">
        <v>422</v>
      </c>
      <c r="D635" s="123">
        <v>44348.0</v>
      </c>
      <c r="E635" s="27" t="s">
        <v>393</v>
      </c>
      <c r="F635" s="27" t="s">
        <v>393</v>
      </c>
      <c r="G635" s="124" t="s">
        <v>393</v>
      </c>
    </row>
    <row r="636" ht="15.75" customHeight="1">
      <c r="A636" s="27" t="s">
        <v>172</v>
      </c>
      <c r="B636" s="27" t="s">
        <v>10</v>
      </c>
      <c r="C636" s="27" t="s">
        <v>423</v>
      </c>
      <c r="D636" s="123">
        <v>44348.0</v>
      </c>
      <c r="E636" s="40">
        <v>3.0</v>
      </c>
      <c r="F636" s="40">
        <v>3.0</v>
      </c>
      <c r="G636" s="125">
        <v>3.0</v>
      </c>
    </row>
    <row r="637" ht="15.75" customHeight="1">
      <c r="A637" s="27" t="s">
        <v>172</v>
      </c>
      <c r="B637" s="27" t="s">
        <v>10</v>
      </c>
      <c r="C637" s="27" t="s">
        <v>424</v>
      </c>
      <c r="D637" s="123">
        <v>44348.0</v>
      </c>
      <c r="E637" s="40">
        <v>8.0</v>
      </c>
      <c r="F637" s="40">
        <v>4.0</v>
      </c>
      <c r="G637" s="124" t="s">
        <v>393</v>
      </c>
    </row>
    <row r="638" ht="15.75" customHeight="1">
      <c r="A638" s="27" t="s">
        <v>172</v>
      </c>
      <c r="B638" s="27" t="s">
        <v>10</v>
      </c>
      <c r="C638" s="27" t="s">
        <v>425</v>
      </c>
      <c r="D638" s="123">
        <v>44348.0</v>
      </c>
      <c r="E638" s="40">
        <v>1.0</v>
      </c>
      <c r="F638" s="40">
        <v>1.0</v>
      </c>
      <c r="G638" s="125">
        <v>1.0</v>
      </c>
    </row>
    <row r="639" ht="15.75" customHeight="1">
      <c r="A639" s="27" t="s">
        <v>172</v>
      </c>
      <c r="B639" s="27" t="s">
        <v>10</v>
      </c>
      <c r="C639" s="27" t="s">
        <v>426</v>
      </c>
      <c r="D639" s="123">
        <v>44348.0</v>
      </c>
      <c r="E639" s="40">
        <v>1.0</v>
      </c>
      <c r="F639" s="27" t="s">
        <v>393</v>
      </c>
      <c r="G639" s="124" t="s">
        <v>393</v>
      </c>
    </row>
    <row r="640" ht="15.75" customHeight="1">
      <c r="A640" s="27" t="s">
        <v>172</v>
      </c>
      <c r="B640" s="27" t="s">
        <v>10</v>
      </c>
      <c r="C640" s="27" t="s">
        <v>427</v>
      </c>
      <c r="D640" s="123">
        <v>44348.0</v>
      </c>
      <c r="E640" s="40">
        <v>2.0</v>
      </c>
      <c r="F640" s="40">
        <v>1.0</v>
      </c>
      <c r="G640" s="124" t="s">
        <v>393</v>
      </c>
    </row>
    <row r="641" ht="15.75" customHeight="1">
      <c r="A641" s="27" t="s">
        <v>172</v>
      </c>
      <c r="B641" s="27" t="s">
        <v>10</v>
      </c>
      <c r="C641" s="27" t="s">
        <v>428</v>
      </c>
      <c r="D641" s="123">
        <v>44348.0</v>
      </c>
      <c r="E641" s="40">
        <v>4.0</v>
      </c>
      <c r="F641" s="40">
        <v>1.0</v>
      </c>
      <c r="G641" s="125">
        <v>1.0</v>
      </c>
    </row>
    <row r="642" ht="15.75" customHeight="1">
      <c r="A642" s="27" t="s">
        <v>172</v>
      </c>
      <c r="B642" s="27" t="s">
        <v>10</v>
      </c>
      <c r="C642" s="27" t="s">
        <v>429</v>
      </c>
      <c r="D642" s="123">
        <v>44348.0</v>
      </c>
      <c r="E642" s="40">
        <v>1.0</v>
      </c>
      <c r="F642" s="27" t="s">
        <v>393</v>
      </c>
      <c r="G642" s="125">
        <v>1.0</v>
      </c>
    </row>
    <row r="643" ht="15.75" customHeight="1">
      <c r="A643" s="27" t="s">
        <v>172</v>
      </c>
      <c r="B643" s="27" t="s">
        <v>10</v>
      </c>
      <c r="C643" s="27" t="s">
        <v>430</v>
      </c>
      <c r="D643" s="123">
        <v>44348.0</v>
      </c>
      <c r="E643" s="40">
        <v>2.0</v>
      </c>
      <c r="F643" s="27" t="s">
        <v>393</v>
      </c>
      <c r="G643" s="125">
        <v>1.0</v>
      </c>
    </row>
    <row r="644" ht="15.75" customHeight="1">
      <c r="A644" s="27" t="s">
        <v>172</v>
      </c>
      <c r="B644" s="27" t="s">
        <v>10</v>
      </c>
      <c r="C644" s="27" t="s">
        <v>431</v>
      </c>
      <c r="D644" s="123">
        <v>44348.0</v>
      </c>
      <c r="E644" s="40">
        <v>4.0</v>
      </c>
      <c r="F644" s="40">
        <v>2.0</v>
      </c>
      <c r="G644" s="125">
        <v>2.0</v>
      </c>
    </row>
    <row r="645" ht="15.75" customHeight="1">
      <c r="A645" s="27" t="s">
        <v>172</v>
      </c>
      <c r="B645" s="27" t="s">
        <v>10</v>
      </c>
      <c r="C645" s="27" t="s">
        <v>392</v>
      </c>
      <c r="D645" s="123">
        <v>44378.0</v>
      </c>
      <c r="E645" s="40">
        <v>3.0</v>
      </c>
      <c r="F645" s="27" t="s">
        <v>393</v>
      </c>
      <c r="G645" s="124" t="s">
        <v>393</v>
      </c>
    </row>
    <row r="646" ht="15.75" customHeight="1">
      <c r="A646" s="27" t="s">
        <v>172</v>
      </c>
      <c r="B646" s="27" t="s">
        <v>10</v>
      </c>
      <c r="C646" s="27" t="s">
        <v>394</v>
      </c>
      <c r="D646" s="123">
        <v>44378.0</v>
      </c>
      <c r="E646" s="40">
        <v>3.0</v>
      </c>
      <c r="F646" s="27" t="s">
        <v>393</v>
      </c>
      <c r="G646" s="124" t="s">
        <v>393</v>
      </c>
    </row>
    <row r="647" ht="15.75" customHeight="1">
      <c r="A647" s="27" t="s">
        <v>172</v>
      </c>
      <c r="B647" s="27" t="s">
        <v>10</v>
      </c>
      <c r="C647" s="27" t="s">
        <v>395</v>
      </c>
      <c r="D647" s="123">
        <v>44378.0</v>
      </c>
      <c r="E647" s="40">
        <v>2.0</v>
      </c>
      <c r="F647" s="40">
        <v>2.0</v>
      </c>
      <c r="G647" s="124" t="s">
        <v>393</v>
      </c>
    </row>
    <row r="648" ht="15.75" customHeight="1">
      <c r="A648" s="27" t="s">
        <v>172</v>
      </c>
      <c r="B648" s="27" t="s">
        <v>10</v>
      </c>
      <c r="C648" s="27" t="s">
        <v>396</v>
      </c>
      <c r="D648" s="123">
        <v>44378.0</v>
      </c>
      <c r="E648" s="40">
        <v>1.0</v>
      </c>
      <c r="F648" s="40">
        <v>2.0</v>
      </c>
      <c r="G648" s="125">
        <v>1.0</v>
      </c>
    </row>
    <row r="649" ht="15.75" customHeight="1">
      <c r="A649" s="27" t="s">
        <v>172</v>
      </c>
      <c r="B649" s="27" t="s">
        <v>10</v>
      </c>
      <c r="C649" s="27" t="s">
        <v>397</v>
      </c>
      <c r="D649" s="123">
        <v>44378.0</v>
      </c>
      <c r="E649" s="40">
        <v>4.0</v>
      </c>
      <c r="F649" s="27" t="s">
        <v>393</v>
      </c>
      <c r="G649" s="124" t="s">
        <v>393</v>
      </c>
    </row>
    <row r="650" ht="15.75" customHeight="1">
      <c r="A650" s="27" t="s">
        <v>172</v>
      </c>
      <c r="B650" s="27" t="s">
        <v>10</v>
      </c>
      <c r="C650" s="27" t="s">
        <v>398</v>
      </c>
      <c r="D650" s="123">
        <v>44378.0</v>
      </c>
      <c r="E650" s="40">
        <v>1.0</v>
      </c>
      <c r="F650" s="27" t="s">
        <v>393</v>
      </c>
      <c r="G650" s="124" t="s">
        <v>393</v>
      </c>
    </row>
    <row r="651" ht="15.75" customHeight="1">
      <c r="A651" s="27" t="s">
        <v>172</v>
      </c>
      <c r="B651" s="27" t="s">
        <v>10</v>
      </c>
      <c r="C651" s="27" t="s">
        <v>399</v>
      </c>
      <c r="D651" s="123">
        <v>44378.0</v>
      </c>
      <c r="E651" s="40">
        <v>1.0</v>
      </c>
      <c r="F651" s="27" t="s">
        <v>393</v>
      </c>
      <c r="G651" s="124" t="s">
        <v>393</v>
      </c>
    </row>
    <row r="652" ht="15.75" customHeight="1">
      <c r="A652" s="27" t="s">
        <v>172</v>
      </c>
      <c r="B652" s="27" t="s">
        <v>10</v>
      </c>
      <c r="C652" s="27" t="s">
        <v>400</v>
      </c>
      <c r="D652" s="123">
        <v>44378.0</v>
      </c>
      <c r="E652" s="40">
        <v>2.0</v>
      </c>
      <c r="F652" s="40">
        <v>2.0</v>
      </c>
      <c r="G652" s="124" t="s">
        <v>393</v>
      </c>
    </row>
    <row r="653" ht="15.75" customHeight="1">
      <c r="A653" s="27" t="s">
        <v>172</v>
      </c>
      <c r="B653" s="27" t="s">
        <v>10</v>
      </c>
      <c r="C653" s="27" t="s">
        <v>401</v>
      </c>
      <c r="D653" s="123">
        <v>44378.0</v>
      </c>
      <c r="E653" s="40">
        <v>1.0</v>
      </c>
      <c r="F653" s="40">
        <v>1.0</v>
      </c>
      <c r="G653" s="124" t="s">
        <v>393</v>
      </c>
    </row>
    <row r="654" ht="15.75" customHeight="1">
      <c r="A654" s="27" t="s">
        <v>172</v>
      </c>
      <c r="B654" s="27" t="s">
        <v>10</v>
      </c>
      <c r="C654" s="27" t="s">
        <v>402</v>
      </c>
      <c r="D654" s="123">
        <v>44378.0</v>
      </c>
      <c r="E654" s="27" t="s">
        <v>393</v>
      </c>
      <c r="F654" s="27" t="s">
        <v>393</v>
      </c>
      <c r="G654" s="124" t="s">
        <v>393</v>
      </c>
    </row>
    <row r="655" ht="15.75" customHeight="1">
      <c r="A655" s="27" t="s">
        <v>172</v>
      </c>
      <c r="B655" s="27" t="s">
        <v>10</v>
      </c>
      <c r="C655" s="27" t="s">
        <v>403</v>
      </c>
      <c r="D655" s="123">
        <v>44378.0</v>
      </c>
      <c r="E655" s="40">
        <v>1.0</v>
      </c>
      <c r="F655" s="40">
        <v>1.0</v>
      </c>
      <c r="G655" s="124" t="s">
        <v>393</v>
      </c>
    </row>
    <row r="656" ht="15.75" customHeight="1">
      <c r="A656" s="27" t="s">
        <v>172</v>
      </c>
      <c r="B656" s="27" t="s">
        <v>10</v>
      </c>
      <c r="C656" s="27" t="s">
        <v>404</v>
      </c>
      <c r="D656" s="123">
        <v>44378.0</v>
      </c>
      <c r="E656" s="40">
        <v>4.0</v>
      </c>
      <c r="F656" s="27" t="s">
        <v>393</v>
      </c>
      <c r="G656" s="124" t="s">
        <v>393</v>
      </c>
    </row>
    <row r="657" ht="15.75" customHeight="1">
      <c r="A657" s="27" t="s">
        <v>172</v>
      </c>
      <c r="B657" s="27" t="s">
        <v>10</v>
      </c>
      <c r="C657" s="27" t="s">
        <v>405</v>
      </c>
      <c r="D657" s="123">
        <v>44378.0</v>
      </c>
      <c r="E657" s="40">
        <v>6.0</v>
      </c>
      <c r="F657" s="40">
        <v>2.0</v>
      </c>
      <c r="G657" s="124" t="s">
        <v>393</v>
      </c>
    </row>
    <row r="658" ht="15.75" customHeight="1">
      <c r="A658" s="27" t="s">
        <v>172</v>
      </c>
      <c r="B658" s="27" t="s">
        <v>10</v>
      </c>
      <c r="C658" s="27" t="s">
        <v>406</v>
      </c>
      <c r="D658" s="123">
        <v>44378.0</v>
      </c>
      <c r="E658" s="40">
        <v>3.0</v>
      </c>
      <c r="F658" s="40">
        <v>3.0</v>
      </c>
      <c r="G658" s="124" t="s">
        <v>393</v>
      </c>
    </row>
    <row r="659" ht="15.75" customHeight="1">
      <c r="A659" s="27" t="s">
        <v>172</v>
      </c>
      <c r="B659" s="27" t="s">
        <v>10</v>
      </c>
      <c r="C659" s="27" t="s">
        <v>407</v>
      </c>
      <c r="D659" s="123">
        <v>44378.0</v>
      </c>
      <c r="E659" s="40">
        <v>1.0</v>
      </c>
      <c r="F659" s="40">
        <v>3.0</v>
      </c>
      <c r="G659" s="124" t="s">
        <v>393</v>
      </c>
    </row>
    <row r="660" ht="15.75" customHeight="1">
      <c r="A660" s="27" t="s">
        <v>172</v>
      </c>
      <c r="B660" s="27" t="s">
        <v>10</v>
      </c>
      <c r="C660" s="27" t="s">
        <v>408</v>
      </c>
      <c r="D660" s="123">
        <v>44378.0</v>
      </c>
      <c r="E660" s="40">
        <v>3.0</v>
      </c>
      <c r="F660" s="27" t="s">
        <v>393</v>
      </c>
      <c r="G660" s="124" t="s">
        <v>393</v>
      </c>
    </row>
    <row r="661" ht="15.75" customHeight="1">
      <c r="A661" s="27" t="s">
        <v>172</v>
      </c>
      <c r="B661" s="27" t="s">
        <v>10</v>
      </c>
      <c r="C661" s="27" t="s">
        <v>409</v>
      </c>
      <c r="D661" s="123">
        <v>44378.0</v>
      </c>
      <c r="E661" s="40">
        <v>4.0</v>
      </c>
      <c r="F661" s="27" t="s">
        <v>393</v>
      </c>
      <c r="G661" s="125">
        <v>1.0</v>
      </c>
    </row>
    <row r="662" ht="15.75" customHeight="1">
      <c r="A662" s="27" t="s">
        <v>172</v>
      </c>
      <c r="B662" s="27" t="s">
        <v>10</v>
      </c>
      <c r="C662" s="27" t="s">
        <v>410</v>
      </c>
      <c r="D662" s="123">
        <v>44378.0</v>
      </c>
      <c r="E662" s="27" t="s">
        <v>393</v>
      </c>
      <c r="F662" s="27" t="s">
        <v>393</v>
      </c>
      <c r="G662" s="124" t="s">
        <v>393</v>
      </c>
    </row>
    <row r="663" ht="15.75" customHeight="1">
      <c r="A663" s="27" t="s">
        <v>172</v>
      </c>
      <c r="B663" s="27" t="s">
        <v>10</v>
      </c>
      <c r="C663" s="27" t="s">
        <v>411</v>
      </c>
      <c r="D663" s="123">
        <v>44378.0</v>
      </c>
      <c r="E663" s="40">
        <v>4.0</v>
      </c>
      <c r="F663" s="27" t="s">
        <v>393</v>
      </c>
      <c r="G663" s="124" t="s">
        <v>393</v>
      </c>
    </row>
    <row r="664" ht="15.75" customHeight="1">
      <c r="A664" s="27" t="s">
        <v>172</v>
      </c>
      <c r="B664" s="27" t="s">
        <v>10</v>
      </c>
      <c r="C664" s="27" t="s">
        <v>412</v>
      </c>
      <c r="D664" s="123">
        <v>44378.0</v>
      </c>
      <c r="E664" s="40">
        <v>3.0</v>
      </c>
      <c r="F664" s="40">
        <v>3.0</v>
      </c>
      <c r="G664" s="124" t="s">
        <v>393</v>
      </c>
    </row>
    <row r="665" ht="15.75" customHeight="1">
      <c r="A665" s="27" t="s">
        <v>172</v>
      </c>
      <c r="B665" s="27" t="s">
        <v>10</v>
      </c>
      <c r="C665" s="27" t="s">
        <v>413</v>
      </c>
      <c r="D665" s="123">
        <v>44378.0</v>
      </c>
      <c r="E665" s="40">
        <v>2.0</v>
      </c>
      <c r="F665" s="27" t="s">
        <v>393</v>
      </c>
      <c r="G665" s="124" t="s">
        <v>393</v>
      </c>
    </row>
    <row r="666" ht="15.75" customHeight="1">
      <c r="A666" s="27" t="s">
        <v>172</v>
      </c>
      <c r="B666" s="27" t="s">
        <v>10</v>
      </c>
      <c r="C666" s="27" t="s">
        <v>414</v>
      </c>
      <c r="D666" s="123">
        <v>44378.0</v>
      </c>
      <c r="E666" s="40">
        <v>1.0</v>
      </c>
      <c r="F666" s="40">
        <v>1.0</v>
      </c>
      <c r="G666" s="124" t="s">
        <v>393</v>
      </c>
    </row>
    <row r="667" ht="15.75" customHeight="1">
      <c r="A667" s="27" t="s">
        <v>172</v>
      </c>
      <c r="B667" s="27" t="s">
        <v>10</v>
      </c>
      <c r="C667" s="27" t="s">
        <v>415</v>
      </c>
      <c r="D667" s="123">
        <v>44378.0</v>
      </c>
      <c r="E667" s="40">
        <v>1.0</v>
      </c>
      <c r="F667" s="40">
        <v>1.0</v>
      </c>
      <c r="G667" s="124" t="s">
        <v>393</v>
      </c>
    </row>
    <row r="668" ht="15.75" customHeight="1">
      <c r="A668" s="27" t="s">
        <v>172</v>
      </c>
      <c r="B668" s="27" t="s">
        <v>10</v>
      </c>
      <c r="C668" s="27" t="s">
        <v>416</v>
      </c>
      <c r="D668" s="123">
        <v>44378.0</v>
      </c>
      <c r="E668" s="27" t="s">
        <v>393</v>
      </c>
      <c r="F668" s="27" t="s">
        <v>393</v>
      </c>
      <c r="G668" s="124" t="s">
        <v>393</v>
      </c>
    </row>
    <row r="669" ht="15.75" customHeight="1">
      <c r="A669" s="27" t="s">
        <v>172</v>
      </c>
      <c r="B669" s="27" t="s">
        <v>10</v>
      </c>
      <c r="C669" s="27" t="s">
        <v>417</v>
      </c>
      <c r="D669" s="123">
        <v>44378.0</v>
      </c>
      <c r="E669" s="40">
        <v>2.0</v>
      </c>
      <c r="F669" s="40">
        <v>1.0</v>
      </c>
      <c r="G669" s="125">
        <v>2.0</v>
      </c>
    </row>
    <row r="670" ht="15.75" customHeight="1">
      <c r="A670" s="27" t="s">
        <v>172</v>
      </c>
      <c r="B670" s="27" t="s">
        <v>10</v>
      </c>
      <c r="C670" s="27" t="s">
        <v>418</v>
      </c>
      <c r="D670" s="123">
        <v>44378.0</v>
      </c>
      <c r="E670" s="40">
        <v>1.0</v>
      </c>
      <c r="F670" s="40">
        <v>1.0</v>
      </c>
      <c r="G670" s="124" t="s">
        <v>393</v>
      </c>
    </row>
    <row r="671" ht="15.75" customHeight="1">
      <c r="A671" s="27" t="s">
        <v>172</v>
      </c>
      <c r="B671" s="27" t="s">
        <v>10</v>
      </c>
      <c r="C671" s="27" t="s">
        <v>419</v>
      </c>
      <c r="D671" s="123">
        <v>44378.0</v>
      </c>
      <c r="E671" s="40">
        <v>1.0</v>
      </c>
      <c r="F671" s="40">
        <v>2.0</v>
      </c>
      <c r="G671" s="125">
        <v>2.0</v>
      </c>
    </row>
    <row r="672" ht="15.75" customHeight="1">
      <c r="A672" s="27" t="s">
        <v>172</v>
      </c>
      <c r="B672" s="27" t="s">
        <v>10</v>
      </c>
      <c r="C672" s="27" t="s">
        <v>420</v>
      </c>
      <c r="D672" s="123">
        <v>44378.0</v>
      </c>
      <c r="E672" s="40">
        <v>1.0</v>
      </c>
      <c r="F672" s="40">
        <v>3.0</v>
      </c>
      <c r="G672" s="125">
        <v>2.0</v>
      </c>
    </row>
    <row r="673" ht="15.75" customHeight="1">
      <c r="A673" s="27" t="s">
        <v>172</v>
      </c>
      <c r="B673" s="27" t="s">
        <v>10</v>
      </c>
      <c r="C673" s="27" t="s">
        <v>421</v>
      </c>
      <c r="D673" s="123">
        <v>44378.0</v>
      </c>
      <c r="E673" s="27" t="s">
        <v>393</v>
      </c>
      <c r="F673" s="27" t="s">
        <v>393</v>
      </c>
      <c r="G673" s="124" t="s">
        <v>393</v>
      </c>
    </row>
    <row r="674" ht="15.75" customHeight="1">
      <c r="A674" s="27" t="s">
        <v>172</v>
      </c>
      <c r="B674" s="27" t="s">
        <v>10</v>
      </c>
      <c r="C674" s="27" t="s">
        <v>422</v>
      </c>
      <c r="D674" s="123">
        <v>44378.0</v>
      </c>
      <c r="E674" s="27" t="s">
        <v>393</v>
      </c>
      <c r="F674" s="27" t="s">
        <v>393</v>
      </c>
      <c r="G674" s="124" t="s">
        <v>393</v>
      </c>
    </row>
    <row r="675" ht="15.75" customHeight="1">
      <c r="A675" s="27" t="s">
        <v>172</v>
      </c>
      <c r="B675" s="27" t="s">
        <v>10</v>
      </c>
      <c r="C675" s="27" t="s">
        <v>423</v>
      </c>
      <c r="D675" s="123">
        <v>44378.0</v>
      </c>
      <c r="E675" s="40">
        <v>31.0</v>
      </c>
      <c r="F675" s="40">
        <v>4.0</v>
      </c>
      <c r="G675" s="125">
        <v>2.0</v>
      </c>
    </row>
    <row r="676" ht="15.75" customHeight="1">
      <c r="A676" s="27" t="s">
        <v>172</v>
      </c>
      <c r="B676" s="27" t="s">
        <v>10</v>
      </c>
      <c r="C676" s="27" t="s">
        <v>424</v>
      </c>
      <c r="D676" s="123">
        <v>44378.0</v>
      </c>
      <c r="E676" s="40">
        <v>9.0</v>
      </c>
      <c r="F676" s="40">
        <v>2.0</v>
      </c>
      <c r="G676" s="124" t="s">
        <v>393</v>
      </c>
    </row>
    <row r="677" ht="15.75" customHeight="1">
      <c r="A677" s="27" t="s">
        <v>172</v>
      </c>
      <c r="B677" s="27" t="s">
        <v>10</v>
      </c>
      <c r="C677" s="27" t="s">
        <v>425</v>
      </c>
      <c r="D677" s="123">
        <v>44378.0</v>
      </c>
      <c r="E677" s="40">
        <v>1.0</v>
      </c>
      <c r="F677" s="27" t="s">
        <v>393</v>
      </c>
      <c r="G677" s="124" t="s">
        <v>393</v>
      </c>
    </row>
    <row r="678" ht="15.75" customHeight="1">
      <c r="A678" s="27" t="s">
        <v>172</v>
      </c>
      <c r="B678" s="27" t="s">
        <v>10</v>
      </c>
      <c r="C678" s="27" t="s">
        <v>426</v>
      </c>
      <c r="D678" s="123">
        <v>44378.0</v>
      </c>
      <c r="E678" s="40">
        <v>1.0</v>
      </c>
      <c r="F678" s="40">
        <v>1.0</v>
      </c>
      <c r="G678" s="124" t="s">
        <v>393</v>
      </c>
    </row>
    <row r="679" ht="15.75" customHeight="1">
      <c r="A679" s="27" t="s">
        <v>172</v>
      </c>
      <c r="B679" s="27" t="s">
        <v>10</v>
      </c>
      <c r="C679" s="27" t="s">
        <v>427</v>
      </c>
      <c r="D679" s="123">
        <v>44378.0</v>
      </c>
      <c r="E679" s="40">
        <v>1.0</v>
      </c>
      <c r="F679" s="40">
        <v>1.0</v>
      </c>
      <c r="G679" s="124" t="s">
        <v>393</v>
      </c>
    </row>
    <row r="680" ht="15.75" customHeight="1">
      <c r="A680" s="27" t="s">
        <v>172</v>
      </c>
      <c r="B680" s="27" t="s">
        <v>10</v>
      </c>
      <c r="C680" s="27" t="s">
        <v>428</v>
      </c>
      <c r="D680" s="123">
        <v>44378.0</v>
      </c>
      <c r="E680" s="40">
        <v>4.0</v>
      </c>
      <c r="F680" s="40">
        <v>1.0</v>
      </c>
      <c r="G680" s="125">
        <v>1.0</v>
      </c>
    </row>
    <row r="681" ht="15.75" customHeight="1">
      <c r="A681" s="27" t="s">
        <v>172</v>
      </c>
      <c r="B681" s="27" t="s">
        <v>10</v>
      </c>
      <c r="C681" s="27" t="s">
        <v>429</v>
      </c>
      <c r="D681" s="123">
        <v>44378.0</v>
      </c>
      <c r="E681" s="40">
        <v>1.0</v>
      </c>
      <c r="F681" s="27" t="s">
        <v>393</v>
      </c>
      <c r="G681" s="124" t="s">
        <v>393</v>
      </c>
    </row>
    <row r="682" ht="15.75" customHeight="1">
      <c r="A682" s="27" t="s">
        <v>172</v>
      </c>
      <c r="B682" s="27" t="s">
        <v>10</v>
      </c>
      <c r="C682" s="27" t="s">
        <v>430</v>
      </c>
      <c r="D682" s="123">
        <v>44378.0</v>
      </c>
      <c r="E682" s="40">
        <v>1.0</v>
      </c>
      <c r="F682" s="27" t="s">
        <v>393</v>
      </c>
      <c r="G682" s="124" t="s">
        <v>393</v>
      </c>
    </row>
    <row r="683" ht="15.75" customHeight="1">
      <c r="A683" s="27" t="s">
        <v>172</v>
      </c>
      <c r="B683" s="27" t="s">
        <v>10</v>
      </c>
      <c r="C683" s="27" t="s">
        <v>431</v>
      </c>
      <c r="D683" s="123">
        <v>44378.0</v>
      </c>
      <c r="E683" s="40">
        <v>4.0</v>
      </c>
      <c r="F683" s="40">
        <v>2.0</v>
      </c>
      <c r="G683" s="124" t="s">
        <v>393</v>
      </c>
    </row>
    <row r="684" ht="15.75" customHeight="1">
      <c r="A684" s="27" t="s">
        <v>172</v>
      </c>
      <c r="B684" s="27" t="s">
        <v>10</v>
      </c>
      <c r="C684" s="27" t="s">
        <v>392</v>
      </c>
      <c r="D684" s="123">
        <v>44409.0</v>
      </c>
      <c r="E684" s="40">
        <v>3.0</v>
      </c>
      <c r="F684" s="27" t="s">
        <v>393</v>
      </c>
      <c r="G684" s="124" t="s">
        <v>393</v>
      </c>
    </row>
    <row r="685" ht="15.75" customHeight="1">
      <c r="A685" s="27" t="s">
        <v>172</v>
      </c>
      <c r="B685" s="27" t="s">
        <v>10</v>
      </c>
      <c r="C685" s="27" t="s">
        <v>394</v>
      </c>
      <c r="D685" s="123">
        <v>44409.0</v>
      </c>
      <c r="E685" s="27" t="s">
        <v>393</v>
      </c>
      <c r="F685" s="27" t="s">
        <v>393</v>
      </c>
      <c r="G685" s="124" t="s">
        <v>393</v>
      </c>
    </row>
    <row r="686" ht="15.75" customHeight="1">
      <c r="A686" s="27" t="s">
        <v>172</v>
      </c>
      <c r="B686" s="27" t="s">
        <v>10</v>
      </c>
      <c r="C686" s="27" t="s">
        <v>395</v>
      </c>
      <c r="D686" s="123">
        <v>44409.0</v>
      </c>
      <c r="E686" s="40">
        <v>5.0</v>
      </c>
      <c r="F686" s="40">
        <v>2.0</v>
      </c>
      <c r="G686" s="124" t="s">
        <v>393</v>
      </c>
    </row>
    <row r="687" ht="15.75" customHeight="1">
      <c r="A687" s="27" t="s">
        <v>172</v>
      </c>
      <c r="B687" s="27" t="s">
        <v>10</v>
      </c>
      <c r="C687" s="27" t="s">
        <v>396</v>
      </c>
      <c r="D687" s="123">
        <v>44409.0</v>
      </c>
      <c r="E687" s="40">
        <v>1.0</v>
      </c>
      <c r="F687" s="40">
        <v>1.0</v>
      </c>
      <c r="G687" s="125">
        <v>2.0</v>
      </c>
    </row>
    <row r="688" ht="15.75" customHeight="1">
      <c r="A688" s="27" t="s">
        <v>172</v>
      </c>
      <c r="B688" s="27" t="s">
        <v>10</v>
      </c>
      <c r="C688" s="27" t="s">
        <v>397</v>
      </c>
      <c r="D688" s="123">
        <v>44409.0</v>
      </c>
      <c r="E688" s="40">
        <v>4.0</v>
      </c>
      <c r="F688" s="40">
        <v>1.0</v>
      </c>
      <c r="G688" s="124" t="s">
        <v>393</v>
      </c>
    </row>
    <row r="689" ht="15.75" customHeight="1">
      <c r="A689" s="27" t="s">
        <v>172</v>
      </c>
      <c r="B689" s="27" t="s">
        <v>10</v>
      </c>
      <c r="C689" s="27" t="s">
        <v>398</v>
      </c>
      <c r="D689" s="123">
        <v>44409.0</v>
      </c>
      <c r="E689" s="40">
        <v>2.0</v>
      </c>
      <c r="F689" s="40">
        <v>1.0</v>
      </c>
      <c r="G689" s="124" t="s">
        <v>393</v>
      </c>
    </row>
    <row r="690" ht="15.75" customHeight="1">
      <c r="A690" s="27" t="s">
        <v>172</v>
      </c>
      <c r="B690" s="27" t="s">
        <v>10</v>
      </c>
      <c r="C690" s="27" t="s">
        <v>399</v>
      </c>
      <c r="D690" s="123">
        <v>44409.0</v>
      </c>
      <c r="E690" s="40">
        <v>1.0</v>
      </c>
      <c r="F690" s="27" t="s">
        <v>393</v>
      </c>
      <c r="G690" s="124" t="s">
        <v>393</v>
      </c>
    </row>
    <row r="691" ht="15.75" customHeight="1">
      <c r="A691" s="27" t="s">
        <v>172</v>
      </c>
      <c r="B691" s="27" t="s">
        <v>10</v>
      </c>
      <c r="C691" s="27" t="s">
        <v>400</v>
      </c>
      <c r="D691" s="123">
        <v>44409.0</v>
      </c>
      <c r="E691" s="40">
        <v>2.0</v>
      </c>
      <c r="F691" s="40">
        <v>1.0</v>
      </c>
      <c r="G691" s="124" t="s">
        <v>393</v>
      </c>
    </row>
    <row r="692" ht="15.75" customHeight="1">
      <c r="A692" s="27" t="s">
        <v>172</v>
      </c>
      <c r="B692" s="27" t="s">
        <v>10</v>
      </c>
      <c r="C692" s="27" t="s">
        <v>401</v>
      </c>
      <c r="D692" s="123">
        <v>44409.0</v>
      </c>
      <c r="E692" s="40">
        <v>1.0</v>
      </c>
      <c r="F692" s="40">
        <v>1.0</v>
      </c>
      <c r="G692" s="124" t="s">
        <v>393</v>
      </c>
    </row>
    <row r="693" ht="15.75" customHeight="1">
      <c r="A693" s="27" t="s">
        <v>172</v>
      </c>
      <c r="B693" s="27" t="s">
        <v>10</v>
      </c>
      <c r="C693" s="27" t="s">
        <v>402</v>
      </c>
      <c r="D693" s="123">
        <v>44409.0</v>
      </c>
      <c r="E693" s="27" t="s">
        <v>393</v>
      </c>
      <c r="F693" s="27" t="s">
        <v>393</v>
      </c>
      <c r="G693" s="124" t="s">
        <v>393</v>
      </c>
    </row>
    <row r="694" ht="15.75" customHeight="1">
      <c r="A694" s="27" t="s">
        <v>172</v>
      </c>
      <c r="B694" s="27" t="s">
        <v>10</v>
      </c>
      <c r="C694" s="27" t="s">
        <v>403</v>
      </c>
      <c r="D694" s="123">
        <v>44409.0</v>
      </c>
      <c r="E694" s="40">
        <v>1.0</v>
      </c>
      <c r="F694" s="27" t="s">
        <v>393</v>
      </c>
      <c r="G694" s="124" t="s">
        <v>393</v>
      </c>
    </row>
    <row r="695" ht="15.75" customHeight="1">
      <c r="A695" s="27" t="s">
        <v>172</v>
      </c>
      <c r="B695" s="27" t="s">
        <v>10</v>
      </c>
      <c r="C695" s="27" t="s">
        <v>404</v>
      </c>
      <c r="D695" s="123">
        <v>44409.0</v>
      </c>
      <c r="E695" s="40">
        <v>4.0</v>
      </c>
      <c r="F695" s="40">
        <v>2.0</v>
      </c>
      <c r="G695" s="124" t="s">
        <v>393</v>
      </c>
    </row>
    <row r="696" ht="15.75" customHeight="1">
      <c r="A696" s="27" t="s">
        <v>172</v>
      </c>
      <c r="B696" s="27" t="s">
        <v>10</v>
      </c>
      <c r="C696" s="27" t="s">
        <v>405</v>
      </c>
      <c r="D696" s="123">
        <v>44409.0</v>
      </c>
      <c r="E696" s="40">
        <v>5.0</v>
      </c>
      <c r="F696" s="40">
        <v>1.0</v>
      </c>
      <c r="G696" s="125">
        <v>1.0</v>
      </c>
    </row>
    <row r="697" ht="15.75" customHeight="1">
      <c r="A697" s="27" t="s">
        <v>172</v>
      </c>
      <c r="B697" s="27" t="s">
        <v>10</v>
      </c>
      <c r="C697" s="27" t="s">
        <v>406</v>
      </c>
      <c r="D697" s="123">
        <v>44409.0</v>
      </c>
      <c r="E697" s="40">
        <v>3.0</v>
      </c>
      <c r="F697" s="40">
        <v>3.0</v>
      </c>
      <c r="G697" s="124" t="s">
        <v>393</v>
      </c>
    </row>
    <row r="698" ht="15.75" customHeight="1">
      <c r="A698" s="27" t="s">
        <v>172</v>
      </c>
      <c r="B698" s="27" t="s">
        <v>10</v>
      </c>
      <c r="C698" s="27" t="s">
        <v>407</v>
      </c>
      <c r="D698" s="123">
        <v>44409.0</v>
      </c>
      <c r="E698" s="40">
        <v>1.0</v>
      </c>
      <c r="F698" s="40">
        <v>3.0</v>
      </c>
      <c r="G698" s="124" t="s">
        <v>393</v>
      </c>
    </row>
    <row r="699" ht="15.75" customHeight="1">
      <c r="A699" s="27" t="s">
        <v>172</v>
      </c>
      <c r="B699" s="27" t="s">
        <v>10</v>
      </c>
      <c r="C699" s="27" t="s">
        <v>408</v>
      </c>
      <c r="D699" s="123">
        <v>44409.0</v>
      </c>
      <c r="E699" s="40">
        <v>5.0</v>
      </c>
      <c r="F699" s="40">
        <v>3.0</v>
      </c>
      <c r="G699" s="125">
        <v>2.0</v>
      </c>
    </row>
    <row r="700" ht="15.75" customHeight="1">
      <c r="A700" s="27" t="s">
        <v>172</v>
      </c>
      <c r="B700" s="27" t="s">
        <v>10</v>
      </c>
      <c r="C700" s="27" t="s">
        <v>409</v>
      </c>
      <c r="D700" s="123">
        <v>44409.0</v>
      </c>
      <c r="E700" s="40">
        <v>4.0</v>
      </c>
      <c r="F700" s="27" t="s">
        <v>393</v>
      </c>
      <c r="G700" s="125">
        <v>1.0</v>
      </c>
    </row>
    <row r="701" ht="15.75" customHeight="1">
      <c r="A701" s="27" t="s">
        <v>172</v>
      </c>
      <c r="B701" s="27" t="s">
        <v>10</v>
      </c>
      <c r="C701" s="27" t="s">
        <v>410</v>
      </c>
      <c r="D701" s="123">
        <v>44409.0</v>
      </c>
      <c r="E701" s="40">
        <v>1.0</v>
      </c>
      <c r="F701" s="40">
        <v>1.0</v>
      </c>
      <c r="G701" s="125">
        <v>1.0</v>
      </c>
    </row>
    <row r="702" ht="15.75" customHeight="1">
      <c r="A702" s="27" t="s">
        <v>172</v>
      </c>
      <c r="B702" s="27" t="s">
        <v>10</v>
      </c>
      <c r="C702" s="27" t="s">
        <v>411</v>
      </c>
      <c r="D702" s="123">
        <v>44409.0</v>
      </c>
      <c r="E702" s="40">
        <v>4.0</v>
      </c>
      <c r="F702" s="27" t="s">
        <v>393</v>
      </c>
      <c r="G702" s="124" t="s">
        <v>393</v>
      </c>
    </row>
    <row r="703" ht="15.75" customHeight="1">
      <c r="A703" s="27" t="s">
        <v>172</v>
      </c>
      <c r="B703" s="27" t="s">
        <v>10</v>
      </c>
      <c r="C703" s="27" t="s">
        <v>412</v>
      </c>
      <c r="D703" s="123">
        <v>44409.0</v>
      </c>
      <c r="E703" s="40">
        <v>3.0</v>
      </c>
      <c r="F703" s="40">
        <v>3.0</v>
      </c>
      <c r="G703" s="124" t="s">
        <v>393</v>
      </c>
    </row>
    <row r="704" ht="15.75" customHeight="1">
      <c r="A704" s="27" t="s">
        <v>172</v>
      </c>
      <c r="B704" s="27" t="s">
        <v>10</v>
      </c>
      <c r="C704" s="27" t="s">
        <v>413</v>
      </c>
      <c r="D704" s="123">
        <v>44409.0</v>
      </c>
      <c r="E704" s="40">
        <v>2.0</v>
      </c>
      <c r="F704" s="27" t="s">
        <v>393</v>
      </c>
      <c r="G704" s="124" t="s">
        <v>393</v>
      </c>
    </row>
    <row r="705" ht="15.75" customHeight="1">
      <c r="A705" s="27" t="s">
        <v>172</v>
      </c>
      <c r="B705" s="27" t="s">
        <v>10</v>
      </c>
      <c r="C705" s="27" t="s">
        <v>414</v>
      </c>
      <c r="D705" s="123">
        <v>44409.0</v>
      </c>
      <c r="E705" s="40">
        <v>1.0</v>
      </c>
      <c r="F705" s="40">
        <v>1.0</v>
      </c>
      <c r="G705" s="124" t="s">
        <v>393</v>
      </c>
    </row>
    <row r="706" ht="15.75" customHeight="1">
      <c r="A706" s="27" t="s">
        <v>172</v>
      </c>
      <c r="B706" s="27" t="s">
        <v>10</v>
      </c>
      <c r="C706" s="27" t="s">
        <v>415</v>
      </c>
      <c r="D706" s="123">
        <v>44409.0</v>
      </c>
      <c r="E706" s="40">
        <v>1.0</v>
      </c>
      <c r="F706" s="40">
        <v>1.0</v>
      </c>
      <c r="G706" s="124" t="s">
        <v>393</v>
      </c>
    </row>
    <row r="707" ht="15.75" customHeight="1">
      <c r="A707" s="27" t="s">
        <v>172</v>
      </c>
      <c r="B707" s="27" t="s">
        <v>10</v>
      </c>
      <c r="C707" s="27" t="s">
        <v>416</v>
      </c>
      <c r="D707" s="123">
        <v>44409.0</v>
      </c>
      <c r="E707" s="27" t="s">
        <v>393</v>
      </c>
      <c r="F707" s="27" t="s">
        <v>393</v>
      </c>
      <c r="G707" s="124" t="s">
        <v>393</v>
      </c>
    </row>
    <row r="708" ht="15.75" customHeight="1">
      <c r="A708" s="27" t="s">
        <v>172</v>
      </c>
      <c r="B708" s="27" t="s">
        <v>10</v>
      </c>
      <c r="C708" s="27" t="s">
        <v>417</v>
      </c>
      <c r="D708" s="123">
        <v>44409.0</v>
      </c>
      <c r="E708" s="40">
        <v>3.0</v>
      </c>
      <c r="F708" s="40">
        <v>1.0</v>
      </c>
      <c r="G708" s="125">
        <v>1.0</v>
      </c>
    </row>
    <row r="709" ht="15.75" customHeight="1">
      <c r="A709" s="27" t="s">
        <v>172</v>
      </c>
      <c r="B709" s="27" t="s">
        <v>10</v>
      </c>
      <c r="C709" s="27" t="s">
        <v>418</v>
      </c>
      <c r="D709" s="123">
        <v>44409.0</v>
      </c>
      <c r="E709" s="40">
        <v>1.0</v>
      </c>
      <c r="F709" s="40">
        <v>1.0</v>
      </c>
      <c r="G709" s="124" t="s">
        <v>393</v>
      </c>
    </row>
    <row r="710" ht="15.75" customHeight="1">
      <c r="A710" s="27" t="s">
        <v>172</v>
      </c>
      <c r="B710" s="27" t="s">
        <v>10</v>
      </c>
      <c r="C710" s="27" t="s">
        <v>419</v>
      </c>
      <c r="D710" s="123">
        <v>44409.0</v>
      </c>
      <c r="E710" s="40">
        <v>1.0</v>
      </c>
      <c r="F710" s="40">
        <v>2.0</v>
      </c>
      <c r="G710" s="125">
        <v>2.0</v>
      </c>
    </row>
    <row r="711" ht="15.75" customHeight="1">
      <c r="A711" s="27" t="s">
        <v>172</v>
      </c>
      <c r="B711" s="27" t="s">
        <v>10</v>
      </c>
      <c r="C711" s="27" t="s">
        <v>420</v>
      </c>
      <c r="D711" s="123">
        <v>44409.0</v>
      </c>
      <c r="E711" s="27" t="s">
        <v>393</v>
      </c>
      <c r="F711" s="27" t="s">
        <v>393</v>
      </c>
      <c r="G711" s="124" t="s">
        <v>393</v>
      </c>
    </row>
    <row r="712" ht="15.75" customHeight="1">
      <c r="A712" s="27" t="s">
        <v>172</v>
      </c>
      <c r="B712" s="27" t="s">
        <v>10</v>
      </c>
      <c r="C712" s="27" t="s">
        <v>421</v>
      </c>
      <c r="D712" s="123">
        <v>44409.0</v>
      </c>
      <c r="E712" s="40">
        <v>1.0</v>
      </c>
      <c r="F712" s="40">
        <v>1.0</v>
      </c>
      <c r="G712" s="124" t="s">
        <v>393</v>
      </c>
    </row>
    <row r="713" ht="15.75" customHeight="1">
      <c r="A713" s="27" t="s">
        <v>172</v>
      </c>
      <c r="B713" s="27" t="s">
        <v>10</v>
      </c>
      <c r="C713" s="27" t="s">
        <v>422</v>
      </c>
      <c r="D713" s="123">
        <v>44409.0</v>
      </c>
      <c r="E713" s="27" t="s">
        <v>393</v>
      </c>
      <c r="F713" s="27" t="s">
        <v>393</v>
      </c>
      <c r="G713" s="124" t="s">
        <v>393</v>
      </c>
    </row>
    <row r="714" ht="15.75" customHeight="1">
      <c r="A714" s="27" t="s">
        <v>172</v>
      </c>
      <c r="B714" s="27" t="s">
        <v>10</v>
      </c>
      <c r="C714" s="27" t="s">
        <v>423</v>
      </c>
      <c r="D714" s="123">
        <v>44409.0</v>
      </c>
      <c r="E714" s="40">
        <v>1.0</v>
      </c>
      <c r="F714" s="40">
        <v>2.0</v>
      </c>
      <c r="G714" s="124" t="s">
        <v>393</v>
      </c>
    </row>
    <row r="715" ht="15.75" customHeight="1">
      <c r="A715" s="27" t="s">
        <v>172</v>
      </c>
      <c r="B715" s="27" t="s">
        <v>10</v>
      </c>
      <c r="C715" s="27" t="s">
        <v>424</v>
      </c>
      <c r="D715" s="123">
        <v>44409.0</v>
      </c>
      <c r="E715" s="40">
        <v>7.0</v>
      </c>
      <c r="F715" s="40">
        <v>2.0</v>
      </c>
      <c r="G715" s="124" t="s">
        <v>393</v>
      </c>
    </row>
    <row r="716" ht="15.75" customHeight="1">
      <c r="A716" s="27" t="s">
        <v>172</v>
      </c>
      <c r="B716" s="27" t="s">
        <v>10</v>
      </c>
      <c r="C716" s="27" t="s">
        <v>425</v>
      </c>
      <c r="D716" s="123">
        <v>44409.0</v>
      </c>
      <c r="E716" s="40">
        <v>1.0</v>
      </c>
      <c r="F716" s="27" t="s">
        <v>393</v>
      </c>
      <c r="G716" s="125">
        <v>2.0</v>
      </c>
    </row>
    <row r="717" ht="15.75" customHeight="1">
      <c r="A717" s="27" t="s">
        <v>172</v>
      </c>
      <c r="B717" s="27" t="s">
        <v>10</v>
      </c>
      <c r="C717" s="27" t="s">
        <v>426</v>
      </c>
      <c r="D717" s="123">
        <v>44409.0</v>
      </c>
      <c r="E717" s="40">
        <v>1.0</v>
      </c>
      <c r="F717" s="40">
        <v>1.0</v>
      </c>
      <c r="G717" s="124" t="s">
        <v>393</v>
      </c>
    </row>
    <row r="718" ht="15.75" customHeight="1">
      <c r="A718" s="27" t="s">
        <v>172</v>
      </c>
      <c r="B718" s="27" t="s">
        <v>10</v>
      </c>
      <c r="C718" s="27" t="s">
        <v>427</v>
      </c>
      <c r="D718" s="123">
        <v>44409.0</v>
      </c>
      <c r="E718" s="27" t="s">
        <v>393</v>
      </c>
      <c r="F718" s="27" t="s">
        <v>393</v>
      </c>
      <c r="G718" s="124" t="s">
        <v>393</v>
      </c>
    </row>
    <row r="719" ht="15.75" customHeight="1">
      <c r="A719" s="27" t="s">
        <v>172</v>
      </c>
      <c r="B719" s="27" t="s">
        <v>10</v>
      </c>
      <c r="C719" s="27" t="s">
        <v>428</v>
      </c>
      <c r="D719" s="123">
        <v>44409.0</v>
      </c>
      <c r="E719" s="40">
        <v>4.0</v>
      </c>
      <c r="F719" s="40">
        <v>1.0</v>
      </c>
      <c r="G719" s="125">
        <v>2.0</v>
      </c>
    </row>
    <row r="720" ht="15.75" customHeight="1">
      <c r="A720" s="27" t="s">
        <v>172</v>
      </c>
      <c r="B720" s="27" t="s">
        <v>10</v>
      </c>
      <c r="C720" s="27" t="s">
        <v>429</v>
      </c>
      <c r="D720" s="123">
        <v>44409.0</v>
      </c>
      <c r="E720" s="40">
        <v>1.0</v>
      </c>
      <c r="F720" s="27" t="s">
        <v>393</v>
      </c>
      <c r="G720" s="125">
        <v>1.0</v>
      </c>
    </row>
    <row r="721" ht="15.75" customHeight="1">
      <c r="A721" s="27" t="s">
        <v>172</v>
      </c>
      <c r="B721" s="27" t="s">
        <v>10</v>
      </c>
      <c r="C721" s="27" t="s">
        <v>430</v>
      </c>
      <c r="D721" s="123">
        <v>44409.0</v>
      </c>
      <c r="E721" s="40">
        <v>2.0</v>
      </c>
      <c r="F721" s="40">
        <v>1.0</v>
      </c>
      <c r="G721" s="124" t="s">
        <v>393</v>
      </c>
    </row>
    <row r="722" ht="15.75" customHeight="1">
      <c r="A722" s="27" t="s">
        <v>172</v>
      </c>
      <c r="B722" s="27" t="s">
        <v>10</v>
      </c>
      <c r="C722" s="27" t="s">
        <v>431</v>
      </c>
      <c r="D722" s="123">
        <v>44409.0</v>
      </c>
      <c r="E722" s="40">
        <v>4.0</v>
      </c>
      <c r="F722" s="40">
        <v>2.0</v>
      </c>
      <c r="G722" s="125">
        <v>1.0</v>
      </c>
    </row>
    <row r="723" ht="15.75" customHeight="1">
      <c r="A723" s="27" t="s">
        <v>172</v>
      </c>
      <c r="B723" s="27" t="s">
        <v>10</v>
      </c>
      <c r="C723" s="27" t="s">
        <v>392</v>
      </c>
      <c r="D723" s="123">
        <v>44440.0</v>
      </c>
      <c r="E723" s="40">
        <v>6.0</v>
      </c>
      <c r="F723" s="27" t="s">
        <v>393</v>
      </c>
      <c r="G723" s="124" t="s">
        <v>393</v>
      </c>
    </row>
    <row r="724" ht="15.75" customHeight="1">
      <c r="A724" s="27" t="s">
        <v>172</v>
      </c>
      <c r="B724" s="27" t="s">
        <v>10</v>
      </c>
      <c r="C724" s="27" t="s">
        <v>394</v>
      </c>
      <c r="D724" s="123">
        <v>44440.0</v>
      </c>
      <c r="E724" s="40">
        <v>2.0</v>
      </c>
      <c r="F724" s="27" t="s">
        <v>393</v>
      </c>
      <c r="G724" s="125">
        <v>2.0</v>
      </c>
    </row>
    <row r="725" ht="15.75" customHeight="1">
      <c r="A725" s="27" t="s">
        <v>172</v>
      </c>
      <c r="B725" s="27" t="s">
        <v>10</v>
      </c>
      <c r="C725" s="27" t="s">
        <v>395</v>
      </c>
      <c r="D725" s="123">
        <v>44440.0</v>
      </c>
      <c r="E725" s="40">
        <v>4.0</v>
      </c>
      <c r="F725" s="40">
        <v>3.0</v>
      </c>
      <c r="G725" s="124" t="s">
        <v>393</v>
      </c>
    </row>
    <row r="726" ht="15.75" customHeight="1">
      <c r="A726" s="27" t="s">
        <v>172</v>
      </c>
      <c r="B726" s="27" t="s">
        <v>10</v>
      </c>
      <c r="C726" s="27" t="s">
        <v>396</v>
      </c>
      <c r="D726" s="123">
        <v>44440.0</v>
      </c>
      <c r="E726" s="40">
        <v>1.0</v>
      </c>
      <c r="F726" s="40">
        <v>2.0</v>
      </c>
      <c r="G726" s="125">
        <v>1.0</v>
      </c>
    </row>
    <row r="727" ht="15.75" customHeight="1">
      <c r="A727" s="27" t="s">
        <v>172</v>
      </c>
      <c r="B727" s="27" t="s">
        <v>10</v>
      </c>
      <c r="C727" s="27" t="s">
        <v>397</v>
      </c>
      <c r="D727" s="123">
        <v>44440.0</v>
      </c>
      <c r="E727" s="40">
        <v>4.0</v>
      </c>
      <c r="F727" s="40">
        <v>1.0</v>
      </c>
      <c r="G727" s="124" t="s">
        <v>393</v>
      </c>
    </row>
    <row r="728" ht="15.75" customHeight="1">
      <c r="A728" s="27" t="s">
        <v>172</v>
      </c>
      <c r="B728" s="27" t="s">
        <v>10</v>
      </c>
      <c r="C728" s="27" t="s">
        <v>398</v>
      </c>
      <c r="D728" s="123">
        <v>44440.0</v>
      </c>
      <c r="E728" s="40">
        <v>2.0</v>
      </c>
      <c r="F728" s="40">
        <v>1.0</v>
      </c>
      <c r="G728" s="124" t="s">
        <v>393</v>
      </c>
    </row>
    <row r="729" ht="15.75" customHeight="1">
      <c r="A729" s="27" t="s">
        <v>172</v>
      </c>
      <c r="B729" s="27" t="s">
        <v>10</v>
      </c>
      <c r="C729" s="27" t="s">
        <v>399</v>
      </c>
      <c r="D729" s="123">
        <v>44440.0</v>
      </c>
      <c r="E729" s="40">
        <v>1.0</v>
      </c>
      <c r="F729" s="27" t="s">
        <v>393</v>
      </c>
      <c r="G729" s="125">
        <v>1.0</v>
      </c>
    </row>
    <row r="730" ht="15.75" customHeight="1">
      <c r="A730" s="27" t="s">
        <v>172</v>
      </c>
      <c r="B730" s="27" t="s">
        <v>10</v>
      </c>
      <c r="C730" s="27" t="s">
        <v>400</v>
      </c>
      <c r="D730" s="123">
        <v>44440.0</v>
      </c>
      <c r="E730" s="40">
        <v>2.0</v>
      </c>
      <c r="F730" s="40">
        <v>1.0</v>
      </c>
      <c r="G730" s="124" t="s">
        <v>393</v>
      </c>
    </row>
    <row r="731" ht="15.75" customHeight="1">
      <c r="A731" s="27" t="s">
        <v>172</v>
      </c>
      <c r="B731" s="27" t="s">
        <v>10</v>
      </c>
      <c r="C731" s="27" t="s">
        <v>401</v>
      </c>
      <c r="D731" s="123">
        <v>44440.0</v>
      </c>
      <c r="E731" s="40">
        <v>1.0</v>
      </c>
      <c r="F731" s="40">
        <v>1.0</v>
      </c>
      <c r="G731" s="124" t="s">
        <v>393</v>
      </c>
    </row>
    <row r="732" ht="15.75" customHeight="1">
      <c r="A732" s="27" t="s">
        <v>172</v>
      </c>
      <c r="B732" s="27" t="s">
        <v>10</v>
      </c>
      <c r="C732" s="27" t="s">
        <v>402</v>
      </c>
      <c r="D732" s="126">
        <v>44440.0</v>
      </c>
      <c r="E732" s="27" t="s">
        <v>393</v>
      </c>
      <c r="F732" s="27" t="s">
        <v>393</v>
      </c>
      <c r="G732" s="124" t="s">
        <v>393</v>
      </c>
    </row>
    <row r="733" ht="15.75" customHeight="1">
      <c r="A733" s="27" t="s">
        <v>172</v>
      </c>
      <c r="B733" s="27" t="s">
        <v>10</v>
      </c>
      <c r="C733" s="27" t="s">
        <v>403</v>
      </c>
      <c r="D733" s="123">
        <v>44440.0</v>
      </c>
      <c r="E733" s="40">
        <v>1.0</v>
      </c>
      <c r="F733" s="27" t="s">
        <v>393</v>
      </c>
      <c r="G733" s="124" t="s">
        <v>393</v>
      </c>
    </row>
    <row r="734" ht="15.75" customHeight="1">
      <c r="A734" s="27" t="s">
        <v>172</v>
      </c>
      <c r="B734" s="27" t="s">
        <v>10</v>
      </c>
      <c r="C734" s="27" t="s">
        <v>404</v>
      </c>
      <c r="D734" s="123">
        <v>44440.0</v>
      </c>
      <c r="E734" s="40">
        <v>4.0</v>
      </c>
      <c r="F734" s="27" t="s">
        <v>393</v>
      </c>
      <c r="G734" s="124" t="s">
        <v>393</v>
      </c>
    </row>
    <row r="735" ht="15.75" customHeight="1">
      <c r="A735" s="27" t="s">
        <v>172</v>
      </c>
      <c r="B735" s="27" t="s">
        <v>10</v>
      </c>
      <c r="C735" s="27" t="s">
        <v>405</v>
      </c>
      <c r="D735" s="123">
        <v>44440.0</v>
      </c>
      <c r="E735" s="40">
        <v>4.0</v>
      </c>
      <c r="F735" s="40">
        <v>1.0</v>
      </c>
      <c r="G735" s="125">
        <v>1.0</v>
      </c>
    </row>
    <row r="736" ht="15.75" customHeight="1">
      <c r="A736" s="27" t="s">
        <v>172</v>
      </c>
      <c r="B736" s="27" t="s">
        <v>10</v>
      </c>
      <c r="C736" s="27" t="s">
        <v>406</v>
      </c>
      <c r="D736" s="123">
        <v>44440.0</v>
      </c>
      <c r="E736" s="40">
        <v>3.0</v>
      </c>
      <c r="F736" s="40">
        <v>3.0</v>
      </c>
      <c r="G736" s="124" t="s">
        <v>393</v>
      </c>
    </row>
    <row r="737" ht="15.75" customHeight="1">
      <c r="A737" s="27" t="s">
        <v>172</v>
      </c>
      <c r="B737" s="27" t="s">
        <v>10</v>
      </c>
      <c r="C737" s="27" t="s">
        <v>407</v>
      </c>
      <c r="D737" s="123">
        <v>44440.0</v>
      </c>
      <c r="E737" s="40">
        <v>1.0</v>
      </c>
      <c r="F737" s="40">
        <v>2.0</v>
      </c>
      <c r="G737" s="124" t="s">
        <v>393</v>
      </c>
    </row>
    <row r="738" ht="15.75" customHeight="1">
      <c r="A738" s="27" t="s">
        <v>172</v>
      </c>
      <c r="B738" s="27" t="s">
        <v>10</v>
      </c>
      <c r="C738" s="27" t="s">
        <v>408</v>
      </c>
      <c r="D738" s="123">
        <v>44440.0</v>
      </c>
      <c r="E738" s="40">
        <v>5.0</v>
      </c>
      <c r="F738" s="40">
        <v>3.0</v>
      </c>
      <c r="G738" s="125">
        <v>2.0</v>
      </c>
    </row>
    <row r="739" ht="15.75" customHeight="1">
      <c r="A739" s="27" t="s">
        <v>172</v>
      </c>
      <c r="B739" s="27" t="s">
        <v>10</v>
      </c>
      <c r="C739" s="27" t="s">
        <v>409</v>
      </c>
      <c r="D739" s="123">
        <v>44440.0</v>
      </c>
      <c r="E739" s="40">
        <v>4.0</v>
      </c>
      <c r="F739" s="40">
        <v>2.0</v>
      </c>
      <c r="G739" s="125">
        <v>2.0</v>
      </c>
    </row>
    <row r="740" ht="15.75" customHeight="1">
      <c r="A740" s="27" t="s">
        <v>172</v>
      </c>
      <c r="B740" s="27" t="s">
        <v>10</v>
      </c>
      <c r="C740" s="27" t="s">
        <v>410</v>
      </c>
      <c r="D740" s="123">
        <v>44440.0</v>
      </c>
      <c r="E740" s="40">
        <v>1.0</v>
      </c>
      <c r="F740" s="40">
        <v>1.0</v>
      </c>
      <c r="G740" s="125">
        <v>1.0</v>
      </c>
    </row>
    <row r="741" ht="15.75" customHeight="1">
      <c r="A741" s="27" t="s">
        <v>172</v>
      </c>
      <c r="B741" s="27" t="s">
        <v>10</v>
      </c>
      <c r="C741" s="27" t="s">
        <v>411</v>
      </c>
      <c r="D741" s="123">
        <v>44440.0</v>
      </c>
      <c r="E741" s="40">
        <v>4.0</v>
      </c>
      <c r="F741" s="27" t="s">
        <v>393</v>
      </c>
      <c r="G741" s="124" t="s">
        <v>393</v>
      </c>
    </row>
    <row r="742" ht="15.75" customHeight="1">
      <c r="A742" s="27" t="s">
        <v>172</v>
      </c>
      <c r="B742" s="27" t="s">
        <v>10</v>
      </c>
      <c r="C742" s="27" t="s">
        <v>412</v>
      </c>
      <c r="D742" s="123">
        <v>44440.0</v>
      </c>
      <c r="E742" s="40">
        <v>2.0</v>
      </c>
      <c r="F742" s="40">
        <v>4.0</v>
      </c>
      <c r="G742" s="124" t="s">
        <v>393</v>
      </c>
    </row>
    <row r="743" ht="15.75" customHeight="1">
      <c r="A743" s="27" t="s">
        <v>172</v>
      </c>
      <c r="B743" s="27" t="s">
        <v>10</v>
      </c>
      <c r="C743" s="27" t="s">
        <v>413</v>
      </c>
      <c r="D743" s="123">
        <v>44440.0</v>
      </c>
      <c r="E743" s="40">
        <v>2.0</v>
      </c>
      <c r="F743" s="27" t="s">
        <v>393</v>
      </c>
      <c r="G743" s="124" t="s">
        <v>393</v>
      </c>
    </row>
    <row r="744" ht="15.75" customHeight="1">
      <c r="A744" s="27" t="s">
        <v>172</v>
      </c>
      <c r="B744" s="27" t="s">
        <v>10</v>
      </c>
      <c r="C744" s="27" t="s">
        <v>414</v>
      </c>
      <c r="D744" s="123">
        <v>44440.0</v>
      </c>
      <c r="E744" s="40">
        <v>1.0</v>
      </c>
      <c r="F744" s="40">
        <v>1.0</v>
      </c>
      <c r="G744" s="124" t="s">
        <v>393</v>
      </c>
    </row>
    <row r="745" ht="15.75" customHeight="1">
      <c r="A745" s="27" t="s">
        <v>172</v>
      </c>
      <c r="B745" s="27" t="s">
        <v>10</v>
      </c>
      <c r="C745" s="27" t="s">
        <v>415</v>
      </c>
      <c r="D745" s="123">
        <v>44440.0</v>
      </c>
      <c r="E745" s="40">
        <v>1.0</v>
      </c>
      <c r="F745" s="40">
        <v>1.0</v>
      </c>
      <c r="G745" s="124" t="s">
        <v>393</v>
      </c>
    </row>
    <row r="746" ht="15.75" customHeight="1">
      <c r="A746" s="27" t="s">
        <v>172</v>
      </c>
      <c r="B746" s="27" t="s">
        <v>10</v>
      </c>
      <c r="C746" s="27" t="s">
        <v>416</v>
      </c>
      <c r="D746" s="126">
        <v>44440.0</v>
      </c>
      <c r="E746" s="27" t="s">
        <v>393</v>
      </c>
      <c r="F746" s="27" t="s">
        <v>393</v>
      </c>
      <c r="G746" s="124" t="s">
        <v>393</v>
      </c>
    </row>
    <row r="747" ht="15.75" customHeight="1">
      <c r="A747" s="27" t="s">
        <v>172</v>
      </c>
      <c r="B747" s="27" t="s">
        <v>10</v>
      </c>
      <c r="C747" s="27" t="s">
        <v>417</v>
      </c>
      <c r="D747" s="123">
        <v>44440.0</v>
      </c>
      <c r="E747" s="40">
        <v>3.0</v>
      </c>
      <c r="F747" s="40">
        <v>2.0</v>
      </c>
      <c r="G747" s="125">
        <v>1.0</v>
      </c>
    </row>
    <row r="748" ht="15.75" customHeight="1">
      <c r="A748" s="27" t="s">
        <v>172</v>
      </c>
      <c r="B748" s="27" t="s">
        <v>10</v>
      </c>
      <c r="C748" s="27" t="s">
        <v>418</v>
      </c>
      <c r="D748" s="123">
        <v>44440.0</v>
      </c>
      <c r="E748" s="40">
        <v>1.0</v>
      </c>
      <c r="F748" s="40">
        <v>1.0</v>
      </c>
      <c r="G748" s="124" t="s">
        <v>393</v>
      </c>
    </row>
    <row r="749" ht="15.75" customHeight="1">
      <c r="A749" s="27" t="s">
        <v>172</v>
      </c>
      <c r="B749" s="27" t="s">
        <v>10</v>
      </c>
      <c r="C749" s="27" t="s">
        <v>419</v>
      </c>
      <c r="D749" s="123">
        <v>44440.0</v>
      </c>
      <c r="E749" s="40">
        <v>2.0</v>
      </c>
      <c r="F749" s="40">
        <v>3.0</v>
      </c>
      <c r="G749" s="125">
        <v>2.0</v>
      </c>
    </row>
    <row r="750" ht="15.75" customHeight="1">
      <c r="A750" s="27" t="s">
        <v>172</v>
      </c>
      <c r="B750" s="27" t="s">
        <v>10</v>
      </c>
      <c r="C750" s="27" t="s">
        <v>420</v>
      </c>
      <c r="D750" s="126">
        <v>44440.0</v>
      </c>
      <c r="E750" s="27" t="s">
        <v>393</v>
      </c>
      <c r="F750" s="27" t="s">
        <v>393</v>
      </c>
      <c r="G750" s="124" t="s">
        <v>393</v>
      </c>
    </row>
    <row r="751" ht="15.75" customHeight="1">
      <c r="A751" s="27" t="s">
        <v>172</v>
      </c>
      <c r="B751" s="27" t="s">
        <v>10</v>
      </c>
      <c r="C751" s="27" t="s">
        <v>421</v>
      </c>
      <c r="D751" s="123">
        <v>44440.0</v>
      </c>
      <c r="E751" s="40">
        <v>1.0</v>
      </c>
      <c r="F751" s="27" t="s">
        <v>393</v>
      </c>
      <c r="G751" s="124" t="s">
        <v>393</v>
      </c>
    </row>
    <row r="752" ht="15.75" customHeight="1">
      <c r="A752" s="27" t="s">
        <v>172</v>
      </c>
      <c r="B752" s="27" t="s">
        <v>10</v>
      </c>
      <c r="C752" s="27" t="s">
        <v>422</v>
      </c>
      <c r="D752" s="126">
        <v>44440.0</v>
      </c>
      <c r="E752" s="27" t="s">
        <v>393</v>
      </c>
      <c r="F752" s="27" t="s">
        <v>393</v>
      </c>
      <c r="G752" s="124" t="s">
        <v>393</v>
      </c>
    </row>
    <row r="753" ht="15.75" customHeight="1">
      <c r="A753" s="27" t="s">
        <v>172</v>
      </c>
      <c r="B753" s="27" t="s">
        <v>10</v>
      </c>
      <c r="C753" s="27" t="s">
        <v>423</v>
      </c>
      <c r="D753" s="123">
        <v>44440.0</v>
      </c>
      <c r="E753" s="40">
        <v>30.0</v>
      </c>
      <c r="F753" s="40">
        <v>3.0</v>
      </c>
      <c r="G753" s="125">
        <v>3.0</v>
      </c>
    </row>
    <row r="754" ht="15.75" customHeight="1">
      <c r="A754" s="27" t="s">
        <v>172</v>
      </c>
      <c r="B754" s="27" t="s">
        <v>10</v>
      </c>
      <c r="C754" s="27" t="s">
        <v>424</v>
      </c>
      <c r="D754" s="123">
        <v>44440.0</v>
      </c>
      <c r="E754" s="40">
        <v>9.0</v>
      </c>
      <c r="F754" s="40">
        <v>2.0</v>
      </c>
      <c r="G754" s="124" t="s">
        <v>393</v>
      </c>
    </row>
    <row r="755" ht="15.75" customHeight="1">
      <c r="A755" s="27" t="s">
        <v>172</v>
      </c>
      <c r="B755" s="27" t="s">
        <v>10</v>
      </c>
      <c r="C755" s="27" t="s">
        <v>425</v>
      </c>
      <c r="D755" s="123">
        <v>44440.0</v>
      </c>
      <c r="E755" s="40">
        <v>1.0</v>
      </c>
      <c r="F755" s="40">
        <v>2.0</v>
      </c>
      <c r="G755" s="125">
        <v>2.0</v>
      </c>
    </row>
    <row r="756" ht="15.75" customHeight="1">
      <c r="A756" s="27" t="s">
        <v>172</v>
      </c>
      <c r="B756" s="27" t="s">
        <v>10</v>
      </c>
      <c r="C756" s="27" t="s">
        <v>426</v>
      </c>
      <c r="D756" s="123">
        <v>44440.0</v>
      </c>
      <c r="E756" s="40">
        <v>1.0</v>
      </c>
      <c r="F756" s="40">
        <v>1.0</v>
      </c>
      <c r="G756" s="124" t="s">
        <v>393</v>
      </c>
    </row>
    <row r="757" ht="15.75" customHeight="1">
      <c r="A757" s="27" t="s">
        <v>172</v>
      </c>
      <c r="B757" s="27" t="s">
        <v>10</v>
      </c>
      <c r="C757" s="27" t="s">
        <v>427</v>
      </c>
      <c r="D757" s="126">
        <v>44440.0</v>
      </c>
      <c r="E757" s="27" t="s">
        <v>393</v>
      </c>
      <c r="F757" s="27" t="s">
        <v>393</v>
      </c>
      <c r="G757" s="124" t="s">
        <v>393</v>
      </c>
    </row>
    <row r="758" ht="15.75" customHeight="1">
      <c r="A758" s="27" t="s">
        <v>172</v>
      </c>
      <c r="B758" s="27" t="s">
        <v>10</v>
      </c>
      <c r="C758" s="27" t="s">
        <v>428</v>
      </c>
      <c r="D758" s="123">
        <v>44440.0</v>
      </c>
      <c r="E758" s="40">
        <v>4.0</v>
      </c>
      <c r="F758" s="40">
        <v>2.0</v>
      </c>
      <c r="G758" s="125">
        <v>2.0</v>
      </c>
    </row>
    <row r="759" ht="15.75" customHeight="1">
      <c r="A759" s="27" t="s">
        <v>172</v>
      </c>
      <c r="B759" s="27" t="s">
        <v>10</v>
      </c>
      <c r="C759" s="27" t="s">
        <v>429</v>
      </c>
      <c r="D759" s="123">
        <v>44440.0</v>
      </c>
      <c r="E759" s="40">
        <v>1.0</v>
      </c>
      <c r="F759" s="27" t="s">
        <v>393</v>
      </c>
      <c r="G759" s="125">
        <v>1.0</v>
      </c>
    </row>
    <row r="760" ht="15.75" customHeight="1">
      <c r="A760" s="27" t="s">
        <v>172</v>
      </c>
      <c r="B760" s="27" t="s">
        <v>10</v>
      </c>
      <c r="C760" s="27" t="s">
        <v>430</v>
      </c>
      <c r="D760" s="123">
        <v>44440.0</v>
      </c>
      <c r="E760" s="40">
        <v>3.0</v>
      </c>
      <c r="F760" s="40">
        <v>3.0</v>
      </c>
      <c r="G760" s="124" t="s">
        <v>393</v>
      </c>
    </row>
    <row r="761" ht="15.75" customHeight="1">
      <c r="A761" s="27" t="s">
        <v>172</v>
      </c>
      <c r="B761" s="27" t="s">
        <v>10</v>
      </c>
      <c r="C761" s="27" t="s">
        <v>431</v>
      </c>
      <c r="D761" s="123">
        <v>44440.0</v>
      </c>
      <c r="E761" s="40">
        <v>4.0</v>
      </c>
      <c r="F761" s="40">
        <v>2.0</v>
      </c>
      <c r="G761" s="125">
        <v>1.0</v>
      </c>
    </row>
    <row r="762" ht="15.75" customHeight="1">
      <c r="A762" s="27" t="s">
        <v>172</v>
      </c>
      <c r="B762" s="27" t="s">
        <v>10</v>
      </c>
      <c r="C762" s="27" t="s">
        <v>392</v>
      </c>
      <c r="D762" s="123">
        <v>44470.0</v>
      </c>
      <c r="E762" s="40">
        <v>6.0</v>
      </c>
      <c r="F762" s="27" t="s">
        <v>393</v>
      </c>
      <c r="G762" s="124" t="s">
        <v>393</v>
      </c>
    </row>
    <row r="763" ht="15.75" customHeight="1">
      <c r="A763" s="27" t="s">
        <v>172</v>
      </c>
      <c r="B763" s="27" t="s">
        <v>10</v>
      </c>
      <c r="C763" s="27" t="s">
        <v>394</v>
      </c>
      <c r="D763" s="123">
        <v>44470.0</v>
      </c>
      <c r="E763" s="27" t="s">
        <v>393</v>
      </c>
      <c r="F763" s="27" t="s">
        <v>393</v>
      </c>
      <c r="G763" s="124" t="s">
        <v>393</v>
      </c>
    </row>
    <row r="764" ht="15.75" customHeight="1">
      <c r="A764" s="27" t="s">
        <v>172</v>
      </c>
      <c r="B764" s="27" t="s">
        <v>10</v>
      </c>
      <c r="C764" s="27" t="s">
        <v>395</v>
      </c>
      <c r="D764" s="123">
        <v>44470.0</v>
      </c>
      <c r="E764" s="40">
        <v>4.0</v>
      </c>
      <c r="F764" s="40">
        <v>2.0</v>
      </c>
      <c r="G764" s="124" t="s">
        <v>393</v>
      </c>
    </row>
    <row r="765" ht="15.75" customHeight="1">
      <c r="A765" s="27" t="s">
        <v>172</v>
      </c>
      <c r="B765" s="27" t="s">
        <v>10</v>
      </c>
      <c r="C765" s="27" t="s">
        <v>396</v>
      </c>
      <c r="D765" s="123">
        <v>44470.0</v>
      </c>
      <c r="E765" s="40">
        <v>1.0</v>
      </c>
      <c r="F765" s="40">
        <v>2.0</v>
      </c>
      <c r="G765" s="125">
        <v>1.0</v>
      </c>
    </row>
    <row r="766" ht="15.75" customHeight="1">
      <c r="A766" s="27" t="s">
        <v>172</v>
      </c>
      <c r="B766" s="27" t="s">
        <v>10</v>
      </c>
      <c r="C766" s="27" t="s">
        <v>397</v>
      </c>
      <c r="D766" s="123">
        <v>44470.0</v>
      </c>
      <c r="E766" s="40">
        <v>5.0</v>
      </c>
      <c r="F766" s="27" t="s">
        <v>393</v>
      </c>
      <c r="G766" s="124" t="s">
        <v>393</v>
      </c>
    </row>
    <row r="767" ht="15.75" customHeight="1">
      <c r="A767" s="27" t="s">
        <v>172</v>
      </c>
      <c r="B767" s="27" t="s">
        <v>10</v>
      </c>
      <c r="C767" s="27" t="s">
        <v>398</v>
      </c>
      <c r="D767" s="123">
        <v>44470.0</v>
      </c>
      <c r="E767" s="40">
        <v>2.0</v>
      </c>
      <c r="F767" s="40">
        <v>1.0</v>
      </c>
      <c r="G767" s="124" t="s">
        <v>393</v>
      </c>
    </row>
    <row r="768" ht="15.75" customHeight="1">
      <c r="A768" s="27" t="s">
        <v>172</v>
      </c>
      <c r="B768" s="27" t="s">
        <v>10</v>
      </c>
      <c r="C768" s="27" t="s">
        <v>399</v>
      </c>
      <c r="D768" s="123">
        <v>44470.0</v>
      </c>
      <c r="E768" s="40">
        <v>1.0</v>
      </c>
      <c r="F768" s="27" t="s">
        <v>393</v>
      </c>
      <c r="G768" s="124" t="s">
        <v>393</v>
      </c>
    </row>
    <row r="769" ht="15.75" customHeight="1">
      <c r="A769" s="27" t="s">
        <v>172</v>
      </c>
      <c r="B769" s="27" t="s">
        <v>10</v>
      </c>
      <c r="C769" s="27" t="s">
        <v>400</v>
      </c>
      <c r="D769" s="123">
        <v>44470.0</v>
      </c>
      <c r="E769" s="40">
        <v>3.0</v>
      </c>
      <c r="F769" s="40">
        <v>2.0</v>
      </c>
      <c r="G769" s="124" t="s">
        <v>393</v>
      </c>
    </row>
    <row r="770" ht="15.75" customHeight="1">
      <c r="A770" s="27" t="s">
        <v>172</v>
      </c>
      <c r="B770" s="27" t="s">
        <v>10</v>
      </c>
      <c r="C770" s="27" t="s">
        <v>401</v>
      </c>
      <c r="D770" s="123">
        <v>44470.0</v>
      </c>
      <c r="E770" s="40">
        <v>1.0</v>
      </c>
      <c r="F770" s="40">
        <v>1.0</v>
      </c>
      <c r="G770" s="124" t="s">
        <v>393</v>
      </c>
    </row>
    <row r="771" ht="15.75" customHeight="1">
      <c r="A771" s="27" t="s">
        <v>172</v>
      </c>
      <c r="B771" s="27" t="s">
        <v>10</v>
      </c>
      <c r="C771" s="27" t="s">
        <v>402</v>
      </c>
      <c r="D771" s="123">
        <v>44470.0</v>
      </c>
      <c r="E771" s="27" t="s">
        <v>393</v>
      </c>
      <c r="F771" s="27" t="s">
        <v>393</v>
      </c>
      <c r="G771" s="124" t="s">
        <v>393</v>
      </c>
    </row>
    <row r="772" ht="15.75" customHeight="1">
      <c r="A772" s="27" t="s">
        <v>172</v>
      </c>
      <c r="B772" s="27" t="s">
        <v>10</v>
      </c>
      <c r="C772" s="27" t="s">
        <v>403</v>
      </c>
      <c r="D772" s="123">
        <v>44470.0</v>
      </c>
      <c r="E772" s="40">
        <v>1.0</v>
      </c>
      <c r="F772" s="40">
        <v>1.0</v>
      </c>
      <c r="G772" s="124" t="s">
        <v>393</v>
      </c>
    </row>
    <row r="773" ht="15.75" customHeight="1">
      <c r="A773" s="27" t="s">
        <v>172</v>
      </c>
      <c r="B773" s="27" t="s">
        <v>10</v>
      </c>
      <c r="C773" s="27" t="s">
        <v>404</v>
      </c>
      <c r="D773" s="123">
        <v>44470.0</v>
      </c>
      <c r="E773" s="27" t="s">
        <v>393</v>
      </c>
      <c r="F773" s="40">
        <v>1.0</v>
      </c>
      <c r="G773" s="124" t="s">
        <v>393</v>
      </c>
    </row>
    <row r="774" ht="15.75" customHeight="1">
      <c r="A774" s="27" t="s">
        <v>172</v>
      </c>
      <c r="B774" s="27" t="s">
        <v>10</v>
      </c>
      <c r="C774" s="27" t="s">
        <v>405</v>
      </c>
      <c r="D774" s="123">
        <v>44470.0</v>
      </c>
      <c r="E774" s="40">
        <v>6.0</v>
      </c>
      <c r="F774" s="40">
        <v>1.0</v>
      </c>
      <c r="G774" s="125">
        <v>1.0</v>
      </c>
    </row>
    <row r="775" ht="15.75" customHeight="1">
      <c r="A775" s="27" t="s">
        <v>172</v>
      </c>
      <c r="B775" s="27" t="s">
        <v>10</v>
      </c>
      <c r="C775" s="27" t="s">
        <v>406</v>
      </c>
      <c r="D775" s="123">
        <v>44470.0</v>
      </c>
      <c r="E775" s="40">
        <v>3.0</v>
      </c>
      <c r="F775" s="40">
        <v>4.0</v>
      </c>
      <c r="G775" s="124" t="s">
        <v>393</v>
      </c>
    </row>
    <row r="776" ht="15.75" customHeight="1">
      <c r="A776" s="27" t="s">
        <v>172</v>
      </c>
      <c r="B776" s="27" t="s">
        <v>10</v>
      </c>
      <c r="C776" s="27" t="s">
        <v>407</v>
      </c>
      <c r="D776" s="123">
        <v>44470.0</v>
      </c>
      <c r="E776" s="40">
        <v>1.0</v>
      </c>
      <c r="F776" s="40">
        <v>3.0</v>
      </c>
      <c r="G776" s="124" t="s">
        <v>393</v>
      </c>
    </row>
    <row r="777" ht="15.75" customHeight="1">
      <c r="A777" s="27" t="s">
        <v>172</v>
      </c>
      <c r="B777" s="27" t="s">
        <v>10</v>
      </c>
      <c r="C777" s="27" t="s">
        <v>408</v>
      </c>
      <c r="D777" s="123">
        <v>44470.0</v>
      </c>
      <c r="E777" s="40">
        <v>4.0</v>
      </c>
      <c r="F777" s="40">
        <v>3.0</v>
      </c>
      <c r="G777" s="125">
        <v>1.0</v>
      </c>
    </row>
    <row r="778" ht="15.75" customHeight="1">
      <c r="A778" s="27" t="s">
        <v>172</v>
      </c>
      <c r="B778" s="27" t="s">
        <v>10</v>
      </c>
      <c r="C778" s="27" t="s">
        <v>409</v>
      </c>
      <c r="D778" s="123">
        <v>44470.0</v>
      </c>
      <c r="E778" s="27" t="s">
        <v>393</v>
      </c>
      <c r="F778" s="27" t="s">
        <v>393</v>
      </c>
      <c r="G778" s="124" t="s">
        <v>393</v>
      </c>
    </row>
    <row r="779" ht="15.75" customHeight="1">
      <c r="A779" s="27" t="s">
        <v>172</v>
      </c>
      <c r="B779" s="27" t="s">
        <v>10</v>
      </c>
      <c r="C779" s="27" t="s">
        <v>410</v>
      </c>
      <c r="D779" s="123">
        <v>44470.0</v>
      </c>
      <c r="E779" s="40">
        <v>1.0</v>
      </c>
      <c r="F779" s="27" t="s">
        <v>393</v>
      </c>
      <c r="G779" s="124" t="s">
        <v>393</v>
      </c>
    </row>
    <row r="780" ht="15.75" customHeight="1">
      <c r="A780" s="27" t="s">
        <v>172</v>
      </c>
      <c r="B780" s="27" t="s">
        <v>10</v>
      </c>
      <c r="C780" s="27" t="s">
        <v>411</v>
      </c>
      <c r="D780" s="123">
        <v>44470.0</v>
      </c>
      <c r="E780" s="40">
        <v>4.0</v>
      </c>
      <c r="F780" s="27" t="s">
        <v>393</v>
      </c>
      <c r="G780" s="124" t="s">
        <v>393</v>
      </c>
    </row>
    <row r="781" ht="15.75" customHeight="1">
      <c r="A781" s="27" t="s">
        <v>172</v>
      </c>
      <c r="B781" s="27" t="s">
        <v>10</v>
      </c>
      <c r="C781" s="27" t="s">
        <v>412</v>
      </c>
      <c r="D781" s="123">
        <v>44470.0</v>
      </c>
      <c r="E781" s="40">
        <v>2.0</v>
      </c>
      <c r="F781" s="40">
        <v>2.0</v>
      </c>
      <c r="G781" s="124" t="s">
        <v>393</v>
      </c>
    </row>
    <row r="782" ht="15.75" customHeight="1">
      <c r="A782" s="27" t="s">
        <v>172</v>
      </c>
      <c r="B782" s="27" t="s">
        <v>10</v>
      </c>
      <c r="C782" s="27" t="s">
        <v>413</v>
      </c>
      <c r="D782" s="123">
        <v>44470.0</v>
      </c>
      <c r="E782" s="27" t="s">
        <v>393</v>
      </c>
      <c r="F782" s="27" t="s">
        <v>393</v>
      </c>
      <c r="G782" s="124" t="s">
        <v>393</v>
      </c>
    </row>
    <row r="783" ht="15.75" customHeight="1">
      <c r="A783" s="27" t="s">
        <v>172</v>
      </c>
      <c r="B783" s="27" t="s">
        <v>10</v>
      </c>
      <c r="C783" s="27" t="s">
        <v>414</v>
      </c>
      <c r="D783" s="123">
        <v>44470.0</v>
      </c>
      <c r="E783" s="40">
        <v>1.0</v>
      </c>
      <c r="F783" s="40">
        <v>1.0</v>
      </c>
      <c r="G783" s="124" t="s">
        <v>393</v>
      </c>
    </row>
    <row r="784" ht="15.75" customHeight="1">
      <c r="A784" s="27" t="s">
        <v>172</v>
      </c>
      <c r="B784" s="27" t="s">
        <v>10</v>
      </c>
      <c r="C784" s="27" t="s">
        <v>415</v>
      </c>
      <c r="D784" s="123">
        <v>44470.0</v>
      </c>
      <c r="E784" s="40">
        <v>1.0</v>
      </c>
      <c r="F784" s="40">
        <v>1.0</v>
      </c>
      <c r="G784" s="124" t="s">
        <v>393</v>
      </c>
    </row>
    <row r="785" ht="15.75" customHeight="1">
      <c r="A785" s="27" t="s">
        <v>172</v>
      </c>
      <c r="B785" s="27" t="s">
        <v>10</v>
      </c>
      <c r="C785" s="27" t="s">
        <v>416</v>
      </c>
      <c r="D785" s="123">
        <v>44470.0</v>
      </c>
      <c r="E785" s="27" t="s">
        <v>393</v>
      </c>
      <c r="F785" s="27" t="s">
        <v>393</v>
      </c>
      <c r="G785" s="124" t="s">
        <v>393</v>
      </c>
    </row>
    <row r="786" ht="15.75" customHeight="1">
      <c r="A786" s="27" t="s">
        <v>172</v>
      </c>
      <c r="B786" s="27" t="s">
        <v>10</v>
      </c>
      <c r="C786" s="27" t="s">
        <v>417</v>
      </c>
      <c r="D786" s="123">
        <v>44470.0</v>
      </c>
      <c r="E786" s="40">
        <v>4.0</v>
      </c>
      <c r="F786" s="27" t="s">
        <v>393</v>
      </c>
      <c r="G786" s="124" t="s">
        <v>393</v>
      </c>
    </row>
    <row r="787" ht="15.75" customHeight="1">
      <c r="A787" s="27" t="s">
        <v>172</v>
      </c>
      <c r="B787" s="27" t="s">
        <v>10</v>
      </c>
      <c r="C787" s="27" t="s">
        <v>418</v>
      </c>
      <c r="D787" s="123">
        <v>44470.0</v>
      </c>
      <c r="E787" s="40">
        <v>1.0</v>
      </c>
      <c r="F787" s="40">
        <v>1.0</v>
      </c>
      <c r="G787" s="124" t="s">
        <v>393</v>
      </c>
    </row>
    <row r="788" ht="15.75" customHeight="1">
      <c r="A788" s="27" t="s">
        <v>172</v>
      </c>
      <c r="B788" s="27" t="s">
        <v>10</v>
      </c>
      <c r="C788" s="27" t="s">
        <v>419</v>
      </c>
      <c r="D788" s="123">
        <v>44470.0</v>
      </c>
      <c r="E788" s="40">
        <v>2.0</v>
      </c>
      <c r="F788" s="40">
        <v>2.0</v>
      </c>
      <c r="G788" s="125">
        <v>2.0</v>
      </c>
    </row>
    <row r="789" ht="15.75" customHeight="1">
      <c r="A789" s="27" t="s">
        <v>172</v>
      </c>
      <c r="B789" s="27" t="s">
        <v>10</v>
      </c>
      <c r="C789" s="27" t="s">
        <v>420</v>
      </c>
      <c r="D789" s="123">
        <v>44470.0</v>
      </c>
      <c r="E789" s="40">
        <v>1.0</v>
      </c>
      <c r="F789" s="40">
        <v>3.0</v>
      </c>
      <c r="G789" s="125">
        <v>3.0</v>
      </c>
    </row>
    <row r="790" ht="15.75" customHeight="1">
      <c r="A790" s="27" t="s">
        <v>172</v>
      </c>
      <c r="B790" s="27" t="s">
        <v>10</v>
      </c>
      <c r="C790" s="27" t="s">
        <v>421</v>
      </c>
      <c r="D790" s="123">
        <v>44470.0</v>
      </c>
      <c r="E790" s="40">
        <v>1.0</v>
      </c>
      <c r="F790" s="40">
        <v>1.0</v>
      </c>
      <c r="G790" s="124" t="s">
        <v>393</v>
      </c>
    </row>
    <row r="791" ht="15.75" customHeight="1">
      <c r="A791" s="27" t="s">
        <v>172</v>
      </c>
      <c r="B791" s="27" t="s">
        <v>10</v>
      </c>
      <c r="C791" s="27" t="s">
        <v>422</v>
      </c>
      <c r="D791" s="123">
        <v>44470.0</v>
      </c>
      <c r="E791" s="27" t="s">
        <v>393</v>
      </c>
      <c r="F791" s="27" t="s">
        <v>393</v>
      </c>
      <c r="G791" s="124" t="s">
        <v>393</v>
      </c>
    </row>
    <row r="792" ht="15.75" customHeight="1">
      <c r="A792" s="27" t="s">
        <v>172</v>
      </c>
      <c r="B792" s="27" t="s">
        <v>10</v>
      </c>
      <c r="C792" s="27" t="s">
        <v>423</v>
      </c>
      <c r="D792" s="123">
        <v>44470.0</v>
      </c>
      <c r="E792" s="40">
        <v>30.0</v>
      </c>
      <c r="F792" s="40">
        <v>3.0</v>
      </c>
      <c r="G792" s="125">
        <v>2.0</v>
      </c>
    </row>
    <row r="793" ht="15.75" customHeight="1">
      <c r="A793" s="27" t="s">
        <v>172</v>
      </c>
      <c r="B793" s="27" t="s">
        <v>10</v>
      </c>
      <c r="C793" s="27" t="s">
        <v>424</v>
      </c>
      <c r="D793" s="123">
        <v>44470.0</v>
      </c>
      <c r="E793" s="40">
        <v>9.0</v>
      </c>
      <c r="F793" s="40">
        <v>3.0</v>
      </c>
      <c r="G793" s="124" t="s">
        <v>393</v>
      </c>
    </row>
    <row r="794" ht="15.75" customHeight="1">
      <c r="A794" s="27" t="s">
        <v>172</v>
      </c>
      <c r="B794" s="27" t="s">
        <v>10</v>
      </c>
      <c r="C794" s="27" t="s">
        <v>425</v>
      </c>
      <c r="D794" s="123">
        <v>44470.0</v>
      </c>
      <c r="E794" s="40">
        <v>1.0</v>
      </c>
      <c r="F794" s="40">
        <v>1.0</v>
      </c>
      <c r="G794" s="124" t="s">
        <v>393</v>
      </c>
    </row>
    <row r="795" ht="15.75" customHeight="1">
      <c r="A795" s="27" t="s">
        <v>172</v>
      </c>
      <c r="B795" s="27" t="s">
        <v>10</v>
      </c>
      <c r="C795" s="27" t="s">
        <v>426</v>
      </c>
      <c r="D795" s="123">
        <v>44470.0</v>
      </c>
      <c r="E795" s="27" t="s">
        <v>393</v>
      </c>
      <c r="F795" s="40">
        <v>1.0</v>
      </c>
      <c r="G795" s="124" t="s">
        <v>393</v>
      </c>
    </row>
    <row r="796" ht="15.75" customHeight="1">
      <c r="A796" s="27" t="s">
        <v>172</v>
      </c>
      <c r="B796" s="27" t="s">
        <v>10</v>
      </c>
      <c r="C796" s="27" t="s">
        <v>427</v>
      </c>
      <c r="D796" s="123">
        <v>44470.0</v>
      </c>
      <c r="E796" s="27" t="s">
        <v>393</v>
      </c>
      <c r="F796" s="27" t="s">
        <v>393</v>
      </c>
      <c r="G796" s="124" t="s">
        <v>393</v>
      </c>
    </row>
    <row r="797" ht="15.75" customHeight="1">
      <c r="A797" s="27" t="s">
        <v>172</v>
      </c>
      <c r="B797" s="27" t="s">
        <v>10</v>
      </c>
      <c r="C797" s="27" t="s">
        <v>428</v>
      </c>
      <c r="D797" s="123">
        <v>44470.0</v>
      </c>
      <c r="E797" s="40">
        <v>4.0</v>
      </c>
      <c r="F797" s="40">
        <v>1.0</v>
      </c>
      <c r="G797" s="125">
        <v>1.0</v>
      </c>
    </row>
    <row r="798" ht="15.75" customHeight="1">
      <c r="A798" s="27" t="s">
        <v>172</v>
      </c>
      <c r="B798" s="27" t="s">
        <v>10</v>
      </c>
      <c r="C798" s="27" t="s">
        <v>429</v>
      </c>
      <c r="D798" s="123">
        <v>44470.0</v>
      </c>
      <c r="E798" s="40">
        <v>1.0</v>
      </c>
      <c r="F798" s="27" t="s">
        <v>393</v>
      </c>
      <c r="G798" s="124" t="s">
        <v>393</v>
      </c>
    </row>
    <row r="799" ht="15.75" customHeight="1">
      <c r="A799" s="27" t="s">
        <v>172</v>
      </c>
      <c r="B799" s="27" t="s">
        <v>10</v>
      </c>
      <c r="C799" s="27" t="s">
        <v>430</v>
      </c>
      <c r="D799" s="123">
        <v>44470.0</v>
      </c>
      <c r="E799" s="40">
        <v>1.0</v>
      </c>
      <c r="F799" s="40">
        <v>1.0</v>
      </c>
      <c r="G799" s="124" t="s">
        <v>393</v>
      </c>
    </row>
    <row r="800" ht="15.75" customHeight="1">
      <c r="A800" s="27" t="s">
        <v>172</v>
      </c>
      <c r="B800" s="27" t="s">
        <v>10</v>
      </c>
      <c r="C800" s="27" t="s">
        <v>431</v>
      </c>
      <c r="D800" s="123">
        <v>44470.0</v>
      </c>
      <c r="E800" s="40">
        <v>4.0</v>
      </c>
      <c r="F800" s="40">
        <v>2.0</v>
      </c>
      <c r="G800" s="124" t="s">
        <v>393</v>
      </c>
    </row>
    <row r="801" ht="15.75" customHeight="1">
      <c r="A801" s="27" t="s">
        <v>172</v>
      </c>
      <c r="B801" s="27" t="s">
        <v>10</v>
      </c>
      <c r="C801" s="27" t="s">
        <v>392</v>
      </c>
      <c r="D801" s="123">
        <v>44501.0</v>
      </c>
      <c r="E801" s="40">
        <v>4.0</v>
      </c>
      <c r="F801" s="27" t="s">
        <v>393</v>
      </c>
      <c r="G801" s="124" t="s">
        <v>393</v>
      </c>
    </row>
    <row r="802" ht="15.75" customHeight="1">
      <c r="A802" s="27" t="s">
        <v>172</v>
      </c>
      <c r="B802" s="27" t="s">
        <v>10</v>
      </c>
      <c r="C802" s="27" t="s">
        <v>394</v>
      </c>
      <c r="D802" s="126">
        <v>44501.0</v>
      </c>
      <c r="E802" s="27" t="s">
        <v>393</v>
      </c>
      <c r="F802" s="27" t="s">
        <v>393</v>
      </c>
      <c r="G802" s="124" t="s">
        <v>393</v>
      </c>
    </row>
    <row r="803" ht="15.75" customHeight="1">
      <c r="A803" s="27" t="s">
        <v>172</v>
      </c>
      <c r="B803" s="27" t="s">
        <v>10</v>
      </c>
      <c r="C803" s="27" t="s">
        <v>395</v>
      </c>
      <c r="D803" s="123">
        <v>44501.0</v>
      </c>
      <c r="E803" s="40">
        <v>4.0</v>
      </c>
      <c r="F803" s="40">
        <v>2.0</v>
      </c>
      <c r="G803" s="124" t="s">
        <v>393</v>
      </c>
    </row>
    <row r="804" ht="15.75" customHeight="1">
      <c r="A804" s="27" t="s">
        <v>172</v>
      </c>
      <c r="B804" s="27" t="s">
        <v>10</v>
      </c>
      <c r="C804" s="27" t="s">
        <v>396</v>
      </c>
      <c r="D804" s="123">
        <v>44501.0</v>
      </c>
      <c r="E804" s="40">
        <v>1.0</v>
      </c>
      <c r="F804" s="40">
        <v>2.0</v>
      </c>
      <c r="G804" s="125">
        <v>1.0</v>
      </c>
    </row>
    <row r="805" ht="15.75" customHeight="1">
      <c r="A805" s="27" t="s">
        <v>172</v>
      </c>
      <c r="B805" s="27" t="s">
        <v>10</v>
      </c>
      <c r="C805" s="27" t="s">
        <v>397</v>
      </c>
      <c r="D805" s="123">
        <v>44501.0</v>
      </c>
      <c r="E805" s="40">
        <v>4.0</v>
      </c>
      <c r="F805" s="40">
        <v>2.0</v>
      </c>
      <c r="G805" s="124" t="s">
        <v>393</v>
      </c>
    </row>
    <row r="806" ht="15.75" customHeight="1">
      <c r="A806" s="27" t="s">
        <v>172</v>
      </c>
      <c r="B806" s="27" t="s">
        <v>10</v>
      </c>
      <c r="C806" s="27" t="s">
        <v>398</v>
      </c>
      <c r="D806" s="123">
        <v>44501.0</v>
      </c>
      <c r="E806" s="40">
        <v>2.0</v>
      </c>
      <c r="F806" s="40">
        <v>1.0</v>
      </c>
      <c r="G806" s="124" t="s">
        <v>393</v>
      </c>
    </row>
    <row r="807" ht="15.75" customHeight="1">
      <c r="A807" s="27" t="s">
        <v>172</v>
      </c>
      <c r="B807" s="27" t="s">
        <v>10</v>
      </c>
      <c r="C807" s="27" t="s">
        <v>399</v>
      </c>
      <c r="D807" s="123">
        <v>44501.0</v>
      </c>
      <c r="E807" s="40">
        <v>1.0</v>
      </c>
      <c r="F807" s="27" t="s">
        <v>393</v>
      </c>
      <c r="G807" s="125">
        <v>3.0</v>
      </c>
    </row>
    <row r="808" ht="15.75" customHeight="1">
      <c r="A808" s="27" t="s">
        <v>172</v>
      </c>
      <c r="B808" s="27" t="s">
        <v>10</v>
      </c>
      <c r="C808" s="27" t="s">
        <v>400</v>
      </c>
      <c r="D808" s="123">
        <v>44501.0</v>
      </c>
      <c r="E808" s="40">
        <v>3.0</v>
      </c>
      <c r="F808" s="40">
        <v>2.0</v>
      </c>
      <c r="G808" s="124" t="s">
        <v>393</v>
      </c>
    </row>
    <row r="809" ht="15.75" customHeight="1">
      <c r="A809" s="27" t="s">
        <v>172</v>
      </c>
      <c r="B809" s="27" t="s">
        <v>10</v>
      </c>
      <c r="C809" s="27" t="s">
        <v>401</v>
      </c>
      <c r="D809" s="123">
        <v>44501.0</v>
      </c>
      <c r="E809" s="40">
        <v>1.0</v>
      </c>
      <c r="F809" s="40">
        <v>1.0</v>
      </c>
      <c r="G809" s="124" t="s">
        <v>393</v>
      </c>
    </row>
    <row r="810" ht="15.75" customHeight="1">
      <c r="A810" s="27" t="s">
        <v>172</v>
      </c>
      <c r="B810" s="27" t="s">
        <v>10</v>
      </c>
      <c r="C810" s="27" t="s">
        <v>402</v>
      </c>
      <c r="D810" s="126">
        <v>44501.0</v>
      </c>
      <c r="E810" s="27" t="s">
        <v>393</v>
      </c>
      <c r="F810" s="27" t="s">
        <v>393</v>
      </c>
      <c r="G810" s="124" t="s">
        <v>393</v>
      </c>
    </row>
    <row r="811" ht="15.75" customHeight="1">
      <c r="A811" s="27" t="s">
        <v>172</v>
      </c>
      <c r="B811" s="27" t="s">
        <v>10</v>
      </c>
      <c r="C811" s="27" t="s">
        <v>403</v>
      </c>
      <c r="D811" s="123">
        <v>44501.0</v>
      </c>
      <c r="E811" s="40">
        <v>1.0</v>
      </c>
      <c r="F811" s="40">
        <v>1.0</v>
      </c>
      <c r="G811" s="124" t="s">
        <v>393</v>
      </c>
    </row>
    <row r="812" ht="15.75" customHeight="1">
      <c r="A812" s="27" t="s">
        <v>172</v>
      </c>
      <c r="B812" s="27" t="s">
        <v>10</v>
      </c>
      <c r="C812" s="27" t="s">
        <v>404</v>
      </c>
      <c r="D812" s="123">
        <v>44501.0</v>
      </c>
      <c r="E812" s="40">
        <v>4.0</v>
      </c>
      <c r="F812" s="40">
        <v>2.0</v>
      </c>
      <c r="G812" s="124" t="s">
        <v>393</v>
      </c>
    </row>
    <row r="813" ht="15.75" customHeight="1">
      <c r="A813" s="27" t="s">
        <v>172</v>
      </c>
      <c r="B813" s="27" t="s">
        <v>10</v>
      </c>
      <c r="C813" s="27" t="s">
        <v>405</v>
      </c>
      <c r="D813" s="123">
        <v>44501.0</v>
      </c>
      <c r="E813" s="40">
        <v>5.0</v>
      </c>
      <c r="F813" s="40">
        <v>1.0</v>
      </c>
      <c r="G813" s="124" t="s">
        <v>393</v>
      </c>
    </row>
    <row r="814" ht="15.75" customHeight="1">
      <c r="A814" s="27" t="s">
        <v>172</v>
      </c>
      <c r="B814" s="27" t="s">
        <v>10</v>
      </c>
      <c r="C814" s="27" t="s">
        <v>406</v>
      </c>
      <c r="D814" s="123">
        <v>44501.0</v>
      </c>
      <c r="E814" s="40">
        <v>3.0</v>
      </c>
      <c r="F814" s="40">
        <v>3.0</v>
      </c>
      <c r="G814" s="124" t="s">
        <v>393</v>
      </c>
    </row>
    <row r="815" ht="15.75" customHeight="1">
      <c r="A815" s="27" t="s">
        <v>172</v>
      </c>
      <c r="B815" s="27" t="s">
        <v>10</v>
      </c>
      <c r="C815" s="27" t="s">
        <v>407</v>
      </c>
      <c r="D815" s="126">
        <v>44501.0</v>
      </c>
      <c r="E815" s="27" t="s">
        <v>393</v>
      </c>
      <c r="F815" s="27" t="s">
        <v>393</v>
      </c>
      <c r="G815" s="124" t="s">
        <v>393</v>
      </c>
    </row>
    <row r="816" ht="15.75" customHeight="1">
      <c r="A816" s="27" t="s">
        <v>172</v>
      </c>
      <c r="B816" s="27" t="s">
        <v>10</v>
      </c>
      <c r="C816" s="27" t="s">
        <v>408</v>
      </c>
      <c r="D816" s="123">
        <v>44501.0</v>
      </c>
      <c r="E816" s="40">
        <v>4.0</v>
      </c>
      <c r="F816" s="40">
        <v>3.0</v>
      </c>
      <c r="G816" s="125">
        <v>2.0</v>
      </c>
    </row>
    <row r="817" ht="15.75" customHeight="1">
      <c r="A817" s="27" t="s">
        <v>172</v>
      </c>
      <c r="B817" s="27" t="s">
        <v>10</v>
      </c>
      <c r="C817" s="27" t="s">
        <v>409</v>
      </c>
      <c r="D817" s="123">
        <v>44501.0</v>
      </c>
      <c r="E817" s="40">
        <v>4.0</v>
      </c>
      <c r="F817" s="40">
        <v>2.0</v>
      </c>
      <c r="G817" s="125">
        <v>2.0</v>
      </c>
    </row>
    <row r="818" ht="15.75" customHeight="1">
      <c r="A818" s="27" t="s">
        <v>172</v>
      </c>
      <c r="B818" s="27" t="s">
        <v>10</v>
      </c>
      <c r="C818" s="27" t="s">
        <v>410</v>
      </c>
      <c r="D818" s="126">
        <v>44501.0</v>
      </c>
      <c r="E818" s="27" t="s">
        <v>393</v>
      </c>
      <c r="F818" s="40">
        <v>1.0</v>
      </c>
      <c r="G818" s="125">
        <v>1.0</v>
      </c>
    </row>
    <row r="819" ht="15.75" customHeight="1">
      <c r="A819" s="27" t="s">
        <v>172</v>
      </c>
      <c r="B819" s="27" t="s">
        <v>10</v>
      </c>
      <c r="C819" s="27" t="s">
        <v>411</v>
      </c>
      <c r="D819" s="123">
        <v>44501.0</v>
      </c>
      <c r="E819" s="40">
        <v>4.0</v>
      </c>
      <c r="F819" s="27" t="s">
        <v>393</v>
      </c>
      <c r="G819" s="124" t="s">
        <v>393</v>
      </c>
    </row>
    <row r="820" ht="15.75" customHeight="1">
      <c r="A820" s="27" t="s">
        <v>172</v>
      </c>
      <c r="B820" s="27" t="s">
        <v>10</v>
      </c>
      <c r="C820" s="27" t="s">
        <v>412</v>
      </c>
      <c r="D820" s="123">
        <v>44501.0</v>
      </c>
      <c r="E820" s="40">
        <v>2.0</v>
      </c>
      <c r="F820" s="40">
        <v>5.0</v>
      </c>
      <c r="G820" s="124" t="s">
        <v>393</v>
      </c>
    </row>
    <row r="821" ht="15.75" customHeight="1">
      <c r="A821" s="27" t="s">
        <v>172</v>
      </c>
      <c r="B821" s="27" t="s">
        <v>10</v>
      </c>
      <c r="C821" s="27" t="s">
        <v>413</v>
      </c>
      <c r="D821" s="126">
        <v>44501.0</v>
      </c>
      <c r="E821" s="27" t="s">
        <v>393</v>
      </c>
      <c r="F821" s="27" t="s">
        <v>393</v>
      </c>
      <c r="G821" s="124" t="s">
        <v>393</v>
      </c>
    </row>
    <row r="822" ht="15.75" customHeight="1">
      <c r="A822" s="27" t="s">
        <v>172</v>
      </c>
      <c r="B822" s="27" t="s">
        <v>10</v>
      </c>
      <c r="C822" s="27" t="s">
        <v>414</v>
      </c>
      <c r="D822" s="123">
        <v>44501.0</v>
      </c>
      <c r="E822" s="40">
        <v>1.0</v>
      </c>
      <c r="F822" s="40">
        <v>1.0</v>
      </c>
      <c r="G822" s="124" t="s">
        <v>393</v>
      </c>
    </row>
    <row r="823" ht="15.75" customHeight="1">
      <c r="A823" s="27" t="s">
        <v>172</v>
      </c>
      <c r="B823" s="27" t="s">
        <v>10</v>
      </c>
      <c r="C823" s="27" t="s">
        <v>415</v>
      </c>
      <c r="D823" s="123">
        <v>44501.0</v>
      </c>
      <c r="E823" s="40">
        <v>1.0</v>
      </c>
      <c r="F823" s="40">
        <v>1.0</v>
      </c>
      <c r="G823" s="124" t="s">
        <v>393</v>
      </c>
    </row>
    <row r="824" ht="15.75" customHeight="1">
      <c r="A824" s="27" t="s">
        <v>172</v>
      </c>
      <c r="B824" s="27" t="s">
        <v>10</v>
      </c>
      <c r="C824" s="27" t="s">
        <v>416</v>
      </c>
      <c r="D824" s="126">
        <v>44501.0</v>
      </c>
      <c r="E824" s="27" t="s">
        <v>393</v>
      </c>
      <c r="F824" s="27" t="s">
        <v>393</v>
      </c>
      <c r="G824" s="124" t="s">
        <v>393</v>
      </c>
    </row>
    <row r="825" ht="15.75" customHeight="1">
      <c r="A825" s="27" t="s">
        <v>172</v>
      </c>
      <c r="B825" s="27" t="s">
        <v>10</v>
      </c>
      <c r="C825" s="27" t="s">
        <v>417</v>
      </c>
      <c r="D825" s="123">
        <v>44501.0</v>
      </c>
      <c r="E825" s="40">
        <v>3.0</v>
      </c>
      <c r="F825" s="40">
        <v>1.0</v>
      </c>
      <c r="G825" s="125">
        <v>1.0</v>
      </c>
    </row>
    <row r="826" ht="15.75" customHeight="1">
      <c r="A826" s="27" t="s">
        <v>172</v>
      </c>
      <c r="B826" s="27" t="s">
        <v>10</v>
      </c>
      <c r="C826" s="27" t="s">
        <v>418</v>
      </c>
      <c r="D826" s="123">
        <v>44501.0</v>
      </c>
      <c r="E826" s="40">
        <v>1.0</v>
      </c>
      <c r="F826" s="40">
        <v>1.0</v>
      </c>
      <c r="G826" s="124" t="s">
        <v>393</v>
      </c>
    </row>
    <row r="827" ht="15.75" customHeight="1">
      <c r="A827" s="27" t="s">
        <v>172</v>
      </c>
      <c r="B827" s="27" t="s">
        <v>10</v>
      </c>
      <c r="C827" s="27" t="s">
        <v>419</v>
      </c>
      <c r="D827" s="123">
        <v>44501.0</v>
      </c>
      <c r="E827" s="40">
        <v>1.0</v>
      </c>
      <c r="F827" s="40">
        <v>2.0</v>
      </c>
      <c r="G827" s="125">
        <v>2.0</v>
      </c>
    </row>
    <row r="828" ht="15.75" customHeight="1">
      <c r="A828" s="27" t="s">
        <v>172</v>
      </c>
      <c r="B828" s="27" t="s">
        <v>10</v>
      </c>
      <c r="C828" s="27" t="s">
        <v>420</v>
      </c>
      <c r="D828" s="123">
        <v>44501.0</v>
      </c>
      <c r="E828" s="40">
        <v>1.0</v>
      </c>
      <c r="F828" s="40">
        <v>4.0</v>
      </c>
      <c r="G828" s="125">
        <v>2.0</v>
      </c>
    </row>
    <row r="829" ht="15.75" customHeight="1">
      <c r="A829" s="27" t="s">
        <v>172</v>
      </c>
      <c r="B829" s="27" t="s">
        <v>10</v>
      </c>
      <c r="C829" s="27" t="s">
        <v>421</v>
      </c>
      <c r="D829" s="123">
        <v>44501.0</v>
      </c>
      <c r="E829" s="40">
        <v>1.0</v>
      </c>
      <c r="F829" s="40">
        <v>1.0</v>
      </c>
      <c r="G829" s="124" t="s">
        <v>393</v>
      </c>
    </row>
    <row r="830" ht="15.75" customHeight="1">
      <c r="A830" s="27" t="s">
        <v>172</v>
      </c>
      <c r="B830" s="27" t="s">
        <v>10</v>
      </c>
      <c r="C830" s="27" t="s">
        <v>422</v>
      </c>
      <c r="D830" s="123">
        <v>44501.0</v>
      </c>
      <c r="E830" s="40">
        <v>1.0</v>
      </c>
      <c r="F830" s="27" t="s">
        <v>393</v>
      </c>
      <c r="G830" s="124" t="s">
        <v>393</v>
      </c>
    </row>
    <row r="831" ht="15.75" customHeight="1">
      <c r="A831" s="27" t="s">
        <v>172</v>
      </c>
      <c r="B831" s="27" t="s">
        <v>10</v>
      </c>
      <c r="C831" s="27" t="s">
        <v>423</v>
      </c>
      <c r="D831" s="123">
        <v>44501.0</v>
      </c>
      <c r="E831" s="40">
        <v>30.0</v>
      </c>
      <c r="F831" s="40">
        <v>4.0</v>
      </c>
      <c r="G831" s="125">
        <v>3.0</v>
      </c>
    </row>
    <row r="832" ht="15.75" customHeight="1">
      <c r="A832" s="27" t="s">
        <v>172</v>
      </c>
      <c r="B832" s="27" t="s">
        <v>10</v>
      </c>
      <c r="C832" s="27" t="s">
        <v>424</v>
      </c>
      <c r="D832" s="123">
        <v>44501.0</v>
      </c>
      <c r="E832" s="40">
        <v>9.0</v>
      </c>
      <c r="F832" s="40">
        <v>6.0</v>
      </c>
      <c r="G832" s="124" t="s">
        <v>393</v>
      </c>
    </row>
    <row r="833" ht="15.75" customHeight="1">
      <c r="A833" s="27" t="s">
        <v>172</v>
      </c>
      <c r="B833" s="27" t="s">
        <v>10</v>
      </c>
      <c r="C833" s="27" t="s">
        <v>425</v>
      </c>
      <c r="D833" s="123">
        <v>44501.0</v>
      </c>
      <c r="E833" s="40">
        <v>1.0</v>
      </c>
      <c r="F833" s="40">
        <v>2.0</v>
      </c>
      <c r="G833" s="125">
        <v>1.0</v>
      </c>
    </row>
    <row r="834" ht="15.75" customHeight="1">
      <c r="A834" s="27" t="s">
        <v>172</v>
      </c>
      <c r="B834" s="27" t="s">
        <v>10</v>
      </c>
      <c r="C834" s="27" t="s">
        <v>426</v>
      </c>
      <c r="D834" s="123">
        <v>44501.0</v>
      </c>
      <c r="E834" s="40">
        <v>1.0</v>
      </c>
      <c r="F834" s="40">
        <v>1.0</v>
      </c>
      <c r="G834" s="124" t="s">
        <v>393</v>
      </c>
    </row>
    <row r="835" ht="15.75" customHeight="1">
      <c r="A835" s="27" t="s">
        <v>172</v>
      </c>
      <c r="B835" s="27" t="s">
        <v>10</v>
      </c>
      <c r="C835" s="27" t="s">
        <v>427</v>
      </c>
      <c r="D835" s="123">
        <v>44501.0</v>
      </c>
      <c r="E835" s="40">
        <v>1.0</v>
      </c>
      <c r="F835" s="40">
        <v>1.0</v>
      </c>
      <c r="G835" s="124" t="s">
        <v>393</v>
      </c>
    </row>
    <row r="836" ht="15.75" customHeight="1">
      <c r="A836" s="27" t="s">
        <v>172</v>
      </c>
      <c r="B836" s="27" t="s">
        <v>10</v>
      </c>
      <c r="C836" s="27" t="s">
        <v>428</v>
      </c>
      <c r="D836" s="123">
        <v>44501.0</v>
      </c>
      <c r="E836" s="40">
        <v>4.0</v>
      </c>
      <c r="F836" s="40">
        <v>1.0</v>
      </c>
      <c r="G836" s="125">
        <v>1.0</v>
      </c>
    </row>
    <row r="837" ht="15.75" customHeight="1">
      <c r="A837" s="27" t="s">
        <v>172</v>
      </c>
      <c r="B837" s="27" t="s">
        <v>10</v>
      </c>
      <c r="C837" s="27" t="s">
        <v>429</v>
      </c>
      <c r="D837" s="123">
        <v>44501.0</v>
      </c>
      <c r="E837" s="40">
        <v>1.0</v>
      </c>
      <c r="F837" s="27" t="s">
        <v>393</v>
      </c>
      <c r="G837" s="125">
        <v>1.0</v>
      </c>
    </row>
    <row r="838" ht="15.75" customHeight="1">
      <c r="A838" s="27" t="s">
        <v>172</v>
      </c>
      <c r="B838" s="27" t="s">
        <v>10</v>
      </c>
      <c r="C838" s="27" t="s">
        <v>430</v>
      </c>
      <c r="D838" s="123">
        <v>44501.0</v>
      </c>
      <c r="E838" s="40">
        <v>2.0</v>
      </c>
      <c r="F838" s="40">
        <v>2.0</v>
      </c>
      <c r="G838" s="124" t="s">
        <v>393</v>
      </c>
    </row>
    <row r="839" ht="15.75" customHeight="1">
      <c r="A839" s="27" t="s">
        <v>172</v>
      </c>
      <c r="B839" s="27" t="s">
        <v>10</v>
      </c>
      <c r="C839" s="27" t="s">
        <v>431</v>
      </c>
      <c r="D839" s="123">
        <v>44501.0</v>
      </c>
      <c r="E839" s="40">
        <v>4.0</v>
      </c>
      <c r="F839" s="40">
        <v>2.0</v>
      </c>
      <c r="G839" s="125">
        <v>1.0</v>
      </c>
    </row>
    <row r="840" ht="15.75" customHeight="1">
      <c r="A840" s="27" t="s">
        <v>172</v>
      </c>
      <c r="B840" s="27" t="s">
        <v>10</v>
      </c>
      <c r="C840" s="27" t="s">
        <v>392</v>
      </c>
      <c r="D840" s="123">
        <v>44531.0</v>
      </c>
      <c r="E840" s="40">
        <v>5.0</v>
      </c>
      <c r="F840" s="27" t="s">
        <v>393</v>
      </c>
      <c r="G840" s="124" t="s">
        <v>393</v>
      </c>
    </row>
    <row r="841" ht="15.75" customHeight="1">
      <c r="A841" s="27" t="s">
        <v>172</v>
      </c>
      <c r="B841" s="27" t="s">
        <v>10</v>
      </c>
      <c r="C841" s="27" t="s">
        <v>394</v>
      </c>
      <c r="D841" s="123">
        <v>44531.0</v>
      </c>
      <c r="E841" s="40">
        <v>2.0</v>
      </c>
      <c r="F841" s="27" t="s">
        <v>393</v>
      </c>
      <c r="G841" s="125">
        <v>1.0</v>
      </c>
    </row>
    <row r="842" ht="15.75" customHeight="1">
      <c r="A842" s="27" t="s">
        <v>172</v>
      </c>
      <c r="B842" s="27" t="s">
        <v>10</v>
      </c>
      <c r="C842" s="27" t="s">
        <v>395</v>
      </c>
      <c r="D842" s="123">
        <v>44531.0</v>
      </c>
      <c r="E842" s="40">
        <v>4.0</v>
      </c>
      <c r="F842" s="40">
        <v>2.0</v>
      </c>
      <c r="G842" s="124" t="s">
        <v>393</v>
      </c>
    </row>
    <row r="843" ht="15.75" customHeight="1">
      <c r="A843" s="27" t="s">
        <v>172</v>
      </c>
      <c r="B843" s="27" t="s">
        <v>10</v>
      </c>
      <c r="C843" s="27" t="s">
        <v>396</v>
      </c>
      <c r="D843" s="123">
        <v>44531.0</v>
      </c>
      <c r="E843" s="40">
        <v>1.0</v>
      </c>
      <c r="F843" s="40">
        <v>1.0</v>
      </c>
      <c r="G843" s="125">
        <v>1.0</v>
      </c>
    </row>
    <row r="844" ht="15.75" customHeight="1">
      <c r="A844" s="27" t="s">
        <v>172</v>
      </c>
      <c r="B844" s="27" t="s">
        <v>10</v>
      </c>
      <c r="C844" s="27" t="s">
        <v>397</v>
      </c>
      <c r="D844" s="123">
        <v>44531.0</v>
      </c>
      <c r="E844" s="40">
        <v>4.0</v>
      </c>
      <c r="F844" s="40">
        <v>2.0</v>
      </c>
      <c r="G844" s="124" t="s">
        <v>393</v>
      </c>
    </row>
    <row r="845" ht="15.75" customHeight="1">
      <c r="A845" s="27" t="s">
        <v>172</v>
      </c>
      <c r="B845" s="27" t="s">
        <v>10</v>
      </c>
      <c r="C845" s="27" t="s">
        <v>398</v>
      </c>
      <c r="D845" s="123">
        <v>44531.0</v>
      </c>
      <c r="E845" s="40">
        <v>2.0</v>
      </c>
      <c r="F845" s="40">
        <v>1.0</v>
      </c>
      <c r="G845" s="124" t="s">
        <v>393</v>
      </c>
    </row>
    <row r="846" ht="15.75" customHeight="1">
      <c r="A846" s="27" t="s">
        <v>172</v>
      </c>
      <c r="B846" s="27" t="s">
        <v>10</v>
      </c>
      <c r="C846" s="27" t="s">
        <v>399</v>
      </c>
      <c r="D846" s="123">
        <v>44531.0</v>
      </c>
      <c r="E846" s="40">
        <v>1.0</v>
      </c>
      <c r="F846" s="27" t="s">
        <v>393</v>
      </c>
      <c r="G846" s="125">
        <v>1.0</v>
      </c>
    </row>
    <row r="847" ht="15.75" customHeight="1">
      <c r="A847" s="27" t="s">
        <v>172</v>
      </c>
      <c r="B847" s="27" t="s">
        <v>10</v>
      </c>
      <c r="C847" s="27" t="s">
        <v>400</v>
      </c>
      <c r="D847" s="123">
        <v>44531.0</v>
      </c>
      <c r="E847" s="40">
        <v>3.0</v>
      </c>
      <c r="F847" s="40">
        <v>3.0</v>
      </c>
      <c r="G847" s="124" t="s">
        <v>393</v>
      </c>
    </row>
    <row r="848" ht="15.75" customHeight="1">
      <c r="A848" s="27" t="s">
        <v>172</v>
      </c>
      <c r="B848" s="27" t="s">
        <v>10</v>
      </c>
      <c r="C848" s="27" t="s">
        <v>401</v>
      </c>
      <c r="D848" s="123">
        <v>44531.0</v>
      </c>
      <c r="E848" s="40">
        <v>1.0</v>
      </c>
      <c r="F848" s="40">
        <v>1.0</v>
      </c>
      <c r="G848" s="124" t="s">
        <v>393</v>
      </c>
    </row>
    <row r="849" ht="15.75" customHeight="1">
      <c r="A849" s="27" t="s">
        <v>172</v>
      </c>
      <c r="B849" s="27" t="s">
        <v>10</v>
      </c>
      <c r="C849" s="27" t="s">
        <v>402</v>
      </c>
      <c r="D849" s="123">
        <v>44531.0</v>
      </c>
      <c r="E849" s="40">
        <v>1.0</v>
      </c>
      <c r="F849" s="40">
        <v>1.0</v>
      </c>
      <c r="G849" s="124" t="s">
        <v>393</v>
      </c>
    </row>
    <row r="850" ht="15.75" customHeight="1">
      <c r="A850" s="27" t="s">
        <v>172</v>
      </c>
      <c r="B850" s="27" t="s">
        <v>10</v>
      </c>
      <c r="C850" s="27" t="s">
        <v>403</v>
      </c>
      <c r="D850" s="123">
        <v>44531.0</v>
      </c>
      <c r="E850" s="40">
        <v>1.0</v>
      </c>
      <c r="F850" s="27" t="s">
        <v>393</v>
      </c>
      <c r="G850" s="124" t="s">
        <v>393</v>
      </c>
    </row>
    <row r="851" ht="15.75" customHeight="1">
      <c r="A851" s="27" t="s">
        <v>172</v>
      </c>
      <c r="B851" s="27" t="s">
        <v>10</v>
      </c>
      <c r="C851" s="27" t="s">
        <v>404</v>
      </c>
      <c r="D851" s="123">
        <v>44531.0</v>
      </c>
      <c r="E851" s="40">
        <v>4.0</v>
      </c>
      <c r="F851" s="27" t="s">
        <v>393</v>
      </c>
      <c r="G851" s="124" t="s">
        <v>393</v>
      </c>
    </row>
    <row r="852" ht="15.75" customHeight="1">
      <c r="A852" s="27" t="s">
        <v>172</v>
      </c>
      <c r="B852" s="27" t="s">
        <v>10</v>
      </c>
      <c r="C852" s="27" t="s">
        <v>405</v>
      </c>
      <c r="D852" s="123">
        <v>44531.0</v>
      </c>
      <c r="E852" s="40">
        <v>4.0</v>
      </c>
      <c r="F852" s="40">
        <v>1.0</v>
      </c>
      <c r="G852" s="125">
        <v>1.0</v>
      </c>
    </row>
    <row r="853" ht="15.75" customHeight="1">
      <c r="A853" s="27" t="s">
        <v>172</v>
      </c>
      <c r="B853" s="27" t="s">
        <v>10</v>
      </c>
      <c r="C853" s="27" t="s">
        <v>406</v>
      </c>
      <c r="D853" s="123">
        <v>44531.0</v>
      </c>
      <c r="E853" s="40">
        <v>3.0</v>
      </c>
      <c r="F853" s="40">
        <v>3.0</v>
      </c>
      <c r="G853" s="124" t="s">
        <v>393</v>
      </c>
    </row>
    <row r="854" ht="15.75" customHeight="1">
      <c r="A854" s="27" t="s">
        <v>172</v>
      </c>
      <c r="B854" s="27" t="s">
        <v>10</v>
      </c>
      <c r="C854" s="27" t="s">
        <v>407</v>
      </c>
      <c r="D854" s="123">
        <v>44531.0</v>
      </c>
      <c r="E854" s="40">
        <v>1.0</v>
      </c>
      <c r="F854" s="40">
        <v>3.0</v>
      </c>
      <c r="G854" s="124" t="s">
        <v>393</v>
      </c>
    </row>
    <row r="855" ht="15.75" customHeight="1">
      <c r="A855" s="27" t="s">
        <v>172</v>
      </c>
      <c r="B855" s="27" t="s">
        <v>10</v>
      </c>
      <c r="C855" s="27" t="s">
        <v>408</v>
      </c>
      <c r="D855" s="123">
        <v>44531.0</v>
      </c>
      <c r="E855" s="40">
        <v>4.0</v>
      </c>
      <c r="F855" s="40">
        <v>3.0</v>
      </c>
      <c r="G855" s="125">
        <v>2.0</v>
      </c>
    </row>
    <row r="856" ht="15.75" customHeight="1">
      <c r="A856" s="27" t="s">
        <v>172</v>
      </c>
      <c r="B856" s="27" t="s">
        <v>10</v>
      </c>
      <c r="C856" s="27" t="s">
        <v>409</v>
      </c>
      <c r="D856" s="123">
        <v>44531.0</v>
      </c>
      <c r="E856" s="40">
        <v>4.0</v>
      </c>
      <c r="F856" s="40">
        <v>2.0</v>
      </c>
      <c r="G856" s="125">
        <v>2.0</v>
      </c>
    </row>
    <row r="857" ht="15.75" customHeight="1">
      <c r="A857" s="27" t="s">
        <v>172</v>
      </c>
      <c r="B857" s="27" t="s">
        <v>10</v>
      </c>
      <c r="C857" s="27" t="s">
        <v>410</v>
      </c>
      <c r="D857" s="123">
        <v>44531.0</v>
      </c>
      <c r="E857" s="40">
        <v>1.0</v>
      </c>
      <c r="F857" s="27" t="s">
        <v>393</v>
      </c>
      <c r="G857" s="124" t="s">
        <v>393</v>
      </c>
    </row>
    <row r="858" ht="15.75" customHeight="1">
      <c r="A858" s="27" t="s">
        <v>172</v>
      </c>
      <c r="B858" s="27" t="s">
        <v>10</v>
      </c>
      <c r="C858" s="27" t="s">
        <v>411</v>
      </c>
      <c r="D858" s="123">
        <v>44531.0</v>
      </c>
      <c r="E858" s="40">
        <v>4.0</v>
      </c>
      <c r="F858" s="27" t="s">
        <v>393</v>
      </c>
      <c r="G858" s="124" t="s">
        <v>393</v>
      </c>
    </row>
    <row r="859" ht="15.75" customHeight="1">
      <c r="A859" s="27" t="s">
        <v>172</v>
      </c>
      <c r="B859" s="27" t="s">
        <v>10</v>
      </c>
      <c r="C859" s="27" t="s">
        <v>412</v>
      </c>
      <c r="D859" s="123">
        <v>44531.0</v>
      </c>
      <c r="E859" s="40">
        <v>2.0</v>
      </c>
      <c r="F859" s="40">
        <v>4.0</v>
      </c>
      <c r="G859" s="124" t="s">
        <v>393</v>
      </c>
    </row>
    <row r="860" ht="15.75" customHeight="1">
      <c r="A860" s="27" t="s">
        <v>172</v>
      </c>
      <c r="B860" s="27" t="s">
        <v>10</v>
      </c>
      <c r="C860" s="27" t="s">
        <v>413</v>
      </c>
      <c r="D860" s="126">
        <v>44531.0</v>
      </c>
      <c r="E860" s="27" t="s">
        <v>393</v>
      </c>
      <c r="F860" s="27" t="s">
        <v>393</v>
      </c>
      <c r="G860" s="124" t="s">
        <v>393</v>
      </c>
    </row>
    <row r="861" ht="15.75" customHeight="1">
      <c r="A861" s="27" t="s">
        <v>172</v>
      </c>
      <c r="B861" s="27" t="s">
        <v>10</v>
      </c>
      <c r="C861" s="27" t="s">
        <v>414</v>
      </c>
      <c r="D861" s="123">
        <v>44531.0</v>
      </c>
      <c r="E861" s="40">
        <v>1.0</v>
      </c>
      <c r="F861" s="40">
        <v>1.0</v>
      </c>
      <c r="G861" s="124" t="s">
        <v>393</v>
      </c>
    </row>
    <row r="862" ht="15.75" customHeight="1">
      <c r="A862" s="27" t="s">
        <v>172</v>
      </c>
      <c r="B862" s="27" t="s">
        <v>10</v>
      </c>
      <c r="C862" s="27" t="s">
        <v>415</v>
      </c>
      <c r="D862" s="123">
        <v>44531.0</v>
      </c>
      <c r="E862" s="40">
        <v>1.0</v>
      </c>
      <c r="F862" s="40">
        <v>1.0</v>
      </c>
      <c r="G862" s="124" t="s">
        <v>393</v>
      </c>
    </row>
    <row r="863" ht="15.75" customHeight="1">
      <c r="A863" s="27" t="s">
        <v>172</v>
      </c>
      <c r="B863" s="27" t="s">
        <v>10</v>
      </c>
      <c r="C863" s="27" t="s">
        <v>416</v>
      </c>
      <c r="D863" s="126">
        <v>44531.0</v>
      </c>
      <c r="E863" s="27" t="s">
        <v>393</v>
      </c>
      <c r="F863" s="27" t="s">
        <v>393</v>
      </c>
      <c r="G863" s="124" t="s">
        <v>393</v>
      </c>
    </row>
    <row r="864" ht="15.75" customHeight="1">
      <c r="A864" s="27" t="s">
        <v>172</v>
      </c>
      <c r="B864" s="27" t="s">
        <v>10</v>
      </c>
      <c r="C864" s="27" t="s">
        <v>417</v>
      </c>
      <c r="D864" s="123">
        <v>44531.0</v>
      </c>
      <c r="E864" s="40">
        <v>3.0</v>
      </c>
      <c r="F864" s="27" t="s">
        <v>393</v>
      </c>
      <c r="G864" s="124" t="s">
        <v>393</v>
      </c>
    </row>
    <row r="865" ht="15.75" customHeight="1">
      <c r="A865" s="27" t="s">
        <v>172</v>
      </c>
      <c r="B865" s="27" t="s">
        <v>10</v>
      </c>
      <c r="C865" s="27" t="s">
        <v>418</v>
      </c>
      <c r="D865" s="123">
        <v>44531.0</v>
      </c>
      <c r="E865" s="40">
        <v>1.0</v>
      </c>
      <c r="F865" s="40">
        <v>1.0</v>
      </c>
      <c r="G865" s="124" t="s">
        <v>393</v>
      </c>
    </row>
    <row r="866" ht="15.75" customHeight="1">
      <c r="A866" s="27" t="s">
        <v>172</v>
      </c>
      <c r="B866" s="27" t="s">
        <v>10</v>
      </c>
      <c r="C866" s="27" t="s">
        <v>419</v>
      </c>
      <c r="D866" s="123">
        <v>44531.0</v>
      </c>
      <c r="E866" s="40">
        <v>1.0</v>
      </c>
      <c r="F866" s="40">
        <v>2.0</v>
      </c>
      <c r="G866" s="125">
        <v>2.0</v>
      </c>
    </row>
    <row r="867" ht="15.75" customHeight="1">
      <c r="A867" s="27" t="s">
        <v>172</v>
      </c>
      <c r="B867" s="27" t="s">
        <v>10</v>
      </c>
      <c r="C867" s="27" t="s">
        <v>420</v>
      </c>
      <c r="D867" s="123">
        <v>44531.0</v>
      </c>
      <c r="E867" s="40">
        <v>1.0</v>
      </c>
      <c r="F867" s="40">
        <v>1.0</v>
      </c>
      <c r="G867" s="125">
        <v>1.0</v>
      </c>
    </row>
    <row r="868" ht="15.75" customHeight="1">
      <c r="A868" s="27" t="s">
        <v>172</v>
      </c>
      <c r="B868" s="27" t="s">
        <v>10</v>
      </c>
      <c r="C868" s="27" t="s">
        <v>421</v>
      </c>
      <c r="D868" s="123">
        <v>44531.0</v>
      </c>
      <c r="E868" s="40">
        <v>1.0</v>
      </c>
      <c r="F868" s="40">
        <v>1.0</v>
      </c>
      <c r="G868" s="124" t="s">
        <v>393</v>
      </c>
    </row>
    <row r="869" ht="15.75" customHeight="1">
      <c r="A869" s="27" t="s">
        <v>172</v>
      </c>
      <c r="B869" s="27" t="s">
        <v>10</v>
      </c>
      <c r="C869" s="27" t="s">
        <v>422</v>
      </c>
      <c r="D869" s="123">
        <v>44531.0</v>
      </c>
      <c r="E869" s="40">
        <v>1.0</v>
      </c>
      <c r="F869" s="27" t="s">
        <v>393</v>
      </c>
      <c r="G869" s="124" t="s">
        <v>393</v>
      </c>
    </row>
    <row r="870" ht="15.75" customHeight="1">
      <c r="A870" s="27" t="s">
        <v>172</v>
      </c>
      <c r="B870" s="27" t="s">
        <v>10</v>
      </c>
      <c r="C870" s="27" t="s">
        <v>423</v>
      </c>
      <c r="D870" s="123">
        <v>44531.0</v>
      </c>
      <c r="E870" s="40">
        <v>30.0</v>
      </c>
      <c r="F870" s="40">
        <v>4.0</v>
      </c>
      <c r="G870" s="125">
        <v>3.0</v>
      </c>
    </row>
    <row r="871" ht="15.75" customHeight="1">
      <c r="A871" s="27" t="s">
        <v>172</v>
      </c>
      <c r="B871" s="27" t="s">
        <v>10</v>
      </c>
      <c r="C871" s="27" t="s">
        <v>424</v>
      </c>
      <c r="D871" s="123">
        <v>44531.0</v>
      </c>
      <c r="E871" s="40">
        <v>9.0</v>
      </c>
      <c r="F871" s="40">
        <v>1.0</v>
      </c>
      <c r="G871" s="124" t="s">
        <v>393</v>
      </c>
    </row>
    <row r="872" ht="15.75" customHeight="1">
      <c r="A872" s="27" t="s">
        <v>172</v>
      </c>
      <c r="B872" s="27" t="s">
        <v>10</v>
      </c>
      <c r="C872" s="27" t="s">
        <v>425</v>
      </c>
      <c r="D872" s="123">
        <v>44531.0</v>
      </c>
      <c r="E872" s="40">
        <v>1.0</v>
      </c>
      <c r="F872" s="40">
        <v>1.0</v>
      </c>
      <c r="G872" s="124" t="s">
        <v>393</v>
      </c>
    </row>
    <row r="873" ht="15.75" customHeight="1">
      <c r="A873" s="27" t="s">
        <v>172</v>
      </c>
      <c r="B873" s="27" t="s">
        <v>10</v>
      </c>
      <c r="C873" s="27" t="s">
        <v>426</v>
      </c>
      <c r="D873" s="123">
        <v>44531.0</v>
      </c>
      <c r="E873" s="40">
        <v>1.0</v>
      </c>
      <c r="F873" s="40">
        <v>1.0</v>
      </c>
      <c r="G873" s="124" t="s">
        <v>393</v>
      </c>
    </row>
    <row r="874" ht="15.75" customHeight="1">
      <c r="A874" s="27" t="s">
        <v>172</v>
      </c>
      <c r="B874" s="27" t="s">
        <v>10</v>
      </c>
      <c r="C874" s="27" t="s">
        <v>427</v>
      </c>
      <c r="D874" s="126">
        <v>44531.0</v>
      </c>
      <c r="E874" s="27" t="s">
        <v>393</v>
      </c>
      <c r="F874" s="27" t="s">
        <v>393</v>
      </c>
      <c r="G874" s="124" t="s">
        <v>393</v>
      </c>
    </row>
    <row r="875" ht="15.75" customHeight="1">
      <c r="A875" s="27" t="s">
        <v>172</v>
      </c>
      <c r="B875" s="27" t="s">
        <v>10</v>
      </c>
      <c r="C875" s="27" t="s">
        <v>428</v>
      </c>
      <c r="D875" s="123">
        <v>44531.0</v>
      </c>
      <c r="E875" s="40">
        <v>4.0</v>
      </c>
      <c r="F875" s="40">
        <v>1.0</v>
      </c>
      <c r="G875" s="125">
        <v>1.0</v>
      </c>
    </row>
    <row r="876" ht="15.75" customHeight="1">
      <c r="A876" s="27" t="s">
        <v>172</v>
      </c>
      <c r="B876" s="27" t="s">
        <v>10</v>
      </c>
      <c r="C876" s="27" t="s">
        <v>429</v>
      </c>
      <c r="D876" s="123">
        <v>44531.0</v>
      </c>
      <c r="E876" s="40">
        <v>1.0</v>
      </c>
      <c r="F876" s="27" t="s">
        <v>393</v>
      </c>
      <c r="G876" s="125">
        <v>1.0</v>
      </c>
    </row>
    <row r="877" ht="15.75" customHeight="1">
      <c r="A877" s="27" t="s">
        <v>172</v>
      </c>
      <c r="B877" s="27" t="s">
        <v>10</v>
      </c>
      <c r="C877" s="27" t="s">
        <v>430</v>
      </c>
      <c r="D877" s="123">
        <v>44531.0</v>
      </c>
      <c r="E877" s="40">
        <v>2.0</v>
      </c>
      <c r="F877" s="40">
        <v>1.0</v>
      </c>
      <c r="G877" s="124" t="s">
        <v>393</v>
      </c>
    </row>
    <row r="878" ht="15.75" customHeight="1">
      <c r="A878" s="27" t="s">
        <v>172</v>
      </c>
      <c r="B878" s="27" t="s">
        <v>10</v>
      </c>
      <c r="C878" s="27" t="s">
        <v>431</v>
      </c>
      <c r="D878" s="123">
        <v>44531.0</v>
      </c>
      <c r="E878" s="40">
        <v>4.0</v>
      </c>
      <c r="F878" s="40">
        <v>2.0</v>
      </c>
      <c r="G878" s="125">
        <v>1.0</v>
      </c>
    </row>
  </sheetData>
  <autoFilter ref="$A$1:$AO$878"/>
  <printOptions/>
  <pageMargins bottom="0.75" footer="0.0" header="0.0" left="0.7" right="0.7" top="0.75"/>
  <pageSetup orientation="landscape"/>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6" width="12.63"/>
  </cols>
  <sheetData>
    <row r="1">
      <c r="A1" s="32" t="s">
        <v>433</v>
      </c>
      <c r="B1" s="127" t="s">
        <v>141</v>
      </c>
      <c r="C1" s="127" t="s">
        <v>24</v>
      </c>
      <c r="D1" s="118" t="s">
        <v>363</v>
      </c>
      <c r="E1" s="120" t="s">
        <v>12</v>
      </c>
      <c r="F1" s="120" t="s">
        <v>367</v>
      </c>
      <c r="G1" s="120" t="s">
        <v>330</v>
      </c>
      <c r="H1" s="120" t="s">
        <v>368</v>
      </c>
      <c r="I1" s="120" t="s">
        <v>127</v>
      </c>
      <c r="J1" s="120" t="s">
        <v>369</v>
      </c>
      <c r="K1" s="120" t="s">
        <v>434</v>
      </c>
      <c r="L1" s="120" t="s">
        <v>334</v>
      </c>
      <c r="M1" s="128" t="s">
        <v>435</v>
      </c>
      <c r="N1" s="120" t="s">
        <v>132</v>
      </c>
      <c r="O1" s="120" t="s">
        <v>21</v>
      </c>
      <c r="P1" s="118" t="s">
        <v>436</v>
      </c>
      <c r="Q1" s="129" t="s">
        <v>437</v>
      </c>
      <c r="R1" s="129" t="s">
        <v>438</v>
      </c>
      <c r="S1" s="129" t="s">
        <v>439</v>
      </c>
      <c r="T1" s="129" t="s">
        <v>440</v>
      </c>
      <c r="U1" s="129" t="s">
        <v>441</v>
      </c>
      <c r="V1" s="129" t="s">
        <v>442</v>
      </c>
      <c r="W1" s="129" t="s">
        <v>443</v>
      </c>
      <c r="X1" s="129" t="s">
        <v>444</v>
      </c>
      <c r="Y1" s="129" t="s">
        <v>445</v>
      </c>
      <c r="Z1" s="129" t="s">
        <v>446</v>
      </c>
      <c r="AA1" s="129" t="s">
        <v>447</v>
      </c>
      <c r="AB1" s="129" t="s">
        <v>448</v>
      </c>
      <c r="AC1" s="129" t="s">
        <v>448</v>
      </c>
      <c r="AD1" s="129" t="s">
        <v>449</v>
      </c>
      <c r="AE1" s="130" t="s">
        <v>450</v>
      </c>
      <c r="AF1" s="131" t="s">
        <v>451</v>
      </c>
      <c r="AG1" s="131" t="s">
        <v>452</v>
      </c>
    </row>
    <row r="2" ht="15.0" customHeight="1">
      <c r="A2" s="124" t="s">
        <v>172</v>
      </c>
      <c r="B2" s="132" t="s">
        <v>10</v>
      </c>
      <c r="C2" s="133" t="s">
        <v>453</v>
      </c>
      <c r="D2" s="134">
        <v>44582.0</v>
      </c>
      <c r="E2" s="133">
        <v>1000.0</v>
      </c>
      <c r="F2" s="133">
        <v>240.0</v>
      </c>
      <c r="G2" s="133">
        <v>100.0</v>
      </c>
      <c r="H2" s="133">
        <v>0.0</v>
      </c>
      <c r="I2" s="133">
        <v>0.0</v>
      </c>
      <c r="J2" s="133">
        <v>200.0</v>
      </c>
      <c r="K2" s="133">
        <v>500.0</v>
      </c>
      <c r="L2" s="133">
        <v>200.0</v>
      </c>
      <c r="M2" s="133">
        <v>500.0</v>
      </c>
      <c r="N2" s="133">
        <v>0.0</v>
      </c>
      <c r="O2" s="133">
        <v>0.0</v>
      </c>
      <c r="P2" s="135">
        <f t="shared" ref="P2:P721" si="1">SUM(E2:O2)</f>
        <v>2740</v>
      </c>
      <c r="Q2" s="136">
        <f t="shared" ref="Q2:Q721" si="2">E2*4.3/1000</f>
        <v>4.3</v>
      </c>
      <c r="R2" s="137">
        <f t="shared" ref="R2:R721" si="3">E2*0.6/1000</f>
        <v>0.6</v>
      </c>
      <c r="S2" s="138">
        <f t="shared" ref="S2:S721" si="4">F2*7.4/1000</f>
        <v>1.776</v>
      </c>
      <c r="T2" s="139">
        <f t="shared" ref="T2:T721" si="5">G2*10/1000</f>
        <v>1</v>
      </c>
      <c r="U2" s="139">
        <f t="shared" ref="U2:U721" si="6">H2*11.9/1000</f>
        <v>0</v>
      </c>
      <c r="V2" s="139">
        <f t="shared" ref="V2:V721" si="7">I2*7.8/1000</f>
        <v>0</v>
      </c>
      <c r="W2" s="139">
        <f t="shared" ref="W2:W721" si="8">J2*38.1/1000</f>
        <v>7.62</v>
      </c>
      <c r="X2" s="139">
        <f t="shared" ref="X2:X721" si="9">K2*9.5/1000</f>
        <v>4.75</v>
      </c>
      <c r="Y2" s="139">
        <f t="shared" ref="Y2:Y721" si="10">K2*6.9/1000</f>
        <v>3.45</v>
      </c>
      <c r="Z2" s="139">
        <f t="shared" ref="Z2:Z721" si="11">L2*5.6/1000</f>
        <v>1.12</v>
      </c>
      <c r="AA2" s="139">
        <f t="shared" ref="AA2:AA721" si="12">Z2</f>
        <v>1.12</v>
      </c>
      <c r="AB2" s="139">
        <f t="shared" ref="AB2:AB721" si="13">M2*9.8/1000</f>
        <v>4.9</v>
      </c>
      <c r="AC2" s="139">
        <f t="shared" ref="AC2:AC721" si="14">M2*14.5/1000</f>
        <v>7.25</v>
      </c>
      <c r="AD2" s="139">
        <f t="shared" ref="AD2:AD721" si="15">N2*5.5/1000</f>
        <v>0</v>
      </c>
      <c r="AE2" s="140">
        <f t="shared" ref="AE2:AE721" si="16">SUM(Q2:AD2)</f>
        <v>37.886</v>
      </c>
      <c r="AF2" s="98">
        <f t="shared" ref="AF2:AF721" si="17">AE2/23.3</f>
        <v>1.626008584</v>
      </c>
      <c r="AG2" s="141">
        <f t="shared" ref="AG2:AG721" si="18">AE2/23.3</f>
        <v>1.626008584</v>
      </c>
    </row>
    <row r="3" ht="15.75" customHeight="1">
      <c r="A3" s="27" t="s">
        <v>172</v>
      </c>
      <c r="B3" s="27" t="s">
        <v>10</v>
      </c>
      <c r="C3" s="133" t="s">
        <v>454</v>
      </c>
      <c r="D3" s="134">
        <v>44582.0</v>
      </c>
      <c r="E3" s="133">
        <v>40.0</v>
      </c>
      <c r="F3" s="133">
        <v>60.0</v>
      </c>
      <c r="G3" s="133">
        <v>5.0</v>
      </c>
      <c r="H3" s="133">
        <v>50.0</v>
      </c>
      <c r="I3" s="133">
        <v>40.0</v>
      </c>
      <c r="J3" s="133">
        <v>50.0</v>
      </c>
      <c r="K3" s="133">
        <v>40.0</v>
      </c>
      <c r="L3" s="133">
        <v>40.0</v>
      </c>
      <c r="M3" s="133">
        <v>0.0</v>
      </c>
      <c r="N3" s="133">
        <v>30.0</v>
      </c>
      <c r="O3" s="133">
        <v>0.0</v>
      </c>
      <c r="P3" s="135">
        <f t="shared" si="1"/>
        <v>355</v>
      </c>
      <c r="Q3" s="136">
        <f t="shared" si="2"/>
        <v>0.172</v>
      </c>
      <c r="R3" s="137">
        <f t="shared" si="3"/>
        <v>0.024</v>
      </c>
      <c r="S3" s="138">
        <f t="shared" si="4"/>
        <v>0.444</v>
      </c>
      <c r="T3" s="139">
        <f t="shared" si="5"/>
        <v>0.05</v>
      </c>
      <c r="U3" s="139">
        <f t="shared" si="6"/>
        <v>0.595</v>
      </c>
      <c r="V3" s="139">
        <f t="shared" si="7"/>
        <v>0.312</v>
      </c>
      <c r="W3" s="139">
        <f t="shared" si="8"/>
        <v>1.905</v>
      </c>
      <c r="X3" s="139">
        <f t="shared" si="9"/>
        <v>0.38</v>
      </c>
      <c r="Y3" s="139">
        <f t="shared" si="10"/>
        <v>0.276</v>
      </c>
      <c r="Z3" s="139">
        <f t="shared" si="11"/>
        <v>0.224</v>
      </c>
      <c r="AA3" s="139">
        <f t="shared" si="12"/>
        <v>0.224</v>
      </c>
      <c r="AB3" s="139">
        <f t="shared" si="13"/>
        <v>0</v>
      </c>
      <c r="AC3" s="139">
        <f t="shared" si="14"/>
        <v>0</v>
      </c>
      <c r="AD3" s="139">
        <f t="shared" si="15"/>
        <v>0.165</v>
      </c>
      <c r="AE3" s="140">
        <f t="shared" si="16"/>
        <v>4.771</v>
      </c>
      <c r="AF3" s="98">
        <f t="shared" si="17"/>
        <v>0.2047639485</v>
      </c>
      <c r="AG3" s="141">
        <f t="shared" si="18"/>
        <v>0.2047639485</v>
      </c>
    </row>
    <row r="4" ht="15.75" customHeight="1">
      <c r="A4" s="27" t="s">
        <v>172</v>
      </c>
      <c r="B4" s="27" t="s">
        <v>10</v>
      </c>
      <c r="C4" s="133" t="s">
        <v>455</v>
      </c>
      <c r="D4" s="134">
        <v>44582.0</v>
      </c>
      <c r="E4" s="133">
        <v>80.0</v>
      </c>
      <c r="F4" s="133">
        <v>50.0</v>
      </c>
      <c r="G4" s="133">
        <v>20.0</v>
      </c>
      <c r="H4" s="133">
        <v>20.0</v>
      </c>
      <c r="I4" s="133">
        <v>20.0</v>
      </c>
      <c r="J4" s="133">
        <v>0.0</v>
      </c>
      <c r="K4" s="133">
        <v>60.0</v>
      </c>
      <c r="L4" s="133">
        <v>20.0</v>
      </c>
      <c r="M4" s="133">
        <v>0.0</v>
      </c>
      <c r="N4" s="133">
        <v>20.0</v>
      </c>
      <c r="O4" s="133">
        <v>0.0</v>
      </c>
      <c r="P4" s="135">
        <f t="shared" si="1"/>
        <v>290</v>
      </c>
      <c r="Q4" s="136">
        <f t="shared" si="2"/>
        <v>0.344</v>
      </c>
      <c r="R4" s="137">
        <f t="shared" si="3"/>
        <v>0.048</v>
      </c>
      <c r="S4" s="138">
        <f t="shared" si="4"/>
        <v>0.37</v>
      </c>
      <c r="T4" s="139">
        <f t="shared" si="5"/>
        <v>0.2</v>
      </c>
      <c r="U4" s="139">
        <f t="shared" si="6"/>
        <v>0.238</v>
      </c>
      <c r="V4" s="139">
        <f t="shared" si="7"/>
        <v>0.156</v>
      </c>
      <c r="W4" s="139">
        <f t="shared" si="8"/>
        <v>0</v>
      </c>
      <c r="X4" s="139">
        <f t="shared" si="9"/>
        <v>0.57</v>
      </c>
      <c r="Y4" s="139">
        <f t="shared" si="10"/>
        <v>0.414</v>
      </c>
      <c r="Z4" s="139">
        <f t="shared" si="11"/>
        <v>0.112</v>
      </c>
      <c r="AA4" s="139">
        <f t="shared" si="12"/>
        <v>0.112</v>
      </c>
      <c r="AB4" s="139">
        <f t="shared" si="13"/>
        <v>0</v>
      </c>
      <c r="AC4" s="139">
        <f t="shared" si="14"/>
        <v>0</v>
      </c>
      <c r="AD4" s="139">
        <f t="shared" si="15"/>
        <v>0.11</v>
      </c>
      <c r="AE4" s="140">
        <f t="shared" si="16"/>
        <v>2.674</v>
      </c>
      <c r="AF4" s="98">
        <f t="shared" si="17"/>
        <v>0.1147639485</v>
      </c>
      <c r="AG4" s="141">
        <f t="shared" si="18"/>
        <v>0.1147639485</v>
      </c>
    </row>
    <row r="5" ht="15.75" customHeight="1">
      <c r="A5" s="27" t="s">
        <v>172</v>
      </c>
      <c r="B5" s="27" t="s">
        <v>10</v>
      </c>
      <c r="C5" s="133" t="s">
        <v>456</v>
      </c>
      <c r="D5" s="134">
        <v>44582.0</v>
      </c>
      <c r="E5" s="133">
        <v>20.0</v>
      </c>
      <c r="F5" s="133">
        <v>70.0</v>
      </c>
      <c r="G5" s="133">
        <v>20.0</v>
      </c>
      <c r="H5" s="133">
        <v>40.0</v>
      </c>
      <c r="I5" s="133">
        <v>48.0</v>
      </c>
      <c r="J5" s="133">
        <v>50.0</v>
      </c>
      <c r="K5" s="133">
        <v>70.0</v>
      </c>
      <c r="L5" s="133">
        <v>40.0</v>
      </c>
      <c r="M5" s="133">
        <v>20.0</v>
      </c>
      <c r="N5" s="133">
        <v>30.0</v>
      </c>
      <c r="O5" s="133">
        <v>50.0</v>
      </c>
      <c r="P5" s="135">
        <f t="shared" si="1"/>
        <v>458</v>
      </c>
      <c r="Q5" s="136">
        <f t="shared" si="2"/>
        <v>0.086</v>
      </c>
      <c r="R5" s="137">
        <f t="shared" si="3"/>
        <v>0.012</v>
      </c>
      <c r="S5" s="138">
        <f t="shared" si="4"/>
        <v>0.518</v>
      </c>
      <c r="T5" s="139">
        <f t="shared" si="5"/>
        <v>0.2</v>
      </c>
      <c r="U5" s="139">
        <f t="shared" si="6"/>
        <v>0.476</v>
      </c>
      <c r="V5" s="139">
        <f t="shared" si="7"/>
        <v>0.3744</v>
      </c>
      <c r="W5" s="139">
        <f t="shared" si="8"/>
        <v>1.905</v>
      </c>
      <c r="X5" s="139">
        <f t="shared" si="9"/>
        <v>0.665</v>
      </c>
      <c r="Y5" s="139">
        <f t="shared" si="10"/>
        <v>0.483</v>
      </c>
      <c r="Z5" s="139">
        <f t="shared" si="11"/>
        <v>0.224</v>
      </c>
      <c r="AA5" s="139">
        <f t="shared" si="12"/>
        <v>0.224</v>
      </c>
      <c r="AB5" s="139">
        <f t="shared" si="13"/>
        <v>0.196</v>
      </c>
      <c r="AC5" s="139">
        <f t="shared" si="14"/>
        <v>0.29</v>
      </c>
      <c r="AD5" s="139">
        <f t="shared" si="15"/>
        <v>0.165</v>
      </c>
      <c r="AE5" s="140">
        <f t="shared" si="16"/>
        <v>5.8184</v>
      </c>
      <c r="AF5" s="98">
        <f t="shared" si="17"/>
        <v>0.2497167382</v>
      </c>
      <c r="AG5" s="141">
        <f t="shared" si="18"/>
        <v>0.2497167382</v>
      </c>
    </row>
    <row r="6" ht="15.75" customHeight="1">
      <c r="A6" s="27" t="s">
        <v>172</v>
      </c>
      <c r="B6" s="27" t="s">
        <v>10</v>
      </c>
      <c r="C6" s="133" t="s">
        <v>457</v>
      </c>
      <c r="D6" s="134">
        <v>44582.0</v>
      </c>
      <c r="E6" s="133">
        <v>60.0</v>
      </c>
      <c r="F6" s="133">
        <v>110.0</v>
      </c>
      <c r="G6" s="133">
        <v>15.0</v>
      </c>
      <c r="H6" s="133">
        <v>100.0</v>
      </c>
      <c r="I6" s="133">
        <v>100.0</v>
      </c>
      <c r="J6" s="133">
        <v>100.0</v>
      </c>
      <c r="K6" s="133">
        <v>100.0</v>
      </c>
      <c r="L6" s="133">
        <v>40.0</v>
      </c>
      <c r="M6" s="133">
        <v>0.0</v>
      </c>
      <c r="N6" s="133">
        <v>10.0</v>
      </c>
      <c r="O6" s="133">
        <v>50.0</v>
      </c>
      <c r="P6" s="135">
        <f t="shared" si="1"/>
        <v>685</v>
      </c>
      <c r="Q6" s="136">
        <f t="shared" si="2"/>
        <v>0.258</v>
      </c>
      <c r="R6" s="137">
        <f t="shared" si="3"/>
        <v>0.036</v>
      </c>
      <c r="S6" s="138">
        <f t="shared" si="4"/>
        <v>0.814</v>
      </c>
      <c r="T6" s="139">
        <f t="shared" si="5"/>
        <v>0.15</v>
      </c>
      <c r="U6" s="139">
        <f t="shared" si="6"/>
        <v>1.19</v>
      </c>
      <c r="V6" s="139">
        <f t="shared" si="7"/>
        <v>0.78</v>
      </c>
      <c r="W6" s="139">
        <f t="shared" si="8"/>
        <v>3.81</v>
      </c>
      <c r="X6" s="139">
        <f t="shared" si="9"/>
        <v>0.95</v>
      </c>
      <c r="Y6" s="139">
        <f t="shared" si="10"/>
        <v>0.69</v>
      </c>
      <c r="Z6" s="139">
        <f t="shared" si="11"/>
        <v>0.224</v>
      </c>
      <c r="AA6" s="139">
        <f t="shared" si="12"/>
        <v>0.224</v>
      </c>
      <c r="AB6" s="139">
        <f t="shared" si="13"/>
        <v>0</v>
      </c>
      <c r="AC6" s="139">
        <f t="shared" si="14"/>
        <v>0</v>
      </c>
      <c r="AD6" s="139">
        <f t="shared" si="15"/>
        <v>0.055</v>
      </c>
      <c r="AE6" s="140">
        <f t="shared" si="16"/>
        <v>9.181</v>
      </c>
      <c r="AF6" s="98">
        <f t="shared" si="17"/>
        <v>0.3940343348</v>
      </c>
      <c r="AG6" s="141">
        <f t="shared" si="18"/>
        <v>0.3940343348</v>
      </c>
    </row>
    <row r="7" ht="15.75" customHeight="1">
      <c r="A7" s="27" t="s">
        <v>172</v>
      </c>
      <c r="B7" s="27" t="s">
        <v>10</v>
      </c>
      <c r="C7" s="133" t="s">
        <v>458</v>
      </c>
      <c r="D7" s="134">
        <v>44582.0</v>
      </c>
      <c r="E7" s="133">
        <v>20.0</v>
      </c>
      <c r="F7" s="133">
        <v>40.0</v>
      </c>
      <c r="G7" s="133">
        <v>0.0</v>
      </c>
      <c r="H7" s="133">
        <v>20.0</v>
      </c>
      <c r="I7" s="133">
        <v>40.0</v>
      </c>
      <c r="J7" s="133">
        <v>50.0</v>
      </c>
      <c r="K7" s="133">
        <v>40.0</v>
      </c>
      <c r="L7" s="133">
        <v>20.0</v>
      </c>
      <c r="M7" s="133">
        <v>10.0</v>
      </c>
      <c r="N7" s="133">
        <v>20.0</v>
      </c>
      <c r="O7" s="133">
        <v>0.0</v>
      </c>
      <c r="P7" s="135">
        <f t="shared" si="1"/>
        <v>260</v>
      </c>
      <c r="Q7" s="136">
        <f t="shared" si="2"/>
        <v>0.086</v>
      </c>
      <c r="R7" s="137">
        <f t="shared" si="3"/>
        <v>0.012</v>
      </c>
      <c r="S7" s="138">
        <f t="shared" si="4"/>
        <v>0.296</v>
      </c>
      <c r="T7" s="139">
        <f t="shared" si="5"/>
        <v>0</v>
      </c>
      <c r="U7" s="139">
        <f t="shared" si="6"/>
        <v>0.238</v>
      </c>
      <c r="V7" s="139">
        <f t="shared" si="7"/>
        <v>0.312</v>
      </c>
      <c r="W7" s="139">
        <f t="shared" si="8"/>
        <v>1.905</v>
      </c>
      <c r="X7" s="139">
        <f t="shared" si="9"/>
        <v>0.38</v>
      </c>
      <c r="Y7" s="139">
        <f t="shared" si="10"/>
        <v>0.276</v>
      </c>
      <c r="Z7" s="139">
        <f t="shared" si="11"/>
        <v>0.112</v>
      </c>
      <c r="AA7" s="139">
        <f t="shared" si="12"/>
        <v>0.112</v>
      </c>
      <c r="AB7" s="139">
        <f t="shared" si="13"/>
        <v>0.098</v>
      </c>
      <c r="AC7" s="139">
        <f t="shared" si="14"/>
        <v>0.145</v>
      </c>
      <c r="AD7" s="139">
        <f t="shared" si="15"/>
        <v>0.11</v>
      </c>
      <c r="AE7" s="140">
        <f t="shared" si="16"/>
        <v>4.082</v>
      </c>
      <c r="AF7" s="98">
        <f t="shared" si="17"/>
        <v>0.175193133</v>
      </c>
      <c r="AG7" s="141">
        <f t="shared" si="18"/>
        <v>0.175193133</v>
      </c>
    </row>
    <row r="8" ht="15.75" customHeight="1">
      <c r="A8" s="27" t="s">
        <v>172</v>
      </c>
      <c r="B8" s="27" t="s">
        <v>10</v>
      </c>
      <c r="C8" s="133" t="s">
        <v>459</v>
      </c>
      <c r="D8" s="134">
        <v>44582.0</v>
      </c>
      <c r="E8" s="133">
        <v>40.0</v>
      </c>
      <c r="F8" s="133">
        <v>30.0</v>
      </c>
      <c r="G8" s="133">
        <v>5.0</v>
      </c>
      <c r="H8" s="133">
        <v>10.0</v>
      </c>
      <c r="I8" s="133">
        <v>0.0</v>
      </c>
      <c r="J8" s="133">
        <v>0.0</v>
      </c>
      <c r="K8" s="133">
        <v>30.0</v>
      </c>
      <c r="L8" s="133">
        <v>10.0</v>
      </c>
      <c r="M8" s="133">
        <v>0.0</v>
      </c>
      <c r="N8" s="133">
        <v>0.0</v>
      </c>
      <c r="O8" s="133">
        <v>0.0</v>
      </c>
      <c r="P8" s="135">
        <f t="shared" si="1"/>
        <v>125</v>
      </c>
      <c r="Q8" s="136">
        <f t="shared" si="2"/>
        <v>0.172</v>
      </c>
      <c r="R8" s="137">
        <f t="shared" si="3"/>
        <v>0.024</v>
      </c>
      <c r="S8" s="138">
        <f t="shared" si="4"/>
        <v>0.222</v>
      </c>
      <c r="T8" s="139">
        <f t="shared" si="5"/>
        <v>0.05</v>
      </c>
      <c r="U8" s="139">
        <f t="shared" si="6"/>
        <v>0.119</v>
      </c>
      <c r="V8" s="139">
        <f t="shared" si="7"/>
        <v>0</v>
      </c>
      <c r="W8" s="139">
        <f t="shared" si="8"/>
        <v>0</v>
      </c>
      <c r="X8" s="139">
        <f t="shared" si="9"/>
        <v>0.285</v>
      </c>
      <c r="Y8" s="139">
        <f t="shared" si="10"/>
        <v>0.207</v>
      </c>
      <c r="Z8" s="139">
        <f t="shared" si="11"/>
        <v>0.056</v>
      </c>
      <c r="AA8" s="139">
        <f t="shared" si="12"/>
        <v>0.056</v>
      </c>
      <c r="AB8" s="139">
        <f t="shared" si="13"/>
        <v>0</v>
      </c>
      <c r="AC8" s="139">
        <f t="shared" si="14"/>
        <v>0</v>
      </c>
      <c r="AD8" s="139">
        <f t="shared" si="15"/>
        <v>0</v>
      </c>
      <c r="AE8" s="140">
        <f t="shared" si="16"/>
        <v>1.191</v>
      </c>
      <c r="AF8" s="98">
        <f t="shared" si="17"/>
        <v>0.05111587983</v>
      </c>
      <c r="AG8" s="141">
        <f t="shared" si="18"/>
        <v>0.05111587983</v>
      </c>
    </row>
    <row r="9" ht="15.75" customHeight="1">
      <c r="A9" s="27" t="s">
        <v>172</v>
      </c>
      <c r="B9" s="27" t="s">
        <v>10</v>
      </c>
      <c r="C9" s="133" t="s">
        <v>460</v>
      </c>
      <c r="D9" s="134">
        <v>44582.0</v>
      </c>
      <c r="E9" s="133">
        <v>60.0</v>
      </c>
      <c r="F9" s="133">
        <v>130.0</v>
      </c>
      <c r="G9" s="133">
        <v>10.0</v>
      </c>
      <c r="H9" s="133">
        <v>50.0</v>
      </c>
      <c r="I9" s="133">
        <v>56.0</v>
      </c>
      <c r="J9" s="133">
        <v>50.0</v>
      </c>
      <c r="K9" s="133">
        <v>50.0</v>
      </c>
      <c r="L9" s="133">
        <v>20.0</v>
      </c>
      <c r="M9" s="133">
        <v>10.0</v>
      </c>
      <c r="N9" s="133">
        <v>60.0</v>
      </c>
      <c r="O9" s="133">
        <v>0.0</v>
      </c>
      <c r="P9" s="135">
        <f t="shared" si="1"/>
        <v>496</v>
      </c>
      <c r="Q9" s="136">
        <f t="shared" si="2"/>
        <v>0.258</v>
      </c>
      <c r="R9" s="137">
        <f t="shared" si="3"/>
        <v>0.036</v>
      </c>
      <c r="S9" s="138">
        <f t="shared" si="4"/>
        <v>0.962</v>
      </c>
      <c r="T9" s="139">
        <f t="shared" si="5"/>
        <v>0.1</v>
      </c>
      <c r="U9" s="139">
        <f t="shared" si="6"/>
        <v>0.595</v>
      </c>
      <c r="V9" s="139">
        <f t="shared" si="7"/>
        <v>0.4368</v>
      </c>
      <c r="W9" s="139">
        <f t="shared" si="8"/>
        <v>1.905</v>
      </c>
      <c r="X9" s="139">
        <f t="shared" si="9"/>
        <v>0.475</v>
      </c>
      <c r="Y9" s="139">
        <f t="shared" si="10"/>
        <v>0.345</v>
      </c>
      <c r="Z9" s="139">
        <f t="shared" si="11"/>
        <v>0.112</v>
      </c>
      <c r="AA9" s="139">
        <f t="shared" si="12"/>
        <v>0.112</v>
      </c>
      <c r="AB9" s="139">
        <f t="shared" si="13"/>
        <v>0.098</v>
      </c>
      <c r="AC9" s="139">
        <f t="shared" si="14"/>
        <v>0.145</v>
      </c>
      <c r="AD9" s="139">
        <f t="shared" si="15"/>
        <v>0.33</v>
      </c>
      <c r="AE9" s="140">
        <f t="shared" si="16"/>
        <v>5.9098</v>
      </c>
      <c r="AF9" s="98">
        <f t="shared" si="17"/>
        <v>0.253639485</v>
      </c>
      <c r="AG9" s="141">
        <f t="shared" si="18"/>
        <v>0.253639485</v>
      </c>
    </row>
    <row r="10" ht="15.75" customHeight="1">
      <c r="A10" s="27" t="s">
        <v>172</v>
      </c>
      <c r="B10" s="27" t="s">
        <v>10</v>
      </c>
      <c r="C10" s="133" t="s">
        <v>461</v>
      </c>
      <c r="D10" s="134">
        <v>44582.0</v>
      </c>
      <c r="E10" s="133">
        <v>60.0</v>
      </c>
      <c r="F10" s="133">
        <v>100.0</v>
      </c>
      <c r="G10" s="133">
        <v>0.0</v>
      </c>
      <c r="H10" s="133">
        <v>0.0</v>
      </c>
      <c r="I10" s="133">
        <v>0.0</v>
      </c>
      <c r="J10" s="133">
        <v>0.0</v>
      </c>
      <c r="K10" s="133">
        <v>30.0</v>
      </c>
      <c r="L10" s="133">
        <v>40.0</v>
      </c>
      <c r="M10" s="133">
        <v>10.0</v>
      </c>
      <c r="N10" s="133">
        <v>10.0</v>
      </c>
      <c r="O10" s="133">
        <v>40.0</v>
      </c>
      <c r="P10" s="135">
        <f t="shared" si="1"/>
        <v>290</v>
      </c>
      <c r="Q10" s="136">
        <f t="shared" si="2"/>
        <v>0.258</v>
      </c>
      <c r="R10" s="137">
        <f t="shared" si="3"/>
        <v>0.036</v>
      </c>
      <c r="S10" s="138">
        <f t="shared" si="4"/>
        <v>0.74</v>
      </c>
      <c r="T10" s="139">
        <f t="shared" si="5"/>
        <v>0</v>
      </c>
      <c r="U10" s="139">
        <f t="shared" si="6"/>
        <v>0</v>
      </c>
      <c r="V10" s="139">
        <f t="shared" si="7"/>
        <v>0</v>
      </c>
      <c r="W10" s="139">
        <f t="shared" si="8"/>
        <v>0</v>
      </c>
      <c r="X10" s="139">
        <f t="shared" si="9"/>
        <v>0.285</v>
      </c>
      <c r="Y10" s="139">
        <f t="shared" si="10"/>
        <v>0.207</v>
      </c>
      <c r="Z10" s="139">
        <f t="shared" si="11"/>
        <v>0.224</v>
      </c>
      <c r="AA10" s="139">
        <f t="shared" si="12"/>
        <v>0.224</v>
      </c>
      <c r="AB10" s="139">
        <f t="shared" si="13"/>
        <v>0.098</v>
      </c>
      <c r="AC10" s="139">
        <f t="shared" si="14"/>
        <v>0.145</v>
      </c>
      <c r="AD10" s="139">
        <f t="shared" si="15"/>
        <v>0.055</v>
      </c>
      <c r="AE10" s="140">
        <f t="shared" si="16"/>
        <v>2.272</v>
      </c>
      <c r="AF10" s="98">
        <f t="shared" si="17"/>
        <v>0.09751072961</v>
      </c>
      <c r="AG10" s="141">
        <f t="shared" si="18"/>
        <v>0.09751072961</v>
      </c>
    </row>
    <row r="11" ht="15.75" customHeight="1">
      <c r="A11" s="27" t="s">
        <v>172</v>
      </c>
      <c r="B11" s="27" t="s">
        <v>10</v>
      </c>
      <c r="C11" s="133" t="s">
        <v>462</v>
      </c>
      <c r="D11" s="134">
        <v>44582.0</v>
      </c>
      <c r="E11" s="133">
        <v>60.0</v>
      </c>
      <c r="F11" s="133">
        <v>130.0</v>
      </c>
      <c r="G11" s="133">
        <v>45.0</v>
      </c>
      <c r="H11" s="133">
        <v>70.0</v>
      </c>
      <c r="I11" s="133">
        <v>48.0</v>
      </c>
      <c r="J11" s="133">
        <v>50.0</v>
      </c>
      <c r="K11" s="133">
        <v>30.0</v>
      </c>
      <c r="L11" s="133">
        <v>20.0</v>
      </c>
      <c r="M11" s="133">
        <v>10.0</v>
      </c>
      <c r="N11" s="133">
        <v>30.0</v>
      </c>
      <c r="O11" s="133">
        <v>30.0</v>
      </c>
      <c r="P11" s="135">
        <f t="shared" si="1"/>
        <v>523</v>
      </c>
      <c r="Q11" s="136">
        <f t="shared" si="2"/>
        <v>0.258</v>
      </c>
      <c r="R11" s="137">
        <f t="shared" si="3"/>
        <v>0.036</v>
      </c>
      <c r="S11" s="138">
        <f t="shared" si="4"/>
        <v>0.962</v>
      </c>
      <c r="T11" s="139">
        <f t="shared" si="5"/>
        <v>0.45</v>
      </c>
      <c r="U11" s="139">
        <f t="shared" si="6"/>
        <v>0.833</v>
      </c>
      <c r="V11" s="139">
        <f t="shared" si="7"/>
        <v>0.3744</v>
      </c>
      <c r="W11" s="139">
        <f t="shared" si="8"/>
        <v>1.905</v>
      </c>
      <c r="X11" s="139">
        <f t="shared" si="9"/>
        <v>0.285</v>
      </c>
      <c r="Y11" s="139">
        <f t="shared" si="10"/>
        <v>0.207</v>
      </c>
      <c r="Z11" s="139">
        <f t="shared" si="11"/>
        <v>0.112</v>
      </c>
      <c r="AA11" s="139">
        <f t="shared" si="12"/>
        <v>0.112</v>
      </c>
      <c r="AB11" s="139">
        <f t="shared" si="13"/>
        <v>0.098</v>
      </c>
      <c r="AC11" s="139">
        <f t="shared" si="14"/>
        <v>0.145</v>
      </c>
      <c r="AD11" s="139">
        <f t="shared" si="15"/>
        <v>0.165</v>
      </c>
      <c r="AE11" s="140">
        <f t="shared" si="16"/>
        <v>5.9424</v>
      </c>
      <c r="AF11" s="98">
        <f t="shared" si="17"/>
        <v>0.2550386266</v>
      </c>
      <c r="AG11" s="141">
        <f t="shared" si="18"/>
        <v>0.2550386266</v>
      </c>
    </row>
    <row r="12" ht="15.75" customHeight="1">
      <c r="A12" s="27" t="s">
        <v>172</v>
      </c>
      <c r="B12" s="27" t="s">
        <v>10</v>
      </c>
      <c r="C12" s="133" t="s">
        <v>463</v>
      </c>
      <c r="D12" s="134">
        <v>44582.0</v>
      </c>
      <c r="E12" s="133">
        <v>80.0</v>
      </c>
      <c r="F12" s="133">
        <v>160.0</v>
      </c>
      <c r="G12" s="133">
        <v>20.0</v>
      </c>
      <c r="H12" s="133">
        <v>100.0</v>
      </c>
      <c r="I12" s="133">
        <v>100.0</v>
      </c>
      <c r="J12" s="133">
        <v>100.0</v>
      </c>
      <c r="K12" s="133">
        <v>100.0</v>
      </c>
      <c r="L12" s="133">
        <v>50.0</v>
      </c>
      <c r="M12" s="133">
        <v>30.0</v>
      </c>
      <c r="N12" s="133">
        <v>50.0</v>
      </c>
      <c r="O12" s="133">
        <v>0.0</v>
      </c>
      <c r="P12" s="135">
        <f t="shared" si="1"/>
        <v>790</v>
      </c>
      <c r="Q12" s="136">
        <f t="shared" si="2"/>
        <v>0.344</v>
      </c>
      <c r="R12" s="137">
        <f t="shared" si="3"/>
        <v>0.048</v>
      </c>
      <c r="S12" s="138">
        <f t="shared" si="4"/>
        <v>1.184</v>
      </c>
      <c r="T12" s="139">
        <f t="shared" si="5"/>
        <v>0.2</v>
      </c>
      <c r="U12" s="139">
        <f t="shared" si="6"/>
        <v>1.19</v>
      </c>
      <c r="V12" s="139">
        <f t="shared" si="7"/>
        <v>0.78</v>
      </c>
      <c r="W12" s="139">
        <f t="shared" si="8"/>
        <v>3.81</v>
      </c>
      <c r="X12" s="139">
        <f t="shared" si="9"/>
        <v>0.95</v>
      </c>
      <c r="Y12" s="139">
        <f t="shared" si="10"/>
        <v>0.69</v>
      </c>
      <c r="Z12" s="139">
        <f t="shared" si="11"/>
        <v>0.28</v>
      </c>
      <c r="AA12" s="139">
        <f t="shared" si="12"/>
        <v>0.28</v>
      </c>
      <c r="AB12" s="139">
        <f t="shared" si="13"/>
        <v>0.294</v>
      </c>
      <c r="AC12" s="139">
        <f t="shared" si="14"/>
        <v>0.435</v>
      </c>
      <c r="AD12" s="139">
        <f t="shared" si="15"/>
        <v>0.275</v>
      </c>
      <c r="AE12" s="140">
        <f t="shared" si="16"/>
        <v>10.76</v>
      </c>
      <c r="AF12" s="98">
        <f t="shared" si="17"/>
        <v>0.4618025751</v>
      </c>
      <c r="AG12" s="141">
        <f t="shared" si="18"/>
        <v>0.4618025751</v>
      </c>
    </row>
    <row r="13" ht="15.75" customHeight="1">
      <c r="A13" s="27" t="s">
        <v>172</v>
      </c>
      <c r="B13" s="27" t="s">
        <v>10</v>
      </c>
      <c r="C13" s="133" t="s">
        <v>464</v>
      </c>
      <c r="D13" s="134">
        <v>44582.0</v>
      </c>
      <c r="E13" s="133">
        <v>0.0</v>
      </c>
      <c r="F13" s="133">
        <v>0.0</v>
      </c>
      <c r="G13" s="133">
        <v>0.0</v>
      </c>
      <c r="H13" s="133">
        <v>20.0</v>
      </c>
      <c r="I13" s="133">
        <v>0.0</v>
      </c>
      <c r="J13" s="133">
        <v>50.0</v>
      </c>
      <c r="K13" s="133">
        <v>0.0</v>
      </c>
      <c r="L13" s="133">
        <v>20.0</v>
      </c>
      <c r="M13" s="133">
        <v>0.0</v>
      </c>
      <c r="N13" s="133">
        <v>0.0</v>
      </c>
      <c r="O13" s="133">
        <v>0.0</v>
      </c>
      <c r="P13" s="135">
        <f t="shared" si="1"/>
        <v>90</v>
      </c>
      <c r="Q13" s="136">
        <f t="shared" si="2"/>
        <v>0</v>
      </c>
      <c r="R13" s="137">
        <f t="shared" si="3"/>
        <v>0</v>
      </c>
      <c r="S13" s="138">
        <f t="shared" si="4"/>
        <v>0</v>
      </c>
      <c r="T13" s="139">
        <f t="shared" si="5"/>
        <v>0</v>
      </c>
      <c r="U13" s="139">
        <f t="shared" si="6"/>
        <v>0.238</v>
      </c>
      <c r="V13" s="139">
        <f t="shared" si="7"/>
        <v>0</v>
      </c>
      <c r="W13" s="139">
        <f t="shared" si="8"/>
        <v>1.905</v>
      </c>
      <c r="X13" s="139">
        <f t="shared" si="9"/>
        <v>0</v>
      </c>
      <c r="Y13" s="139">
        <f t="shared" si="10"/>
        <v>0</v>
      </c>
      <c r="Z13" s="139">
        <f t="shared" si="11"/>
        <v>0.112</v>
      </c>
      <c r="AA13" s="139">
        <f t="shared" si="12"/>
        <v>0.112</v>
      </c>
      <c r="AB13" s="139">
        <f t="shared" si="13"/>
        <v>0</v>
      </c>
      <c r="AC13" s="139">
        <f t="shared" si="14"/>
        <v>0</v>
      </c>
      <c r="AD13" s="139">
        <f t="shared" si="15"/>
        <v>0</v>
      </c>
      <c r="AE13" s="140">
        <f t="shared" si="16"/>
        <v>2.367</v>
      </c>
      <c r="AF13" s="98">
        <f t="shared" si="17"/>
        <v>0.1015879828</v>
      </c>
      <c r="AG13" s="141">
        <f t="shared" si="18"/>
        <v>0.1015879828</v>
      </c>
    </row>
    <row r="14" ht="15.75" customHeight="1">
      <c r="A14" s="27" t="s">
        <v>172</v>
      </c>
      <c r="B14" s="27" t="s">
        <v>10</v>
      </c>
      <c r="C14" s="133" t="s">
        <v>465</v>
      </c>
      <c r="D14" s="134">
        <v>44582.0</v>
      </c>
      <c r="E14" s="133">
        <v>180.0</v>
      </c>
      <c r="F14" s="133">
        <v>270.0</v>
      </c>
      <c r="G14" s="133">
        <v>65.0</v>
      </c>
      <c r="H14" s="133">
        <v>160.0</v>
      </c>
      <c r="I14" s="133">
        <v>180.0</v>
      </c>
      <c r="J14" s="133">
        <v>140.0</v>
      </c>
      <c r="K14" s="133">
        <v>200.0</v>
      </c>
      <c r="L14" s="133">
        <v>100.0</v>
      </c>
      <c r="M14" s="133">
        <v>0.0</v>
      </c>
      <c r="N14" s="133">
        <v>60.0</v>
      </c>
      <c r="O14" s="133">
        <v>20.0</v>
      </c>
      <c r="P14" s="135">
        <f t="shared" si="1"/>
        <v>1375</v>
      </c>
      <c r="Q14" s="136">
        <f t="shared" si="2"/>
        <v>0.774</v>
      </c>
      <c r="R14" s="137">
        <f t="shared" si="3"/>
        <v>0.108</v>
      </c>
      <c r="S14" s="138">
        <f t="shared" si="4"/>
        <v>1.998</v>
      </c>
      <c r="T14" s="139">
        <f t="shared" si="5"/>
        <v>0.65</v>
      </c>
      <c r="U14" s="139">
        <f t="shared" si="6"/>
        <v>1.904</v>
      </c>
      <c r="V14" s="139">
        <f t="shared" si="7"/>
        <v>1.404</v>
      </c>
      <c r="W14" s="139">
        <f t="shared" si="8"/>
        <v>5.334</v>
      </c>
      <c r="X14" s="139">
        <f t="shared" si="9"/>
        <v>1.9</v>
      </c>
      <c r="Y14" s="139">
        <f t="shared" si="10"/>
        <v>1.38</v>
      </c>
      <c r="Z14" s="139">
        <f t="shared" si="11"/>
        <v>0.56</v>
      </c>
      <c r="AA14" s="139">
        <f t="shared" si="12"/>
        <v>0.56</v>
      </c>
      <c r="AB14" s="139">
        <f t="shared" si="13"/>
        <v>0</v>
      </c>
      <c r="AC14" s="139">
        <f t="shared" si="14"/>
        <v>0</v>
      </c>
      <c r="AD14" s="139">
        <f t="shared" si="15"/>
        <v>0.33</v>
      </c>
      <c r="AE14" s="140">
        <f t="shared" si="16"/>
        <v>16.902</v>
      </c>
      <c r="AF14" s="98">
        <f t="shared" si="17"/>
        <v>0.7254077253</v>
      </c>
      <c r="AG14" s="141">
        <f t="shared" si="18"/>
        <v>0.7254077253</v>
      </c>
    </row>
    <row r="15" ht="15.75" customHeight="1">
      <c r="A15" s="27" t="s">
        <v>172</v>
      </c>
      <c r="B15" s="27" t="s">
        <v>10</v>
      </c>
      <c r="C15" s="133" t="s">
        <v>466</v>
      </c>
      <c r="D15" s="134">
        <v>44582.0</v>
      </c>
      <c r="E15" s="133">
        <v>60.0</v>
      </c>
      <c r="F15" s="133">
        <v>90.0</v>
      </c>
      <c r="G15" s="133">
        <v>25.0</v>
      </c>
      <c r="H15" s="133">
        <v>10.0</v>
      </c>
      <c r="I15" s="133">
        <v>4.0</v>
      </c>
      <c r="J15" s="133">
        <v>0.0</v>
      </c>
      <c r="K15" s="133">
        <v>10.0</v>
      </c>
      <c r="L15" s="133">
        <v>40.0</v>
      </c>
      <c r="M15" s="133">
        <v>20.0</v>
      </c>
      <c r="N15" s="133">
        <v>0.0</v>
      </c>
      <c r="O15" s="133">
        <v>0.0</v>
      </c>
      <c r="P15" s="135">
        <f t="shared" si="1"/>
        <v>259</v>
      </c>
      <c r="Q15" s="136">
        <f t="shared" si="2"/>
        <v>0.258</v>
      </c>
      <c r="R15" s="137">
        <f t="shared" si="3"/>
        <v>0.036</v>
      </c>
      <c r="S15" s="138">
        <f t="shared" si="4"/>
        <v>0.666</v>
      </c>
      <c r="T15" s="139">
        <f t="shared" si="5"/>
        <v>0.25</v>
      </c>
      <c r="U15" s="139">
        <f t="shared" si="6"/>
        <v>0.119</v>
      </c>
      <c r="V15" s="139">
        <f t="shared" si="7"/>
        <v>0.0312</v>
      </c>
      <c r="W15" s="139">
        <f t="shared" si="8"/>
        <v>0</v>
      </c>
      <c r="X15" s="139">
        <f t="shared" si="9"/>
        <v>0.095</v>
      </c>
      <c r="Y15" s="139">
        <f t="shared" si="10"/>
        <v>0.069</v>
      </c>
      <c r="Z15" s="139">
        <f t="shared" si="11"/>
        <v>0.224</v>
      </c>
      <c r="AA15" s="139">
        <f t="shared" si="12"/>
        <v>0.224</v>
      </c>
      <c r="AB15" s="139">
        <f t="shared" si="13"/>
        <v>0.196</v>
      </c>
      <c r="AC15" s="139">
        <f t="shared" si="14"/>
        <v>0.29</v>
      </c>
      <c r="AD15" s="139">
        <f t="shared" si="15"/>
        <v>0</v>
      </c>
      <c r="AE15" s="140">
        <f t="shared" si="16"/>
        <v>2.4582</v>
      </c>
      <c r="AF15" s="98">
        <f t="shared" si="17"/>
        <v>0.1055021459</v>
      </c>
      <c r="AG15" s="141">
        <f t="shared" si="18"/>
        <v>0.1055021459</v>
      </c>
    </row>
    <row r="16" ht="15.75" customHeight="1">
      <c r="A16" s="27" t="s">
        <v>172</v>
      </c>
      <c r="B16" s="27" t="s">
        <v>10</v>
      </c>
      <c r="C16" s="133" t="s">
        <v>467</v>
      </c>
      <c r="D16" s="134">
        <v>44582.0</v>
      </c>
      <c r="E16" s="133">
        <v>40.0</v>
      </c>
      <c r="F16" s="133">
        <v>100.0</v>
      </c>
      <c r="G16" s="133">
        <v>0.0</v>
      </c>
      <c r="H16" s="133">
        <v>0.0</v>
      </c>
      <c r="I16" s="133">
        <v>0.0</v>
      </c>
      <c r="J16" s="133">
        <v>0.0</v>
      </c>
      <c r="K16" s="133">
        <v>0.0</v>
      </c>
      <c r="L16" s="133">
        <v>30.0</v>
      </c>
      <c r="M16" s="133">
        <v>0.0</v>
      </c>
      <c r="N16" s="133">
        <v>0.0</v>
      </c>
      <c r="O16" s="133">
        <v>30.0</v>
      </c>
      <c r="P16" s="135">
        <f t="shared" si="1"/>
        <v>200</v>
      </c>
      <c r="Q16" s="136">
        <f t="shared" si="2"/>
        <v>0.172</v>
      </c>
      <c r="R16" s="137">
        <f t="shared" si="3"/>
        <v>0.024</v>
      </c>
      <c r="S16" s="138">
        <f t="shared" si="4"/>
        <v>0.74</v>
      </c>
      <c r="T16" s="139">
        <f t="shared" si="5"/>
        <v>0</v>
      </c>
      <c r="U16" s="139">
        <f t="shared" si="6"/>
        <v>0</v>
      </c>
      <c r="V16" s="139">
        <f t="shared" si="7"/>
        <v>0</v>
      </c>
      <c r="W16" s="139">
        <f t="shared" si="8"/>
        <v>0</v>
      </c>
      <c r="X16" s="139">
        <f t="shared" si="9"/>
        <v>0</v>
      </c>
      <c r="Y16" s="139">
        <f t="shared" si="10"/>
        <v>0</v>
      </c>
      <c r="Z16" s="139">
        <f t="shared" si="11"/>
        <v>0.168</v>
      </c>
      <c r="AA16" s="139">
        <f t="shared" si="12"/>
        <v>0.168</v>
      </c>
      <c r="AB16" s="139">
        <f t="shared" si="13"/>
        <v>0</v>
      </c>
      <c r="AC16" s="139">
        <f t="shared" si="14"/>
        <v>0</v>
      </c>
      <c r="AD16" s="139">
        <f t="shared" si="15"/>
        <v>0</v>
      </c>
      <c r="AE16" s="140">
        <f t="shared" si="16"/>
        <v>1.272</v>
      </c>
      <c r="AF16" s="98">
        <f t="shared" si="17"/>
        <v>0.05459227468</v>
      </c>
      <c r="AG16" s="141">
        <f t="shared" si="18"/>
        <v>0.05459227468</v>
      </c>
    </row>
    <row r="17" ht="15.75" customHeight="1">
      <c r="A17" s="27" t="s">
        <v>172</v>
      </c>
      <c r="B17" s="27" t="s">
        <v>10</v>
      </c>
      <c r="C17" s="133" t="s">
        <v>468</v>
      </c>
      <c r="D17" s="134">
        <v>44582.0</v>
      </c>
      <c r="E17" s="133">
        <v>20.0</v>
      </c>
      <c r="F17" s="133">
        <v>40.0</v>
      </c>
      <c r="G17" s="133">
        <v>0.0</v>
      </c>
      <c r="H17" s="133">
        <v>0.0</v>
      </c>
      <c r="I17" s="133">
        <v>0.0</v>
      </c>
      <c r="J17" s="133">
        <v>0.0</v>
      </c>
      <c r="K17" s="133">
        <v>40.0</v>
      </c>
      <c r="L17" s="133">
        <v>20.0</v>
      </c>
      <c r="M17" s="133">
        <v>10.0</v>
      </c>
      <c r="N17" s="133">
        <v>0.0</v>
      </c>
      <c r="O17" s="133">
        <v>40.0</v>
      </c>
      <c r="P17" s="135">
        <f t="shared" si="1"/>
        <v>170</v>
      </c>
      <c r="Q17" s="136">
        <f t="shared" si="2"/>
        <v>0.086</v>
      </c>
      <c r="R17" s="137">
        <f t="shared" si="3"/>
        <v>0.012</v>
      </c>
      <c r="S17" s="138">
        <f t="shared" si="4"/>
        <v>0.296</v>
      </c>
      <c r="T17" s="139">
        <f t="shared" si="5"/>
        <v>0</v>
      </c>
      <c r="U17" s="139">
        <f t="shared" si="6"/>
        <v>0</v>
      </c>
      <c r="V17" s="139">
        <f t="shared" si="7"/>
        <v>0</v>
      </c>
      <c r="W17" s="139">
        <f t="shared" si="8"/>
        <v>0</v>
      </c>
      <c r="X17" s="139">
        <f t="shared" si="9"/>
        <v>0.38</v>
      </c>
      <c r="Y17" s="139">
        <f t="shared" si="10"/>
        <v>0.276</v>
      </c>
      <c r="Z17" s="139">
        <f t="shared" si="11"/>
        <v>0.112</v>
      </c>
      <c r="AA17" s="139">
        <f t="shared" si="12"/>
        <v>0.112</v>
      </c>
      <c r="AB17" s="139">
        <f t="shared" si="13"/>
        <v>0.098</v>
      </c>
      <c r="AC17" s="139">
        <f t="shared" si="14"/>
        <v>0.145</v>
      </c>
      <c r="AD17" s="139">
        <f t="shared" si="15"/>
        <v>0</v>
      </c>
      <c r="AE17" s="140">
        <f t="shared" si="16"/>
        <v>1.517</v>
      </c>
      <c r="AF17" s="98">
        <f t="shared" si="17"/>
        <v>0.06510729614</v>
      </c>
      <c r="AG17" s="141">
        <f t="shared" si="18"/>
        <v>0.06510729614</v>
      </c>
    </row>
    <row r="18" ht="15.75" customHeight="1">
      <c r="A18" s="27" t="s">
        <v>172</v>
      </c>
      <c r="B18" s="27" t="s">
        <v>10</v>
      </c>
      <c r="C18" s="133" t="s">
        <v>469</v>
      </c>
      <c r="D18" s="134">
        <v>44582.0</v>
      </c>
      <c r="E18" s="133">
        <v>100.0</v>
      </c>
      <c r="F18" s="133">
        <v>230.0</v>
      </c>
      <c r="G18" s="133">
        <v>50.0</v>
      </c>
      <c r="H18" s="133">
        <v>100.0</v>
      </c>
      <c r="I18" s="133">
        <v>84.0</v>
      </c>
      <c r="J18" s="133">
        <v>100.0</v>
      </c>
      <c r="K18" s="133">
        <v>100.0</v>
      </c>
      <c r="L18" s="133">
        <v>100.0</v>
      </c>
      <c r="M18" s="133">
        <v>40.0</v>
      </c>
      <c r="N18" s="133">
        <v>50.0</v>
      </c>
      <c r="O18" s="133">
        <v>0.0</v>
      </c>
      <c r="P18" s="135">
        <f t="shared" si="1"/>
        <v>954</v>
      </c>
      <c r="Q18" s="136">
        <f t="shared" si="2"/>
        <v>0.43</v>
      </c>
      <c r="R18" s="137">
        <f t="shared" si="3"/>
        <v>0.06</v>
      </c>
      <c r="S18" s="138">
        <f t="shared" si="4"/>
        <v>1.702</v>
      </c>
      <c r="T18" s="139">
        <f t="shared" si="5"/>
        <v>0.5</v>
      </c>
      <c r="U18" s="139">
        <f t="shared" si="6"/>
        <v>1.19</v>
      </c>
      <c r="V18" s="139">
        <f t="shared" si="7"/>
        <v>0.6552</v>
      </c>
      <c r="W18" s="139">
        <f t="shared" si="8"/>
        <v>3.81</v>
      </c>
      <c r="X18" s="139">
        <f t="shared" si="9"/>
        <v>0.95</v>
      </c>
      <c r="Y18" s="139">
        <f t="shared" si="10"/>
        <v>0.69</v>
      </c>
      <c r="Z18" s="139">
        <f t="shared" si="11"/>
        <v>0.56</v>
      </c>
      <c r="AA18" s="139">
        <f t="shared" si="12"/>
        <v>0.56</v>
      </c>
      <c r="AB18" s="139">
        <f t="shared" si="13"/>
        <v>0.392</v>
      </c>
      <c r="AC18" s="139">
        <f t="shared" si="14"/>
        <v>0.58</v>
      </c>
      <c r="AD18" s="139">
        <f t="shared" si="15"/>
        <v>0.275</v>
      </c>
      <c r="AE18" s="140">
        <f t="shared" si="16"/>
        <v>12.3542</v>
      </c>
      <c r="AF18" s="98">
        <f t="shared" si="17"/>
        <v>0.530223176</v>
      </c>
      <c r="AG18" s="141">
        <f t="shared" si="18"/>
        <v>0.530223176</v>
      </c>
    </row>
    <row r="19" ht="15.75" customHeight="1">
      <c r="A19" s="27" t="s">
        <v>172</v>
      </c>
      <c r="B19" s="27" t="s">
        <v>10</v>
      </c>
      <c r="C19" s="133" t="s">
        <v>470</v>
      </c>
      <c r="D19" s="134">
        <v>44582.0</v>
      </c>
      <c r="E19" s="133">
        <v>60.0</v>
      </c>
      <c r="F19" s="133">
        <v>0.0</v>
      </c>
      <c r="G19" s="133">
        <v>0.0</v>
      </c>
      <c r="H19" s="133">
        <v>0.0</v>
      </c>
      <c r="I19" s="133">
        <v>0.0</v>
      </c>
      <c r="J19" s="133">
        <v>0.0</v>
      </c>
      <c r="K19" s="133">
        <v>20.0</v>
      </c>
      <c r="L19" s="133">
        <v>40.0</v>
      </c>
      <c r="M19" s="133">
        <v>0.0</v>
      </c>
      <c r="N19" s="133">
        <v>0.0</v>
      </c>
      <c r="O19" s="133">
        <v>60.0</v>
      </c>
      <c r="P19" s="135">
        <f t="shared" si="1"/>
        <v>180</v>
      </c>
      <c r="Q19" s="136">
        <f t="shared" si="2"/>
        <v>0.258</v>
      </c>
      <c r="R19" s="137">
        <f t="shared" si="3"/>
        <v>0.036</v>
      </c>
      <c r="S19" s="138">
        <f t="shared" si="4"/>
        <v>0</v>
      </c>
      <c r="T19" s="139">
        <f t="shared" si="5"/>
        <v>0</v>
      </c>
      <c r="U19" s="139">
        <f t="shared" si="6"/>
        <v>0</v>
      </c>
      <c r="V19" s="139">
        <f t="shared" si="7"/>
        <v>0</v>
      </c>
      <c r="W19" s="139">
        <f t="shared" si="8"/>
        <v>0</v>
      </c>
      <c r="X19" s="139">
        <f t="shared" si="9"/>
        <v>0.19</v>
      </c>
      <c r="Y19" s="139">
        <f t="shared" si="10"/>
        <v>0.138</v>
      </c>
      <c r="Z19" s="139">
        <f t="shared" si="11"/>
        <v>0.224</v>
      </c>
      <c r="AA19" s="139">
        <f t="shared" si="12"/>
        <v>0.224</v>
      </c>
      <c r="AB19" s="139">
        <f t="shared" si="13"/>
        <v>0</v>
      </c>
      <c r="AC19" s="139">
        <f t="shared" si="14"/>
        <v>0</v>
      </c>
      <c r="AD19" s="139">
        <f t="shared" si="15"/>
        <v>0</v>
      </c>
      <c r="AE19" s="140">
        <f t="shared" si="16"/>
        <v>1.07</v>
      </c>
      <c r="AF19" s="98">
        <f t="shared" si="17"/>
        <v>0.04592274678</v>
      </c>
      <c r="AG19" s="141">
        <f t="shared" si="18"/>
        <v>0.04592274678</v>
      </c>
    </row>
    <row r="20" ht="15.75" customHeight="1">
      <c r="A20" s="27" t="s">
        <v>172</v>
      </c>
      <c r="B20" s="27" t="s">
        <v>10</v>
      </c>
      <c r="C20" s="133" t="s">
        <v>471</v>
      </c>
      <c r="D20" s="134">
        <v>44582.0</v>
      </c>
      <c r="E20" s="133">
        <v>0.0</v>
      </c>
      <c r="F20" s="133">
        <v>80.0</v>
      </c>
      <c r="G20" s="133">
        <v>0.0</v>
      </c>
      <c r="H20" s="133">
        <v>20.0</v>
      </c>
      <c r="I20" s="133">
        <v>20.0</v>
      </c>
      <c r="J20" s="133">
        <v>0.0</v>
      </c>
      <c r="K20" s="133">
        <v>0.0</v>
      </c>
      <c r="L20" s="133">
        <v>20.0</v>
      </c>
      <c r="M20" s="133">
        <v>10.0</v>
      </c>
      <c r="N20" s="133">
        <v>10.0</v>
      </c>
      <c r="O20" s="133">
        <v>0.0</v>
      </c>
      <c r="P20" s="135">
        <f t="shared" si="1"/>
        <v>160</v>
      </c>
      <c r="Q20" s="136">
        <f t="shared" si="2"/>
        <v>0</v>
      </c>
      <c r="R20" s="137">
        <f t="shared" si="3"/>
        <v>0</v>
      </c>
      <c r="S20" s="138">
        <f t="shared" si="4"/>
        <v>0.592</v>
      </c>
      <c r="T20" s="139">
        <f t="shared" si="5"/>
        <v>0</v>
      </c>
      <c r="U20" s="139">
        <f t="shared" si="6"/>
        <v>0.238</v>
      </c>
      <c r="V20" s="139">
        <f t="shared" si="7"/>
        <v>0.156</v>
      </c>
      <c r="W20" s="139">
        <f t="shared" si="8"/>
        <v>0</v>
      </c>
      <c r="X20" s="139">
        <f t="shared" si="9"/>
        <v>0</v>
      </c>
      <c r="Y20" s="139">
        <f t="shared" si="10"/>
        <v>0</v>
      </c>
      <c r="Z20" s="139">
        <f t="shared" si="11"/>
        <v>0.112</v>
      </c>
      <c r="AA20" s="139">
        <f t="shared" si="12"/>
        <v>0.112</v>
      </c>
      <c r="AB20" s="139">
        <f t="shared" si="13"/>
        <v>0.098</v>
      </c>
      <c r="AC20" s="139">
        <f t="shared" si="14"/>
        <v>0.145</v>
      </c>
      <c r="AD20" s="139">
        <f t="shared" si="15"/>
        <v>0.055</v>
      </c>
      <c r="AE20" s="140">
        <f t="shared" si="16"/>
        <v>1.508</v>
      </c>
      <c r="AF20" s="98">
        <f t="shared" si="17"/>
        <v>0.06472103004</v>
      </c>
      <c r="AG20" s="141">
        <f t="shared" si="18"/>
        <v>0.06472103004</v>
      </c>
    </row>
    <row r="21" ht="15.75" customHeight="1">
      <c r="A21" s="27" t="s">
        <v>172</v>
      </c>
      <c r="B21" s="27" t="s">
        <v>10</v>
      </c>
      <c r="C21" s="133" t="s">
        <v>472</v>
      </c>
      <c r="D21" s="134">
        <v>44582.0</v>
      </c>
      <c r="E21" s="133">
        <v>40.0</v>
      </c>
      <c r="F21" s="133">
        <v>150.0</v>
      </c>
      <c r="G21" s="133">
        <v>20.0</v>
      </c>
      <c r="H21" s="133">
        <v>20.0</v>
      </c>
      <c r="I21" s="133">
        <v>24.0</v>
      </c>
      <c r="J21" s="133">
        <v>0.0</v>
      </c>
      <c r="K21" s="133">
        <v>0.0</v>
      </c>
      <c r="L21" s="133">
        <v>20.0</v>
      </c>
      <c r="M21" s="133">
        <v>10.0</v>
      </c>
      <c r="N21" s="133">
        <v>0.0</v>
      </c>
      <c r="O21" s="133">
        <v>0.0</v>
      </c>
      <c r="P21" s="135">
        <f t="shared" si="1"/>
        <v>284</v>
      </c>
      <c r="Q21" s="136">
        <f t="shared" si="2"/>
        <v>0.172</v>
      </c>
      <c r="R21" s="137">
        <f t="shared" si="3"/>
        <v>0.024</v>
      </c>
      <c r="S21" s="138">
        <f t="shared" si="4"/>
        <v>1.11</v>
      </c>
      <c r="T21" s="139">
        <f t="shared" si="5"/>
        <v>0.2</v>
      </c>
      <c r="U21" s="139">
        <f t="shared" si="6"/>
        <v>0.238</v>
      </c>
      <c r="V21" s="139">
        <f t="shared" si="7"/>
        <v>0.1872</v>
      </c>
      <c r="W21" s="139">
        <f t="shared" si="8"/>
        <v>0</v>
      </c>
      <c r="X21" s="139">
        <f t="shared" si="9"/>
        <v>0</v>
      </c>
      <c r="Y21" s="139">
        <f t="shared" si="10"/>
        <v>0</v>
      </c>
      <c r="Z21" s="139">
        <f t="shared" si="11"/>
        <v>0.112</v>
      </c>
      <c r="AA21" s="139">
        <f t="shared" si="12"/>
        <v>0.112</v>
      </c>
      <c r="AB21" s="139">
        <f t="shared" si="13"/>
        <v>0.098</v>
      </c>
      <c r="AC21" s="139">
        <f t="shared" si="14"/>
        <v>0.145</v>
      </c>
      <c r="AD21" s="139">
        <f t="shared" si="15"/>
        <v>0</v>
      </c>
      <c r="AE21" s="140">
        <f t="shared" si="16"/>
        <v>2.3982</v>
      </c>
      <c r="AF21" s="98">
        <f t="shared" si="17"/>
        <v>0.1029270386</v>
      </c>
      <c r="AG21" s="141">
        <f t="shared" si="18"/>
        <v>0.1029270386</v>
      </c>
    </row>
    <row r="22" ht="15.75" customHeight="1">
      <c r="A22" s="27" t="s">
        <v>172</v>
      </c>
      <c r="B22" s="27" t="s">
        <v>10</v>
      </c>
      <c r="C22" s="133" t="s">
        <v>473</v>
      </c>
      <c r="D22" s="134">
        <v>44582.0</v>
      </c>
      <c r="E22" s="133">
        <v>60.0</v>
      </c>
      <c r="F22" s="133">
        <v>100.0</v>
      </c>
      <c r="G22" s="133">
        <v>20.0</v>
      </c>
      <c r="H22" s="133">
        <v>80.0</v>
      </c>
      <c r="I22" s="133">
        <v>80.0</v>
      </c>
      <c r="J22" s="133">
        <v>100.0</v>
      </c>
      <c r="K22" s="133">
        <v>100.0</v>
      </c>
      <c r="L22" s="133">
        <v>50.0</v>
      </c>
      <c r="M22" s="133">
        <v>40.0</v>
      </c>
      <c r="N22" s="133">
        <v>0.0</v>
      </c>
      <c r="O22" s="133">
        <v>0.0</v>
      </c>
      <c r="P22" s="135">
        <f t="shared" si="1"/>
        <v>630</v>
      </c>
      <c r="Q22" s="136">
        <f t="shared" si="2"/>
        <v>0.258</v>
      </c>
      <c r="R22" s="137">
        <f t="shared" si="3"/>
        <v>0.036</v>
      </c>
      <c r="S22" s="138">
        <f t="shared" si="4"/>
        <v>0.74</v>
      </c>
      <c r="T22" s="139">
        <f t="shared" si="5"/>
        <v>0.2</v>
      </c>
      <c r="U22" s="139">
        <f t="shared" si="6"/>
        <v>0.952</v>
      </c>
      <c r="V22" s="139">
        <f t="shared" si="7"/>
        <v>0.624</v>
      </c>
      <c r="W22" s="139">
        <f t="shared" si="8"/>
        <v>3.81</v>
      </c>
      <c r="X22" s="139">
        <f t="shared" si="9"/>
        <v>0.95</v>
      </c>
      <c r="Y22" s="139">
        <f t="shared" si="10"/>
        <v>0.69</v>
      </c>
      <c r="Z22" s="139">
        <f t="shared" si="11"/>
        <v>0.28</v>
      </c>
      <c r="AA22" s="139">
        <f t="shared" si="12"/>
        <v>0.28</v>
      </c>
      <c r="AB22" s="139">
        <f t="shared" si="13"/>
        <v>0.392</v>
      </c>
      <c r="AC22" s="139">
        <f t="shared" si="14"/>
        <v>0.58</v>
      </c>
      <c r="AD22" s="139">
        <f t="shared" si="15"/>
        <v>0</v>
      </c>
      <c r="AE22" s="140">
        <f t="shared" si="16"/>
        <v>9.792</v>
      </c>
      <c r="AF22" s="98">
        <f t="shared" si="17"/>
        <v>0.4202575107</v>
      </c>
      <c r="AG22" s="141">
        <f t="shared" si="18"/>
        <v>0.4202575107</v>
      </c>
    </row>
    <row r="23" ht="15.75" customHeight="1">
      <c r="A23" s="27" t="s">
        <v>172</v>
      </c>
      <c r="B23" s="27" t="s">
        <v>10</v>
      </c>
      <c r="C23" s="133" t="s">
        <v>474</v>
      </c>
      <c r="D23" s="134">
        <v>44582.0</v>
      </c>
      <c r="E23" s="133">
        <v>140.0</v>
      </c>
      <c r="F23" s="133">
        <v>250.0</v>
      </c>
      <c r="G23" s="133">
        <v>100.0</v>
      </c>
      <c r="H23" s="133">
        <v>200.0</v>
      </c>
      <c r="I23" s="133">
        <v>200.0</v>
      </c>
      <c r="J23" s="133">
        <v>100.0</v>
      </c>
      <c r="K23" s="133">
        <v>120.0</v>
      </c>
      <c r="L23" s="133">
        <v>100.0</v>
      </c>
      <c r="M23" s="133">
        <v>50.0</v>
      </c>
      <c r="N23" s="133">
        <v>100.0</v>
      </c>
      <c r="O23" s="133">
        <v>0.0</v>
      </c>
      <c r="P23" s="135">
        <f t="shared" si="1"/>
        <v>1360</v>
      </c>
      <c r="Q23" s="136">
        <f t="shared" si="2"/>
        <v>0.602</v>
      </c>
      <c r="R23" s="137">
        <f t="shared" si="3"/>
        <v>0.084</v>
      </c>
      <c r="S23" s="138">
        <f t="shared" si="4"/>
        <v>1.85</v>
      </c>
      <c r="T23" s="139">
        <f t="shared" si="5"/>
        <v>1</v>
      </c>
      <c r="U23" s="139">
        <f t="shared" si="6"/>
        <v>2.38</v>
      </c>
      <c r="V23" s="139">
        <f t="shared" si="7"/>
        <v>1.56</v>
      </c>
      <c r="W23" s="139">
        <f t="shared" si="8"/>
        <v>3.81</v>
      </c>
      <c r="X23" s="139">
        <f t="shared" si="9"/>
        <v>1.14</v>
      </c>
      <c r="Y23" s="139">
        <f t="shared" si="10"/>
        <v>0.828</v>
      </c>
      <c r="Z23" s="139">
        <f t="shared" si="11"/>
        <v>0.56</v>
      </c>
      <c r="AA23" s="139">
        <f t="shared" si="12"/>
        <v>0.56</v>
      </c>
      <c r="AB23" s="139">
        <f t="shared" si="13"/>
        <v>0.49</v>
      </c>
      <c r="AC23" s="139">
        <f t="shared" si="14"/>
        <v>0.725</v>
      </c>
      <c r="AD23" s="139">
        <f t="shared" si="15"/>
        <v>0.55</v>
      </c>
      <c r="AE23" s="140">
        <f t="shared" si="16"/>
        <v>16.139</v>
      </c>
      <c r="AF23" s="98">
        <f t="shared" si="17"/>
        <v>0.6926609442</v>
      </c>
      <c r="AG23" s="141">
        <f t="shared" si="18"/>
        <v>0.6926609442</v>
      </c>
    </row>
    <row r="24" ht="15.75" customHeight="1">
      <c r="A24" s="27" t="s">
        <v>172</v>
      </c>
      <c r="B24" s="27" t="s">
        <v>10</v>
      </c>
      <c r="C24" s="133" t="s">
        <v>475</v>
      </c>
      <c r="D24" s="134">
        <v>44582.0</v>
      </c>
      <c r="E24" s="133">
        <v>80.0</v>
      </c>
      <c r="F24" s="133">
        <v>100.0</v>
      </c>
      <c r="G24" s="133">
        <v>40.0</v>
      </c>
      <c r="H24" s="133">
        <v>80.0</v>
      </c>
      <c r="I24" s="133">
        <v>80.0</v>
      </c>
      <c r="J24" s="133">
        <v>80.0</v>
      </c>
      <c r="K24" s="133">
        <v>60.0</v>
      </c>
      <c r="L24" s="133">
        <v>30.0</v>
      </c>
      <c r="M24" s="133">
        <v>20.0</v>
      </c>
      <c r="N24" s="133">
        <v>50.0</v>
      </c>
      <c r="O24" s="133">
        <v>0.0</v>
      </c>
      <c r="P24" s="135">
        <f t="shared" si="1"/>
        <v>620</v>
      </c>
      <c r="Q24" s="136">
        <f t="shared" si="2"/>
        <v>0.344</v>
      </c>
      <c r="R24" s="137">
        <f t="shared" si="3"/>
        <v>0.048</v>
      </c>
      <c r="S24" s="138">
        <f t="shared" si="4"/>
        <v>0.74</v>
      </c>
      <c r="T24" s="139">
        <f t="shared" si="5"/>
        <v>0.4</v>
      </c>
      <c r="U24" s="139">
        <f t="shared" si="6"/>
        <v>0.952</v>
      </c>
      <c r="V24" s="139">
        <f t="shared" si="7"/>
        <v>0.624</v>
      </c>
      <c r="W24" s="139">
        <f t="shared" si="8"/>
        <v>3.048</v>
      </c>
      <c r="X24" s="139">
        <f t="shared" si="9"/>
        <v>0.57</v>
      </c>
      <c r="Y24" s="139">
        <f t="shared" si="10"/>
        <v>0.414</v>
      </c>
      <c r="Z24" s="139">
        <f t="shared" si="11"/>
        <v>0.168</v>
      </c>
      <c r="AA24" s="139">
        <f t="shared" si="12"/>
        <v>0.168</v>
      </c>
      <c r="AB24" s="139">
        <f t="shared" si="13"/>
        <v>0.196</v>
      </c>
      <c r="AC24" s="139">
        <f t="shared" si="14"/>
        <v>0.29</v>
      </c>
      <c r="AD24" s="139">
        <f t="shared" si="15"/>
        <v>0.275</v>
      </c>
      <c r="AE24" s="140">
        <f t="shared" si="16"/>
        <v>8.237</v>
      </c>
      <c r="AF24" s="98">
        <f t="shared" si="17"/>
        <v>0.3535193133</v>
      </c>
      <c r="AG24" s="141">
        <f t="shared" si="18"/>
        <v>0.3535193133</v>
      </c>
    </row>
    <row r="25" ht="15.75" customHeight="1">
      <c r="A25" s="27" t="s">
        <v>172</v>
      </c>
      <c r="B25" s="27" t="s">
        <v>10</v>
      </c>
      <c r="C25" s="133" t="s">
        <v>476</v>
      </c>
      <c r="D25" s="134">
        <v>44582.0</v>
      </c>
      <c r="E25" s="133">
        <v>80.0</v>
      </c>
      <c r="F25" s="133">
        <v>120.0</v>
      </c>
      <c r="G25" s="133">
        <v>50.0</v>
      </c>
      <c r="H25" s="133">
        <v>50.0</v>
      </c>
      <c r="I25" s="133">
        <v>50.0</v>
      </c>
      <c r="J25" s="133">
        <v>50.0</v>
      </c>
      <c r="K25" s="133">
        <v>60.0</v>
      </c>
      <c r="L25" s="133">
        <v>40.0</v>
      </c>
      <c r="M25" s="133">
        <v>20.0</v>
      </c>
      <c r="N25" s="133">
        <v>30.0</v>
      </c>
      <c r="O25" s="133">
        <v>0.0</v>
      </c>
      <c r="P25" s="135">
        <f t="shared" si="1"/>
        <v>550</v>
      </c>
      <c r="Q25" s="136">
        <f t="shared" si="2"/>
        <v>0.344</v>
      </c>
      <c r="R25" s="137">
        <f t="shared" si="3"/>
        <v>0.048</v>
      </c>
      <c r="S25" s="138">
        <f t="shared" si="4"/>
        <v>0.888</v>
      </c>
      <c r="T25" s="139">
        <f t="shared" si="5"/>
        <v>0.5</v>
      </c>
      <c r="U25" s="139">
        <f t="shared" si="6"/>
        <v>0.595</v>
      </c>
      <c r="V25" s="139">
        <f t="shared" si="7"/>
        <v>0.39</v>
      </c>
      <c r="W25" s="139">
        <f t="shared" si="8"/>
        <v>1.905</v>
      </c>
      <c r="X25" s="139">
        <f t="shared" si="9"/>
        <v>0.57</v>
      </c>
      <c r="Y25" s="139">
        <f t="shared" si="10"/>
        <v>0.414</v>
      </c>
      <c r="Z25" s="139">
        <f t="shared" si="11"/>
        <v>0.224</v>
      </c>
      <c r="AA25" s="139">
        <f t="shared" si="12"/>
        <v>0.224</v>
      </c>
      <c r="AB25" s="139">
        <f t="shared" si="13"/>
        <v>0.196</v>
      </c>
      <c r="AC25" s="139">
        <f t="shared" si="14"/>
        <v>0.29</v>
      </c>
      <c r="AD25" s="139">
        <f t="shared" si="15"/>
        <v>0.165</v>
      </c>
      <c r="AE25" s="140">
        <f t="shared" si="16"/>
        <v>6.753</v>
      </c>
      <c r="AF25" s="98">
        <f t="shared" si="17"/>
        <v>0.2898283262</v>
      </c>
      <c r="AG25" s="141">
        <f t="shared" si="18"/>
        <v>0.2898283262</v>
      </c>
    </row>
    <row r="26" ht="15.75" customHeight="1">
      <c r="A26" s="27" t="s">
        <v>172</v>
      </c>
      <c r="B26" s="27" t="s">
        <v>10</v>
      </c>
      <c r="C26" s="133" t="s">
        <v>477</v>
      </c>
      <c r="D26" s="134">
        <v>44582.0</v>
      </c>
      <c r="E26" s="133">
        <v>100.0</v>
      </c>
      <c r="F26" s="133">
        <v>160.0</v>
      </c>
      <c r="G26" s="133">
        <v>20.0</v>
      </c>
      <c r="H26" s="133">
        <v>100.0</v>
      </c>
      <c r="I26" s="133">
        <v>100.0</v>
      </c>
      <c r="J26" s="133">
        <v>68.0</v>
      </c>
      <c r="K26" s="133">
        <v>100.0</v>
      </c>
      <c r="L26" s="133">
        <v>50.0</v>
      </c>
      <c r="M26" s="133">
        <v>20.0</v>
      </c>
      <c r="N26" s="133">
        <v>100.0</v>
      </c>
      <c r="O26" s="133">
        <v>30.0</v>
      </c>
      <c r="P26" s="135">
        <f t="shared" si="1"/>
        <v>848</v>
      </c>
      <c r="Q26" s="136">
        <f t="shared" si="2"/>
        <v>0.43</v>
      </c>
      <c r="R26" s="137">
        <f t="shared" si="3"/>
        <v>0.06</v>
      </c>
      <c r="S26" s="138">
        <f t="shared" si="4"/>
        <v>1.184</v>
      </c>
      <c r="T26" s="139">
        <f t="shared" si="5"/>
        <v>0.2</v>
      </c>
      <c r="U26" s="139">
        <f t="shared" si="6"/>
        <v>1.19</v>
      </c>
      <c r="V26" s="139">
        <f t="shared" si="7"/>
        <v>0.78</v>
      </c>
      <c r="W26" s="139">
        <f t="shared" si="8"/>
        <v>2.5908</v>
      </c>
      <c r="X26" s="139">
        <f t="shared" si="9"/>
        <v>0.95</v>
      </c>
      <c r="Y26" s="139">
        <f t="shared" si="10"/>
        <v>0.69</v>
      </c>
      <c r="Z26" s="139">
        <f t="shared" si="11"/>
        <v>0.28</v>
      </c>
      <c r="AA26" s="139">
        <f t="shared" si="12"/>
        <v>0.28</v>
      </c>
      <c r="AB26" s="139">
        <f t="shared" si="13"/>
        <v>0.196</v>
      </c>
      <c r="AC26" s="139">
        <f t="shared" si="14"/>
        <v>0.29</v>
      </c>
      <c r="AD26" s="139">
        <f t="shared" si="15"/>
        <v>0.55</v>
      </c>
      <c r="AE26" s="140">
        <f t="shared" si="16"/>
        <v>9.6708</v>
      </c>
      <c r="AF26" s="98">
        <f t="shared" si="17"/>
        <v>0.415055794</v>
      </c>
      <c r="AG26" s="141">
        <f t="shared" si="18"/>
        <v>0.415055794</v>
      </c>
    </row>
    <row r="27" ht="15.75" customHeight="1">
      <c r="A27" s="27" t="s">
        <v>172</v>
      </c>
      <c r="B27" s="27" t="s">
        <v>10</v>
      </c>
      <c r="C27" s="133" t="s">
        <v>478</v>
      </c>
      <c r="D27" s="134">
        <v>44582.0</v>
      </c>
      <c r="E27" s="133">
        <v>80.0</v>
      </c>
      <c r="F27" s="133">
        <v>100.0</v>
      </c>
      <c r="G27" s="133">
        <v>30.0</v>
      </c>
      <c r="H27" s="133">
        <v>100.0</v>
      </c>
      <c r="I27" s="133">
        <v>100.0</v>
      </c>
      <c r="J27" s="133">
        <v>50.0</v>
      </c>
      <c r="K27" s="133">
        <v>60.0</v>
      </c>
      <c r="L27" s="133">
        <v>40.0</v>
      </c>
      <c r="M27" s="133">
        <v>10.0</v>
      </c>
      <c r="N27" s="133">
        <v>30.0</v>
      </c>
      <c r="O27" s="133">
        <v>0.0</v>
      </c>
      <c r="P27" s="135">
        <f t="shared" si="1"/>
        <v>600</v>
      </c>
      <c r="Q27" s="136">
        <f t="shared" si="2"/>
        <v>0.344</v>
      </c>
      <c r="R27" s="137">
        <f t="shared" si="3"/>
        <v>0.048</v>
      </c>
      <c r="S27" s="138">
        <f t="shared" si="4"/>
        <v>0.74</v>
      </c>
      <c r="T27" s="139">
        <f t="shared" si="5"/>
        <v>0.3</v>
      </c>
      <c r="U27" s="139">
        <f t="shared" si="6"/>
        <v>1.19</v>
      </c>
      <c r="V27" s="139">
        <f t="shared" si="7"/>
        <v>0.78</v>
      </c>
      <c r="W27" s="139">
        <f t="shared" si="8"/>
        <v>1.905</v>
      </c>
      <c r="X27" s="139">
        <f t="shared" si="9"/>
        <v>0.57</v>
      </c>
      <c r="Y27" s="139">
        <f t="shared" si="10"/>
        <v>0.414</v>
      </c>
      <c r="Z27" s="139">
        <f t="shared" si="11"/>
        <v>0.224</v>
      </c>
      <c r="AA27" s="139">
        <f t="shared" si="12"/>
        <v>0.224</v>
      </c>
      <c r="AB27" s="139">
        <f t="shared" si="13"/>
        <v>0.098</v>
      </c>
      <c r="AC27" s="139">
        <f t="shared" si="14"/>
        <v>0.145</v>
      </c>
      <c r="AD27" s="139">
        <f t="shared" si="15"/>
        <v>0.165</v>
      </c>
      <c r="AE27" s="140">
        <f t="shared" si="16"/>
        <v>7.147</v>
      </c>
      <c r="AF27" s="98">
        <f t="shared" si="17"/>
        <v>0.3067381974</v>
      </c>
      <c r="AG27" s="141">
        <f t="shared" si="18"/>
        <v>0.3067381974</v>
      </c>
    </row>
    <row r="28" ht="15.75" customHeight="1">
      <c r="A28" s="27" t="s">
        <v>172</v>
      </c>
      <c r="B28" s="27" t="s">
        <v>10</v>
      </c>
      <c r="C28" s="133" t="s">
        <v>479</v>
      </c>
      <c r="D28" s="134">
        <v>44582.0</v>
      </c>
      <c r="E28" s="133">
        <v>40.0</v>
      </c>
      <c r="F28" s="133">
        <v>70.0</v>
      </c>
      <c r="G28" s="133">
        <v>0.0</v>
      </c>
      <c r="H28" s="133">
        <v>50.0</v>
      </c>
      <c r="I28" s="133">
        <v>40.0</v>
      </c>
      <c r="J28" s="133">
        <v>30.0</v>
      </c>
      <c r="K28" s="133">
        <v>0.0</v>
      </c>
      <c r="L28" s="133">
        <v>40.0</v>
      </c>
      <c r="M28" s="133">
        <v>0.0</v>
      </c>
      <c r="N28" s="133">
        <v>0.0</v>
      </c>
      <c r="O28" s="133">
        <v>0.0</v>
      </c>
      <c r="P28" s="135">
        <f t="shared" si="1"/>
        <v>270</v>
      </c>
      <c r="Q28" s="136">
        <f t="shared" si="2"/>
        <v>0.172</v>
      </c>
      <c r="R28" s="137">
        <f t="shared" si="3"/>
        <v>0.024</v>
      </c>
      <c r="S28" s="138">
        <f t="shared" si="4"/>
        <v>0.518</v>
      </c>
      <c r="T28" s="139">
        <f t="shared" si="5"/>
        <v>0</v>
      </c>
      <c r="U28" s="139">
        <f t="shared" si="6"/>
        <v>0.595</v>
      </c>
      <c r="V28" s="139">
        <f t="shared" si="7"/>
        <v>0.312</v>
      </c>
      <c r="W28" s="139">
        <f t="shared" si="8"/>
        <v>1.143</v>
      </c>
      <c r="X28" s="139">
        <f t="shared" si="9"/>
        <v>0</v>
      </c>
      <c r="Y28" s="139">
        <f t="shared" si="10"/>
        <v>0</v>
      </c>
      <c r="Z28" s="139">
        <f t="shared" si="11"/>
        <v>0.224</v>
      </c>
      <c r="AA28" s="139">
        <f t="shared" si="12"/>
        <v>0.224</v>
      </c>
      <c r="AB28" s="139">
        <f t="shared" si="13"/>
        <v>0</v>
      </c>
      <c r="AC28" s="139">
        <f t="shared" si="14"/>
        <v>0</v>
      </c>
      <c r="AD28" s="139">
        <f t="shared" si="15"/>
        <v>0</v>
      </c>
      <c r="AE28" s="140">
        <f t="shared" si="16"/>
        <v>3.212</v>
      </c>
      <c r="AF28" s="98">
        <f t="shared" si="17"/>
        <v>0.1378540773</v>
      </c>
      <c r="AG28" s="141">
        <f t="shared" si="18"/>
        <v>0.1378540773</v>
      </c>
    </row>
    <row r="29" ht="15.75" customHeight="1">
      <c r="A29" s="27" t="s">
        <v>172</v>
      </c>
      <c r="B29" s="27" t="s">
        <v>10</v>
      </c>
      <c r="C29" s="133" t="s">
        <v>480</v>
      </c>
      <c r="D29" s="134">
        <v>44582.0</v>
      </c>
      <c r="E29" s="133">
        <v>40.0</v>
      </c>
      <c r="F29" s="133">
        <v>60.0</v>
      </c>
      <c r="G29" s="133">
        <v>20.0</v>
      </c>
      <c r="H29" s="133">
        <v>30.0</v>
      </c>
      <c r="I29" s="133">
        <v>32.0</v>
      </c>
      <c r="J29" s="133">
        <v>30.0</v>
      </c>
      <c r="K29" s="133">
        <v>40.0</v>
      </c>
      <c r="L29" s="133">
        <v>20.0</v>
      </c>
      <c r="M29" s="133">
        <v>20.0</v>
      </c>
      <c r="N29" s="133">
        <v>30.0</v>
      </c>
      <c r="O29" s="133">
        <v>0.0</v>
      </c>
      <c r="P29" s="135">
        <f t="shared" si="1"/>
        <v>322</v>
      </c>
      <c r="Q29" s="136">
        <f t="shared" si="2"/>
        <v>0.172</v>
      </c>
      <c r="R29" s="137">
        <f t="shared" si="3"/>
        <v>0.024</v>
      </c>
      <c r="S29" s="138">
        <f t="shared" si="4"/>
        <v>0.444</v>
      </c>
      <c r="T29" s="139">
        <f t="shared" si="5"/>
        <v>0.2</v>
      </c>
      <c r="U29" s="139">
        <f t="shared" si="6"/>
        <v>0.357</v>
      </c>
      <c r="V29" s="139">
        <f t="shared" si="7"/>
        <v>0.2496</v>
      </c>
      <c r="W29" s="139">
        <f t="shared" si="8"/>
        <v>1.143</v>
      </c>
      <c r="X29" s="139">
        <f t="shared" si="9"/>
        <v>0.38</v>
      </c>
      <c r="Y29" s="139">
        <f t="shared" si="10"/>
        <v>0.276</v>
      </c>
      <c r="Z29" s="139">
        <f t="shared" si="11"/>
        <v>0.112</v>
      </c>
      <c r="AA29" s="139">
        <f t="shared" si="12"/>
        <v>0.112</v>
      </c>
      <c r="AB29" s="139">
        <f t="shared" si="13"/>
        <v>0.196</v>
      </c>
      <c r="AC29" s="139">
        <f t="shared" si="14"/>
        <v>0.29</v>
      </c>
      <c r="AD29" s="139">
        <f t="shared" si="15"/>
        <v>0.165</v>
      </c>
      <c r="AE29" s="140">
        <f t="shared" si="16"/>
        <v>4.1206</v>
      </c>
      <c r="AF29" s="98">
        <f t="shared" si="17"/>
        <v>0.1768497854</v>
      </c>
      <c r="AG29" s="141">
        <f t="shared" si="18"/>
        <v>0.1768497854</v>
      </c>
    </row>
    <row r="30" ht="15.75" customHeight="1">
      <c r="A30" s="27" t="s">
        <v>172</v>
      </c>
      <c r="B30" s="27" t="s">
        <v>10</v>
      </c>
      <c r="C30" s="133" t="s">
        <v>481</v>
      </c>
      <c r="D30" s="134">
        <v>44582.0</v>
      </c>
      <c r="E30" s="133">
        <v>40.0</v>
      </c>
      <c r="F30" s="133">
        <v>70.0</v>
      </c>
      <c r="G30" s="133">
        <v>20.0</v>
      </c>
      <c r="H30" s="133">
        <v>60.0</v>
      </c>
      <c r="I30" s="133">
        <v>60.0</v>
      </c>
      <c r="J30" s="133">
        <v>50.0</v>
      </c>
      <c r="K30" s="133">
        <v>50.0</v>
      </c>
      <c r="L30" s="133">
        <v>30.0</v>
      </c>
      <c r="M30" s="133">
        <v>20.0</v>
      </c>
      <c r="N30" s="133">
        <v>30.0</v>
      </c>
      <c r="O30" s="133">
        <v>0.0</v>
      </c>
      <c r="P30" s="135">
        <f t="shared" si="1"/>
        <v>430</v>
      </c>
      <c r="Q30" s="136">
        <f t="shared" si="2"/>
        <v>0.172</v>
      </c>
      <c r="R30" s="137">
        <f t="shared" si="3"/>
        <v>0.024</v>
      </c>
      <c r="S30" s="138">
        <f t="shared" si="4"/>
        <v>0.518</v>
      </c>
      <c r="T30" s="139">
        <f t="shared" si="5"/>
        <v>0.2</v>
      </c>
      <c r="U30" s="139">
        <f t="shared" si="6"/>
        <v>0.714</v>
      </c>
      <c r="V30" s="139">
        <f t="shared" si="7"/>
        <v>0.468</v>
      </c>
      <c r="W30" s="139">
        <f t="shared" si="8"/>
        <v>1.905</v>
      </c>
      <c r="X30" s="139">
        <f t="shared" si="9"/>
        <v>0.475</v>
      </c>
      <c r="Y30" s="139">
        <f t="shared" si="10"/>
        <v>0.345</v>
      </c>
      <c r="Z30" s="139">
        <f t="shared" si="11"/>
        <v>0.168</v>
      </c>
      <c r="AA30" s="139">
        <f t="shared" si="12"/>
        <v>0.168</v>
      </c>
      <c r="AB30" s="139">
        <f t="shared" si="13"/>
        <v>0.196</v>
      </c>
      <c r="AC30" s="139">
        <f t="shared" si="14"/>
        <v>0.29</v>
      </c>
      <c r="AD30" s="139">
        <f t="shared" si="15"/>
        <v>0.165</v>
      </c>
      <c r="AE30" s="140">
        <f t="shared" si="16"/>
        <v>5.808</v>
      </c>
      <c r="AF30" s="98">
        <f t="shared" si="17"/>
        <v>0.2492703863</v>
      </c>
      <c r="AG30" s="141">
        <f t="shared" si="18"/>
        <v>0.2492703863</v>
      </c>
    </row>
    <row r="31" ht="15.75" customHeight="1">
      <c r="A31" s="27" t="s">
        <v>172</v>
      </c>
      <c r="B31" s="27" t="s">
        <v>10</v>
      </c>
      <c r="C31" s="133" t="s">
        <v>482</v>
      </c>
      <c r="D31" s="134">
        <v>44582.0</v>
      </c>
      <c r="E31" s="133">
        <v>80.0</v>
      </c>
      <c r="F31" s="133">
        <v>300.0</v>
      </c>
      <c r="G31" s="133">
        <v>55.0</v>
      </c>
      <c r="H31" s="133">
        <v>170.0</v>
      </c>
      <c r="I31" s="133">
        <v>170.0</v>
      </c>
      <c r="J31" s="133">
        <v>150.0</v>
      </c>
      <c r="K31" s="133">
        <v>150.0</v>
      </c>
      <c r="L31" s="133">
        <v>100.0</v>
      </c>
      <c r="M31" s="133">
        <v>0.0</v>
      </c>
      <c r="N31" s="133">
        <v>80.0</v>
      </c>
      <c r="O31" s="133">
        <v>50.0</v>
      </c>
      <c r="P31" s="135">
        <f t="shared" si="1"/>
        <v>1305</v>
      </c>
      <c r="Q31" s="136">
        <f t="shared" si="2"/>
        <v>0.344</v>
      </c>
      <c r="R31" s="137">
        <f t="shared" si="3"/>
        <v>0.048</v>
      </c>
      <c r="S31" s="138">
        <f t="shared" si="4"/>
        <v>2.22</v>
      </c>
      <c r="T31" s="139">
        <f t="shared" si="5"/>
        <v>0.55</v>
      </c>
      <c r="U31" s="139">
        <f t="shared" si="6"/>
        <v>2.023</v>
      </c>
      <c r="V31" s="139">
        <f t="shared" si="7"/>
        <v>1.326</v>
      </c>
      <c r="W31" s="139">
        <f t="shared" si="8"/>
        <v>5.715</v>
      </c>
      <c r="X31" s="139">
        <f t="shared" si="9"/>
        <v>1.425</v>
      </c>
      <c r="Y31" s="139">
        <f t="shared" si="10"/>
        <v>1.035</v>
      </c>
      <c r="Z31" s="139">
        <f t="shared" si="11"/>
        <v>0.56</v>
      </c>
      <c r="AA31" s="139">
        <f t="shared" si="12"/>
        <v>0.56</v>
      </c>
      <c r="AB31" s="139">
        <f t="shared" si="13"/>
        <v>0</v>
      </c>
      <c r="AC31" s="139">
        <f t="shared" si="14"/>
        <v>0</v>
      </c>
      <c r="AD31" s="139">
        <f t="shared" si="15"/>
        <v>0.44</v>
      </c>
      <c r="AE31" s="140">
        <f t="shared" si="16"/>
        <v>16.246</v>
      </c>
      <c r="AF31" s="98">
        <f t="shared" si="17"/>
        <v>0.6972532189</v>
      </c>
      <c r="AG31" s="141">
        <f t="shared" si="18"/>
        <v>0.6972532189</v>
      </c>
    </row>
    <row r="32" ht="15.75" customHeight="1">
      <c r="A32" s="27" t="s">
        <v>172</v>
      </c>
      <c r="B32" s="27" t="s">
        <v>10</v>
      </c>
      <c r="C32" s="133" t="s">
        <v>483</v>
      </c>
      <c r="D32" s="134">
        <v>44582.0</v>
      </c>
      <c r="E32" s="133">
        <v>40.0</v>
      </c>
      <c r="F32" s="133">
        <v>60.0</v>
      </c>
      <c r="G32" s="133">
        <v>25.0</v>
      </c>
      <c r="H32" s="133">
        <v>60.0</v>
      </c>
      <c r="I32" s="133">
        <v>52.0</v>
      </c>
      <c r="J32" s="133">
        <v>0.0</v>
      </c>
      <c r="K32" s="133">
        <v>40.0</v>
      </c>
      <c r="L32" s="133">
        <v>0.0</v>
      </c>
      <c r="M32" s="133">
        <v>20.0</v>
      </c>
      <c r="N32" s="133">
        <v>0.0</v>
      </c>
      <c r="O32" s="133">
        <v>0.0</v>
      </c>
      <c r="P32" s="135">
        <f t="shared" si="1"/>
        <v>297</v>
      </c>
      <c r="Q32" s="136">
        <f t="shared" si="2"/>
        <v>0.172</v>
      </c>
      <c r="R32" s="137">
        <f t="shared" si="3"/>
        <v>0.024</v>
      </c>
      <c r="S32" s="138">
        <f t="shared" si="4"/>
        <v>0.444</v>
      </c>
      <c r="T32" s="139">
        <f t="shared" si="5"/>
        <v>0.25</v>
      </c>
      <c r="U32" s="139">
        <f t="shared" si="6"/>
        <v>0.714</v>
      </c>
      <c r="V32" s="139">
        <f t="shared" si="7"/>
        <v>0.4056</v>
      </c>
      <c r="W32" s="139">
        <f t="shared" si="8"/>
        <v>0</v>
      </c>
      <c r="X32" s="139">
        <f t="shared" si="9"/>
        <v>0.38</v>
      </c>
      <c r="Y32" s="139">
        <f t="shared" si="10"/>
        <v>0.276</v>
      </c>
      <c r="Z32" s="139">
        <f t="shared" si="11"/>
        <v>0</v>
      </c>
      <c r="AA32" s="139">
        <f t="shared" si="12"/>
        <v>0</v>
      </c>
      <c r="AB32" s="139">
        <f t="shared" si="13"/>
        <v>0.196</v>
      </c>
      <c r="AC32" s="139">
        <f t="shared" si="14"/>
        <v>0.29</v>
      </c>
      <c r="AD32" s="139">
        <f t="shared" si="15"/>
        <v>0</v>
      </c>
      <c r="AE32" s="140">
        <f t="shared" si="16"/>
        <v>3.1516</v>
      </c>
      <c r="AF32" s="98">
        <f t="shared" si="17"/>
        <v>0.1352618026</v>
      </c>
      <c r="AG32" s="141">
        <f t="shared" si="18"/>
        <v>0.1352618026</v>
      </c>
    </row>
    <row r="33" ht="15.75" customHeight="1">
      <c r="A33" s="27" t="s">
        <v>172</v>
      </c>
      <c r="B33" s="27" t="s">
        <v>10</v>
      </c>
      <c r="C33" s="133" t="s">
        <v>484</v>
      </c>
      <c r="D33" s="134">
        <v>44582.0</v>
      </c>
      <c r="E33" s="133">
        <v>80.0</v>
      </c>
      <c r="F33" s="133">
        <v>100.0</v>
      </c>
      <c r="G33" s="133">
        <v>10.0</v>
      </c>
      <c r="H33" s="133">
        <v>100.0</v>
      </c>
      <c r="I33" s="133">
        <v>100.0</v>
      </c>
      <c r="J33" s="133">
        <v>50.0</v>
      </c>
      <c r="K33" s="133">
        <v>30.0</v>
      </c>
      <c r="L33" s="133">
        <v>30.0</v>
      </c>
      <c r="M33" s="133">
        <v>30.0</v>
      </c>
      <c r="N33" s="133">
        <v>20.0</v>
      </c>
      <c r="O33" s="133">
        <v>0.0</v>
      </c>
      <c r="P33" s="135">
        <f t="shared" si="1"/>
        <v>550</v>
      </c>
      <c r="Q33" s="136">
        <f t="shared" si="2"/>
        <v>0.344</v>
      </c>
      <c r="R33" s="137">
        <f t="shared" si="3"/>
        <v>0.048</v>
      </c>
      <c r="S33" s="138">
        <f t="shared" si="4"/>
        <v>0.74</v>
      </c>
      <c r="T33" s="139">
        <f t="shared" si="5"/>
        <v>0.1</v>
      </c>
      <c r="U33" s="139">
        <f t="shared" si="6"/>
        <v>1.19</v>
      </c>
      <c r="V33" s="139">
        <f t="shared" si="7"/>
        <v>0.78</v>
      </c>
      <c r="W33" s="139">
        <f t="shared" si="8"/>
        <v>1.905</v>
      </c>
      <c r="X33" s="139">
        <f t="shared" si="9"/>
        <v>0.285</v>
      </c>
      <c r="Y33" s="139">
        <f t="shared" si="10"/>
        <v>0.207</v>
      </c>
      <c r="Z33" s="139">
        <f t="shared" si="11"/>
        <v>0.168</v>
      </c>
      <c r="AA33" s="139">
        <f t="shared" si="12"/>
        <v>0.168</v>
      </c>
      <c r="AB33" s="139">
        <f t="shared" si="13"/>
        <v>0.294</v>
      </c>
      <c r="AC33" s="139">
        <f t="shared" si="14"/>
        <v>0.435</v>
      </c>
      <c r="AD33" s="139">
        <f t="shared" si="15"/>
        <v>0.11</v>
      </c>
      <c r="AE33" s="140">
        <f t="shared" si="16"/>
        <v>6.774</v>
      </c>
      <c r="AF33" s="98">
        <f t="shared" si="17"/>
        <v>0.2907296137</v>
      </c>
      <c r="AG33" s="141">
        <f t="shared" si="18"/>
        <v>0.2907296137</v>
      </c>
    </row>
    <row r="34" ht="15.75" customHeight="1">
      <c r="A34" s="27" t="s">
        <v>172</v>
      </c>
      <c r="B34" s="27" t="s">
        <v>10</v>
      </c>
      <c r="C34" s="133" t="s">
        <v>485</v>
      </c>
      <c r="D34" s="134">
        <v>44582.0</v>
      </c>
      <c r="E34" s="133">
        <v>40.0</v>
      </c>
      <c r="F34" s="133">
        <v>120.0</v>
      </c>
      <c r="G34" s="133">
        <v>10.0</v>
      </c>
      <c r="H34" s="133">
        <v>50.0</v>
      </c>
      <c r="I34" s="133">
        <v>52.0</v>
      </c>
      <c r="J34" s="133">
        <v>52.0</v>
      </c>
      <c r="K34" s="133">
        <v>40.0</v>
      </c>
      <c r="L34" s="133">
        <v>30.0</v>
      </c>
      <c r="M34" s="133">
        <v>0.0</v>
      </c>
      <c r="N34" s="133">
        <v>40.0</v>
      </c>
      <c r="O34" s="133">
        <v>0.0</v>
      </c>
      <c r="P34" s="135">
        <f t="shared" si="1"/>
        <v>434</v>
      </c>
      <c r="Q34" s="136">
        <f t="shared" si="2"/>
        <v>0.172</v>
      </c>
      <c r="R34" s="137">
        <f t="shared" si="3"/>
        <v>0.024</v>
      </c>
      <c r="S34" s="138">
        <f t="shared" si="4"/>
        <v>0.888</v>
      </c>
      <c r="T34" s="139">
        <f t="shared" si="5"/>
        <v>0.1</v>
      </c>
      <c r="U34" s="139">
        <f t="shared" si="6"/>
        <v>0.595</v>
      </c>
      <c r="V34" s="139">
        <f t="shared" si="7"/>
        <v>0.4056</v>
      </c>
      <c r="W34" s="139">
        <f t="shared" si="8"/>
        <v>1.9812</v>
      </c>
      <c r="X34" s="139">
        <f t="shared" si="9"/>
        <v>0.38</v>
      </c>
      <c r="Y34" s="139">
        <f t="shared" si="10"/>
        <v>0.276</v>
      </c>
      <c r="Z34" s="139">
        <f t="shared" si="11"/>
        <v>0.168</v>
      </c>
      <c r="AA34" s="139">
        <f t="shared" si="12"/>
        <v>0.168</v>
      </c>
      <c r="AB34" s="139">
        <f t="shared" si="13"/>
        <v>0</v>
      </c>
      <c r="AC34" s="139">
        <f t="shared" si="14"/>
        <v>0</v>
      </c>
      <c r="AD34" s="139">
        <f t="shared" si="15"/>
        <v>0.22</v>
      </c>
      <c r="AE34" s="140">
        <f t="shared" si="16"/>
        <v>5.3778</v>
      </c>
      <c r="AF34" s="98">
        <f t="shared" si="17"/>
        <v>0.230806867</v>
      </c>
      <c r="AG34" s="141">
        <f t="shared" si="18"/>
        <v>0.230806867</v>
      </c>
    </row>
    <row r="35" ht="15.75" customHeight="1">
      <c r="A35" s="27" t="s">
        <v>172</v>
      </c>
      <c r="B35" s="27" t="s">
        <v>10</v>
      </c>
      <c r="C35" s="133" t="s">
        <v>486</v>
      </c>
      <c r="D35" s="134">
        <v>44582.0</v>
      </c>
      <c r="E35" s="133">
        <v>200.0</v>
      </c>
      <c r="F35" s="133">
        <v>200.0</v>
      </c>
      <c r="G35" s="133">
        <v>50.0</v>
      </c>
      <c r="H35" s="133">
        <v>150.0</v>
      </c>
      <c r="I35" s="133">
        <v>100.0</v>
      </c>
      <c r="J35" s="133">
        <v>100.0</v>
      </c>
      <c r="K35" s="133">
        <v>150.0</v>
      </c>
      <c r="L35" s="133">
        <v>100.0</v>
      </c>
      <c r="M35" s="133">
        <v>0.0</v>
      </c>
      <c r="N35" s="133">
        <v>0.0</v>
      </c>
      <c r="O35" s="133">
        <v>0.0</v>
      </c>
      <c r="P35" s="135">
        <f t="shared" si="1"/>
        <v>1050</v>
      </c>
      <c r="Q35" s="136">
        <f t="shared" si="2"/>
        <v>0.86</v>
      </c>
      <c r="R35" s="137">
        <f t="shared" si="3"/>
        <v>0.12</v>
      </c>
      <c r="S35" s="138">
        <f t="shared" si="4"/>
        <v>1.48</v>
      </c>
      <c r="T35" s="139">
        <f t="shared" si="5"/>
        <v>0.5</v>
      </c>
      <c r="U35" s="139">
        <f t="shared" si="6"/>
        <v>1.785</v>
      </c>
      <c r="V35" s="139">
        <f t="shared" si="7"/>
        <v>0.78</v>
      </c>
      <c r="W35" s="139">
        <f t="shared" si="8"/>
        <v>3.81</v>
      </c>
      <c r="X35" s="139">
        <f t="shared" si="9"/>
        <v>1.425</v>
      </c>
      <c r="Y35" s="139">
        <f t="shared" si="10"/>
        <v>1.035</v>
      </c>
      <c r="Z35" s="139">
        <f t="shared" si="11"/>
        <v>0.56</v>
      </c>
      <c r="AA35" s="139">
        <f t="shared" si="12"/>
        <v>0.56</v>
      </c>
      <c r="AB35" s="139">
        <f t="shared" si="13"/>
        <v>0</v>
      </c>
      <c r="AC35" s="139">
        <f t="shared" si="14"/>
        <v>0</v>
      </c>
      <c r="AD35" s="139">
        <f t="shared" si="15"/>
        <v>0</v>
      </c>
      <c r="AE35" s="140">
        <f t="shared" si="16"/>
        <v>12.915</v>
      </c>
      <c r="AF35" s="98">
        <f t="shared" si="17"/>
        <v>0.5542918455</v>
      </c>
      <c r="AG35" s="141">
        <f t="shared" si="18"/>
        <v>0.5542918455</v>
      </c>
    </row>
    <row r="36" ht="15.75" customHeight="1">
      <c r="A36" s="27" t="s">
        <v>172</v>
      </c>
      <c r="B36" s="27" t="s">
        <v>10</v>
      </c>
      <c r="C36" s="133" t="s">
        <v>453</v>
      </c>
      <c r="D36" s="134">
        <v>44613.0</v>
      </c>
      <c r="E36" s="133">
        <v>0.0</v>
      </c>
      <c r="F36" s="133">
        <v>0.0</v>
      </c>
      <c r="G36" s="133">
        <v>100.0</v>
      </c>
      <c r="H36" s="133">
        <v>0.0</v>
      </c>
      <c r="I36" s="133">
        <v>0.0</v>
      </c>
      <c r="J36" s="133">
        <v>300.0</v>
      </c>
      <c r="K36" s="133">
        <v>0.0</v>
      </c>
      <c r="L36" s="133">
        <v>300.0</v>
      </c>
      <c r="M36" s="133">
        <v>400.0</v>
      </c>
      <c r="N36" s="133">
        <v>0.0</v>
      </c>
      <c r="O36" s="133">
        <v>100.0</v>
      </c>
      <c r="P36" s="135">
        <f t="shared" si="1"/>
        <v>1200</v>
      </c>
      <c r="Q36" s="136">
        <f t="shared" si="2"/>
        <v>0</v>
      </c>
      <c r="R36" s="137">
        <f t="shared" si="3"/>
        <v>0</v>
      </c>
      <c r="S36" s="138">
        <f t="shared" si="4"/>
        <v>0</v>
      </c>
      <c r="T36" s="139">
        <f t="shared" si="5"/>
        <v>1</v>
      </c>
      <c r="U36" s="139">
        <f t="shared" si="6"/>
        <v>0</v>
      </c>
      <c r="V36" s="139">
        <f t="shared" si="7"/>
        <v>0</v>
      </c>
      <c r="W36" s="139">
        <f t="shared" si="8"/>
        <v>11.43</v>
      </c>
      <c r="X36" s="139">
        <f t="shared" si="9"/>
        <v>0</v>
      </c>
      <c r="Y36" s="139">
        <f t="shared" si="10"/>
        <v>0</v>
      </c>
      <c r="Z36" s="139">
        <f t="shared" si="11"/>
        <v>1.68</v>
      </c>
      <c r="AA36" s="139">
        <f t="shared" si="12"/>
        <v>1.68</v>
      </c>
      <c r="AB36" s="139">
        <f t="shared" si="13"/>
        <v>3.92</v>
      </c>
      <c r="AC36" s="139">
        <f t="shared" si="14"/>
        <v>5.8</v>
      </c>
      <c r="AD36" s="139">
        <f t="shared" si="15"/>
        <v>0</v>
      </c>
      <c r="AE36" s="140">
        <f t="shared" si="16"/>
        <v>25.51</v>
      </c>
      <c r="AF36" s="98">
        <f t="shared" si="17"/>
        <v>1.094849785</v>
      </c>
      <c r="AG36" s="141">
        <f t="shared" si="18"/>
        <v>1.094849785</v>
      </c>
    </row>
    <row r="37" ht="15.75" customHeight="1">
      <c r="A37" s="27" t="s">
        <v>172</v>
      </c>
      <c r="B37" s="27" t="s">
        <v>10</v>
      </c>
      <c r="C37" s="133" t="s">
        <v>454</v>
      </c>
      <c r="D37" s="134">
        <v>44613.0</v>
      </c>
      <c r="E37" s="133">
        <v>40.0</v>
      </c>
      <c r="F37" s="133">
        <v>100.0</v>
      </c>
      <c r="G37" s="133">
        <v>0.0</v>
      </c>
      <c r="H37" s="133">
        <v>80.0</v>
      </c>
      <c r="I37" s="133">
        <v>0.0</v>
      </c>
      <c r="J37" s="133">
        <v>0.0</v>
      </c>
      <c r="K37" s="133">
        <v>0.0</v>
      </c>
      <c r="L37" s="133">
        <v>60.0</v>
      </c>
      <c r="M37" s="133">
        <v>0.0</v>
      </c>
      <c r="N37" s="133">
        <v>40.0</v>
      </c>
      <c r="O37" s="133">
        <v>0.0</v>
      </c>
      <c r="P37" s="135">
        <f t="shared" si="1"/>
        <v>320</v>
      </c>
      <c r="Q37" s="136">
        <f t="shared" si="2"/>
        <v>0.172</v>
      </c>
      <c r="R37" s="137">
        <f t="shared" si="3"/>
        <v>0.024</v>
      </c>
      <c r="S37" s="138">
        <f t="shared" si="4"/>
        <v>0.74</v>
      </c>
      <c r="T37" s="139">
        <f t="shared" si="5"/>
        <v>0</v>
      </c>
      <c r="U37" s="139">
        <f t="shared" si="6"/>
        <v>0.952</v>
      </c>
      <c r="V37" s="139">
        <f t="shared" si="7"/>
        <v>0</v>
      </c>
      <c r="W37" s="139">
        <f t="shared" si="8"/>
        <v>0</v>
      </c>
      <c r="X37" s="139">
        <f t="shared" si="9"/>
        <v>0</v>
      </c>
      <c r="Y37" s="139">
        <f t="shared" si="10"/>
        <v>0</v>
      </c>
      <c r="Z37" s="139">
        <f t="shared" si="11"/>
        <v>0.336</v>
      </c>
      <c r="AA37" s="139">
        <f t="shared" si="12"/>
        <v>0.336</v>
      </c>
      <c r="AB37" s="139">
        <f t="shared" si="13"/>
        <v>0</v>
      </c>
      <c r="AC37" s="139">
        <f t="shared" si="14"/>
        <v>0</v>
      </c>
      <c r="AD37" s="139">
        <f t="shared" si="15"/>
        <v>0.22</v>
      </c>
      <c r="AE37" s="140">
        <f t="shared" si="16"/>
        <v>2.78</v>
      </c>
      <c r="AF37" s="98">
        <f t="shared" si="17"/>
        <v>0.1193133047</v>
      </c>
      <c r="AG37" s="141">
        <f t="shared" si="18"/>
        <v>0.1193133047</v>
      </c>
    </row>
    <row r="38" ht="15.75" customHeight="1">
      <c r="A38" s="27" t="s">
        <v>172</v>
      </c>
      <c r="B38" s="27" t="s">
        <v>10</v>
      </c>
      <c r="C38" s="133" t="s">
        <v>455</v>
      </c>
      <c r="D38" s="134">
        <v>44613.0</v>
      </c>
      <c r="E38" s="133">
        <v>0.0</v>
      </c>
      <c r="F38" s="133">
        <v>50.0</v>
      </c>
      <c r="G38" s="133">
        <v>20.0</v>
      </c>
      <c r="H38" s="133">
        <v>40.0</v>
      </c>
      <c r="I38" s="133">
        <v>28.0</v>
      </c>
      <c r="J38" s="133">
        <v>30.0</v>
      </c>
      <c r="K38" s="133">
        <v>30.0</v>
      </c>
      <c r="L38" s="133">
        <v>0.0</v>
      </c>
      <c r="M38" s="133">
        <v>20.0</v>
      </c>
      <c r="N38" s="133">
        <v>0.0</v>
      </c>
      <c r="O38" s="133">
        <v>0.0</v>
      </c>
      <c r="P38" s="135">
        <f t="shared" si="1"/>
        <v>218</v>
      </c>
      <c r="Q38" s="136">
        <f t="shared" si="2"/>
        <v>0</v>
      </c>
      <c r="R38" s="137">
        <f t="shared" si="3"/>
        <v>0</v>
      </c>
      <c r="S38" s="138">
        <f t="shared" si="4"/>
        <v>0.37</v>
      </c>
      <c r="T38" s="139">
        <f t="shared" si="5"/>
        <v>0.2</v>
      </c>
      <c r="U38" s="139">
        <f t="shared" si="6"/>
        <v>0.476</v>
      </c>
      <c r="V38" s="139">
        <f t="shared" si="7"/>
        <v>0.2184</v>
      </c>
      <c r="W38" s="139">
        <f t="shared" si="8"/>
        <v>1.143</v>
      </c>
      <c r="X38" s="139">
        <f t="shared" si="9"/>
        <v>0.285</v>
      </c>
      <c r="Y38" s="139">
        <f t="shared" si="10"/>
        <v>0.207</v>
      </c>
      <c r="Z38" s="139">
        <f t="shared" si="11"/>
        <v>0</v>
      </c>
      <c r="AA38" s="139">
        <f t="shared" si="12"/>
        <v>0</v>
      </c>
      <c r="AB38" s="139">
        <f t="shared" si="13"/>
        <v>0.196</v>
      </c>
      <c r="AC38" s="139">
        <f t="shared" si="14"/>
        <v>0.29</v>
      </c>
      <c r="AD38" s="139">
        <f t="shared" si="15"/>
        <v>0</v>
      </c>
      <c r="AE38" s="140">
        <f t="shared" si="16"/>
        <v>3.3854</v>
      </c>
      <c r="AF38" s="98">
        <f t="shared" si="17"/>
        <v>0.1452961373</v>
      </c>
      <c r="AG38" s="141">
        <f t="shared" si="18"/>
        <v>0.1452961373</v>
      </c>
    </row>
    <row r="39" ht="15.75" customHeight="1">
      <c r="A39" s="27" t="s">
        <v>172</v>
      </c>
      <c r="B39" s="27" t="s">
        <v>10</v>
      </c>
      <c r="C39" s="133" t="s">
        <v>456</v>
      </c>
      <c r="D39" s="134">
        <v>44613.0</v>
      </c>
      <c r="E39" s="133">
        <v>0.0</v>
      </c>
      <c r="F39" s="133">
        <v>0.0</v>
      </c>
      <c r="G39" s="133">
        <v>0.0</v>
      </c>
      <c r="H39" s="133">
        <v>0.0</v>
      </c>
      <c r="I39" s="133">
        <v>0.0</v>
      </c>
      <c r="J39" s="133">
        <v>0.0</v>
      </c>
      <c r="K39" s="133">
        <v>0.0</v>
      </c>
      <c r="L39" s="133">
        <v>0.0</v>
      </c>
      <c r="M39" s="133">
        <v>0.0</v>
      </c>
      <c r="N39" s="133">
        <v>0.0</v>
      </c>
      <c r="O39" s="133">
        <v>0.0</v>
      </c>
      <c r="P39" s="135">
        <f t="shared" si="1"/>
        <v>0</v>
      </c>
      <c r="Q39" s="136">
        <f t="shared" si="2"/>
        <v>0</v>
      </c>
      <c r="R39" s="137">
        <f t="shared" si="3"/>
        <v>0</v>
      </c>
      <c r="S39" s="138">
        <f t="shared" si="4"/>
        <v>0</v>
      </c>
      <c r="T39" s="139">
        <f t="shared" si="5"/>
        <v>0</v>
      </c>
      <c r="U39" s="139">
        <f t="shared" si="6"/>
        <v>0</v>
      </c>
      <c r="V39" s="139">
        <f t="shared" si="7"/>
        <v>0</v>
      </c>
      <c r="W39" s="139">
        <f t="shared" si="8"/>
        <v>0</v>
      </c>
      <c r="X39" s="139">
        <f t="shared" si="9"/>
        <v>0</v>
      </c>
      <c r="Y39" s="139">
        <f t="shared" si="10"/>
        <v>0</v>
      </c>
      <c r="Z39" s="139">
        <f t="shared" si="11"/>
        <v>0</v>
      </c>
      <c r="AA39" s="139">
        <f t="shared" si="12"/>
        <v>0</v>
      </c>
      <c r="AB39" s="139">
        <f t="shared" si="13"/>
        <v>0</v>
      </c>
      <c r="AC39" s="139">
        <f t="shared" si="14"/>
        <v>0</v>
      </c>
      <c r="AD39" s="139">
        <f t="shared" si="15"/>
        <v>0</v>
      </c>
      <c r="AE39" s="140">
        <f t="shared" si="16"/>
        <v>0</v>
      </c>
      <c r="AF39" s="98">
        <f t="shared" si="17"/>
        <v>0</v>
      </c>
      <c r="AG39" s="141">
        <f t="shared" si="18"/>
        <v>0</v>
      </c>
    </row>
    <row r="40" ht="15.75" customHeight="1">
      <c r="A40" s="27" t="s">
        <v>172</v>
      </c>
      <c r="B40" s="27" t="s">
        <v>10</v>
      </c>
      <c r="C40" s="133" t="s">
        <v>457</v>
      </c>
      <c r="D40" s="134">
        <v>44613.0</v>
      </c>
      <c r="E40" s="133">
        <v>40.0</v>
      </c>
      <c r="F40" s="133">
        <v>100.0</v>
      </c>
      <c r="G40" s="133">
        <v>0.0</v>
      </c>
      <c r="H40" s="133">
        <v>20.0</v>
      </c>
      <c r="I40" s="133">
        <v>48.0</v>
      </c>
      <c r="J40" s="133">
        <v>22.0</v>
      </c>
      <c r="K40" s="133">
        <v>20.0</v>
      </c>
      <c r="L40" s="133">
        <v>30.0</v>
      </c>
      <c r="M40" s="133">
        <v>0.0</v>
      </c>
      <c r="N40" s="133">
        <v>0.0</v>
      </c>
      <c r="O40" s="133">
        <v>0.0</v>
      </c>
      <c r="P40" s="135">
        <f t="shared" si="1"/>
        <v>280</v>
      </c>
      <c r="Q40" s="136">
        <f t="shared" si="2"/>
        <v>0.172</v>
      </c>
      <c r="R40" s="137">
        <f t="shared" si="3"/>
        <v>0.024</v>
      </c>
      <c r="S40" s="138">
        <f t="shared" si="4"/>
        <v>0.74</v>
      </c>
      <c r="T40" s="139">
        <f t="shared" si="5"/>
        <v>0</v>
      </c>
      <c r="U40" s="139">
        <f t="shared" si="6"/>
        <v>0.238</v>
      </c>
      <c r="V40" s="139">
        <f t="shared" si="7"/>
        <v>0.3744</v>
      </c>
      <c r="W40" s="139">
        <f t="shared" si="8"/>
        <v>0.8382</v>
      </c>
      <c r="X40" s="139">
        <f t="shared" si="9"/>
        <v>0.19</v>
      </c>
      <c r="Y40" s="139">
        <f t="shared" si="10"/>
        <v>0.138</v>
      </c>
      <c r="Z40" s="139">
        <f t="shared" si="11"/>
        <v>0.168</v>
      </c>
      <c r="AA40" s="139">
        <f t="shared" si="12"/>
        <v>0.168</v>
      </c>
      <c r="AB40" s="139">
        <f t="shared" si="13"/>
        <v>0</v>
      </c>
      <c r="AC40" s="139">
        <f t="shared" si="14"/>
        <v>0</v>
      </c>
      <c r="AD40" s="139">
        <f t="shared" si="15"/>
        <v>0</v>
      </c>
      <c r="AE40" s="140">
        <f t="shared" si="16"/>
        <v>3.0506</v>
      </c>
      <c r="AF40" s="98">
        <f t="shared" si="17"/>
        <v>0.1309270386</v>
      </c>
      <c r="AG40" s="141">
        <f t="shared" si="18"/>
        <v>0.1309270386</v>
      </c>
    </row>
    <row r="41" ht="15.75" customHeight="1">
      <c r="A41" s="27" t="s">
        <v>172</v>
      </c>
      <c r="B41" s="27" t="s">
        <v>10</v>
      </c>
      <c r="C41" s="133" t="s">
        <v>458</v>
      </c>
      <c r="D41" s="134">
        <v>44613.0</v>
      </c>
      <c r="E41" s="133">
        <v>40.0</v>
      </c>
      <c r="F41" s="133">
        <v>20.0</v>
      </c>
      <c r="G41" s="133">
        <v>30.0</v>
      </c>
      <c r="H41" s="133">
        <v>40.0</v>
      </c>
      <c r="I41" s="133">
        <v>40.0</v>
      </c>
      <c r="J41" s="133">
        <v>40.0</v>
      </c>
      <c r="K41" s="133">
        <v>40.0</v>
      </c>
      <c r="L41" s="133">
        <v>30.0</v>
      </c>
      <c r="M41" s="133">
        <v>0.0</v>
      </c>
      <c r="N41" s="133">
        <v>10.0</v>
      </c>
      <c r="O41" s="133">
        <v>20.0</v>
      </c>
      <c r="P41" s="135">
        <f t="shared" si="1"/>
        <v>310</v>
      </c>
      <c r="Q41" s="136">
        <f t="shared" si="2"/>
        <v>0.172</v>
      </c>
      <c r="R41" s="137">
        <f t="shared" si="3"/>
        <v>0.024</v>
      </c>
      <c r="S41" s="138">
        <f t="shared" si="4"/>
        <v>0.148</v>
      </c>
      <c r="T41" s="139">
        <f t="shared" si="5"/>
        <v>0.3</v>
      </c>
      <c r="U41" s="139">
        <f t="shared" si="6"/>
        <v>0.476</v>
      </c>
      <c r="V41" s="139">
        <f t="shared" si="7"/>
        <v>0.312</v>
      </c>
      <c r="W41" s="139">
        <f t="shared" si="8"/>
        <v>1.524</v>
      </c>
      <c r="X41" s="139">
        <f t="shared" si="9"/>
        <v>0.38</v>
      </c>
      <c r="Y41" s="139">
        <f t="shared" si="10"/>
        <v>0.276</v>
      </c>
      <c r="Z41" s="139">
        <f t="shared" si="11"/>
        <v>0.168</v>
      </c>
      <c r="AA41" s="139">
        <f t="shared" si="12"/>
        <v>0.168</v>
      </c>
      <c r="AB41" s="139">
        <f t="shared" si="13"/>
        <v>0</v>
      </c>
      <c r="AC41" s="139">
        <f t="shared" si="14"/>
        <v>0</v>
      </c>
      <c r="AD41" s="139">
        <f t="shared" si="15"/>
        <v>0.055</v>
      </c>
      <c r="AE41" s="140">
        <f t="shared" si="16"/>
        <v>4.003</v>
      </c>
      <c r="AF41" s="98">
        <f t="shared" si="17"/>
        <v>0.1718025751</v>
      </c>
      <c r="AG41" s="141">
        <f t="shared" si="18"/>
        <v>0.1718025751</v>
      </c>
    </row>
    <row r="42" ht="15.75" customHeight="1">
      <c r="A42" s="27" t="s">
        <v>172</v>
      </c>
      <c r="B42" s="27" t="s">
        <v>10</v>
      </c>
      <c r="C42" s="133" t="s">
        <v>459</v>
      </c>
      <c r="D42" s="134">
        <v>44613.0</v>
      </c>
      <c r="E42" s="133">
        <v>0.0</v>
      </c>
      <c r="F42" s="133">
        <v>0.0</v>
      </c>
      <c r="G42" s="133">
        <v>0.0</v>
      </c>
      <c r="H42" s="133">
        <v>0.0</v>
      </c>
      <c r="I42" s="133">
        <v>0.0</v>
      </c>
      <c r="J42" s="133">
        <v>0.0</v>
      </c>
      <c r="K42" s="133">
        <v>0.0</v>
      </c>
      <c r="L42" s="133">
        <v>20.0</v>
      </c>
      <c r="M42" s="133">
        <v>0.0</v>
      </c>
      <c r="N42" s="133">
        <v>0.0</v>
      </c>
      <c r="O42" s="133">
        <v>20.0</v>
      </c>
      <c r="P42" s="135">
        <f t="shared" si="1"/>
        <v>40</v>
      </c>
      <c r="Q42" s="136">
        <f t="shared" si="2"/>
        <v>0</v>
      </c>
      <c r="R42" s="137">
        <f t="shared" si="3"/>
        <v>0</v>
      </c>
      <c r="S42" s="138">
        <f t="shared" si="4"/>
        <v>0</v>
      </c>
      <c r="T42" s="139">
        <f t="shared" si="5"/>
        <v>0</v>
      </c>
      <c r="U42" s="139">
        <f t="shared" si="6"/>
        <v>0</v>
      </c>
      <c r="V42" s="139">
        <f t="shared" si="7"/>
        <v>0</v>
      </c>
      <c r="W42" s="139">
        <f t="shared" si="8"/>
        <v>0</v>
      </c>
      <c r="X42" s="139">
        <f t="shared" si="9"/>
        <v>0</v>
      </c>
      <c r="Y42" s="139">
        <f t="shared" si="10"/>
        <v>0</v>
      </c>
      <c r="Z42" s="139">
        <f t="shared" si="11"/>
        <v>0.112</v>
      </c>
      <c r="AA42" s="139">
        <f t="shared" si="12"/>
        <v>0.112</v>
      </c>
      <c r="AB42" s="139">
        <f t="shared" si="13"/>
        <v>0</v>
      </c>
      <c r="AC42" s="139">
        <f t="shared" si="14"/>
        <v>0</v>
      </c>
      <c r="AD42" s="139">
        <f t="shared" si="15"/>
        <v>0</v>
      </c>
      <c r="AE42" s="140">
        <f t="shared" si="16"/>
        <v>0.224</v>
      </c>
      <c r="AF42" s="98">
        <f t="shared" si="17"/>
        <v>0.009613733906</v>
      </c>
      <c r="AG42" s="141">
        <f t="shared" si="18"/>
        <v>0.009613733906</v>
      </c>
    </row>
    <row r="43" ht="15.75" customHeight="1">
      <c r="A43" s="27" t="s">
        <v>172</v>
      </c>
      <c r="B43" s="27" t="s">
        <v>10</v>
      </c>
      <c r="C43" s="133" t="s">
        <v>460</v>
      </c>
      <c r="D43" s="134">
        <v>44613.0</v>
      </c>
      <c r="E43" s="133">
        <v>100.0</v>
      </c>
      <c r="F43" s="133">
        <v>200.0</v>
      </c>
      <c r="G43" s="133">
        <v>50.0</v>
      </c>
      <c r="H43" s="133">
        <v>100.0</v>
      </c>
      <c r="I43" s="133">
        <v>100.0</v>
      </c>
      <c r="J43" s="133">
        <v>100.0</v>
      </c>
      <c r="K43" s="133">
        <v>60.0</v>
      </c>
      <c r="L43" s="133">
        <v>60.0</v>
      </c>
      <c r="M43" s="133">
        <v>0.0</v>
      </c>
      <c r="N43" s="133">
        <v>30.0</v>
      </c>
      <c r="O43" s="133">
        <v>0.0</v>
      </c>
      <c r="P43" s="135">
        <f t="shared" si="1"/>
        <v>800</v>
      </c>
      <c r="Q43" s="136">
        <f t="shared" si="2"/>
        <v>0.43</v>
      </c>
      <c r="R43" s="137">
        <f t="shared" si="3"/>
        <v>0.06</v>
      </c>
      <c r="S43" s="138">
        <f t="shared" si="4"/>
        <v>1.48</v>
      </c>
      <c r="T43" s="139">
        <f t="shared" si="5"/>
        <v>0.5</v>
      </c>
      <c r="U43" s="139">
        <f t="shared" si="6"/>
        <v>1.19</v>
      </c>
      <c r="V43" s="139">
        <f t="shared" si="7"/>
        <v>0.78</v>
      </c>
      <c r="W43" s="139">
        <f t="shared" si="8"/>
        <v>3.81</v>
      </c>
      <c r="X43" s="139">
        <f t="shared" si="9"/>
        <v>0.57</v>
      </c>
      <c r="Y43" s="139">
        <f t="shared" si="10"/>
        <v>0.414</v>
      </c>
      <c r="Z43" s="139">
        <f t="shared" si="11"/>
        <v>0.336</v>
      </c>
      <c r="AA43" s="139">
        <f t="shared" si="12"/>
        <v>0.336</v>
      </c>
      <c r="AB43" s="139">
        <f t="shared" si="13"/>
        <v>0</v>
      </c>
      <c r="AC43" s="139">
        <f t="shared" si="14"/>
        <v>0</v>
      </c>
      <c r="AD43" s="139">
        <f t="shared" si="15"/>
        <v>0.165</v>
      </c>
      <c r="AE43" s="140">
        <f t="shared" si="16"/>
        <v>10.071</v>
      </c>
      <c r="AF43" s="98">
        <f t="shared" si="17"/>
        <v>0.4322317597</v>
      </c>
      <c r="AG43" s="141">
        <f t="shared" si="18"/>
        <v>0.4322317597</v>
      </c>
    </row>
    <row r="44" ht="15.75" customHeight="1">
      <c r="A44" s="27" t="s">
        <v>172</v>
      </c>
      <c r="B44" s="27" t="s">
        <v>10</v>
      </c>
      <c r="C44" s="133" t="s">
        <v>461</v>
      </c>
      <c r="D44" s="134">
        <v>44613.0</v>
      </c>
      <c r="E44" s="133">
        <v>40.0</v>
      </c>
      <c r="F44" s="133">
        <v>60.0</v>
      </c>
      <c r="G44" s="133">
        <v>20.0</v>
      </c>
      <c r="H44" s="133">
        <v>50.0</v>
      </c>
      <c r="I44" s="133">
        <v>50.0</v>
      </c>
      <c r="J44" s="133">
        <v>50.0</v>
      </c>
      <c r="K44" s="133">
        <v>40.0</v>
      </c>
      <c r="L44" s="133">
        <v>20.0</v>
      </c>
      <c r="M44" s="133">
        <v>30.0</v>
      </c>
      <c r="N44" s="133">
        <v>50.0</v>
      </c>
      <c r="O44" s="133">
        <v>20.0</v>
      </c>
      <c r="P44" s="135">
        <f t="shared" si="1"/>
        <v>430</v>
      </c>
      <c r="Q44" s="136">
        <f t="shared" si="2"/>
        <v>0.172</v>
      </c>
      <c r="R44" s="137">
        <f t="shared" si="3"/>
        <v>0.024</v>
      </c>
      <c r="S44" s="138">
        <f t="shared" si="4"/>
        <v>0.444</v>
      </c>
      <c r="T44" s="139">
        <f t="shared" si="5"/>
        <v>0.2</v>
      </c>
      <c r="U44" s="139">
        <f t="shared" si="6"/>
        <v>0.595</v>
      </c>
      <c r="V44" s="139">
        <f t="shared" si="7"/>
        <v>0.39</v>
      </c>
      <c r="W44" s="139">
        <f t="shared" si="8"/>
        <v>1.905</v>
      </c>
      <c r="X44" s="139">
        <f t="shared" si="9"/>
        <v>0.38</v>
      </c>
      <c r="Y44" s="139">
        <f t="shared" si="10"/>
        <v>0.276</v>
      </c>
      <c r="Z44" s="139">
        <f t="shared" si="11"/>
        <v>0.112</v>
      </c>
      <c r="AA44" s="139">
        <f t="shared" si="12"/>
        <v>0.112</v>
      </c>
      <c r="AB44" s="139">
        <f t="shared" si="13"/>
        <v>0.294</v>
      </c>
      <c r="AC44" s="139">
        <f t="shared" si="14"/>
        <v>0.435</v>
      </c>
      <c r="AD44" s="139">
        <f t="shared" si="15"/>
        <v>0.275</v>
      </c>
      <c r="AE44" s="140">
        <f t="shared" si="16"/>
        <v>5.614</v>
      </c>
      <c r="AF44" s="98">
        <f t="shared" si="17"/>
        <v>0.240944206</v>
      </c>
      <c r="AG44" s="141">
        <f t="shared" si="18"/>
        <v>0.240944206</v>
      </c>
    </row>
    <row r="45" ht="15.75" customHeight="1">
      <c r="A45" s="27" t="s">
        <v>172</v>
      </c>
      <c r="B45" s="27" t="s">
        <v>10</v>
      </c>
      <c r="C45" s="133" t="s">
        <v>462</v>
      </c>
      <c r="D45" s="134">
        <v>44613.0</v>
      </c>
      <c r="E45" s="133">
        <v>80.0</v>
      </c>
      <c r="F45" s="133">
        <v>0.0</v>
      </c>
      <c r="G45" s="133">
        <v>35.0</v>
      </c>
      <c r="H45" s="133">
        <v>100.0</v>
      </c>
      <c r="I45" s="133">
        <v>100.0</v>
      </c>
      <c r="J45" s="133">
        <v>50.0</v>
      </c>
      <c r="K45" s="133">
        <v>70.0</v>
      </c>
      <c r="L45" s="133">
        <v>50.0</v>
      </c>
      <c r="M45" s="133">
        <v>0.0</v>
      </c>
      <c r="N45" s="133">
        <v>60.0</v>
      </c>
      <c r="O45" s="133">
        <v>0.0</v>
      </c>
      <c r="P45" s="135">
        <f t="shared" si="1"/>
        <v>545</v>
      </c>
      <c r="Q45" s="136">
        <f t="shared" si="2"/>
        <v>0.344</v>
      </c>
      <c r="R45" s="137">
        <f t="shared" si="3"/>
        <v>0.048</v>
      </c>
      <c r="S45" s="138">
        <f t="shared" si="4"/>
        <v>0</v>
      </c>
      <c r="T45" s="139">
        <f t="shared" si="5"/>
        <v>0.35</v>
      </c>
      <c r="U45" s="139">
        <f t="shared" si="6"/>
        <v>1.19</v>
      </c>
      <c r="V45" s="139">
        <f t="shared" si="7"/>
        <v>0.78</v>
      </c>
      <c r="W45" s="139">
        <f t="shared" si="8"/>
        <v>1.905</v>
      </c>
      <c r="X45" s="139">
        <f t="shared" si="9"/>
        <v>0.665</v>
      </c>
      <c r="Y45" s="139">
        <f t="shared" si="10"/>
        <v>0.483</v>
      </c>
      <c r="Z45" s="139">
        <f t="shared" si="11"/>
        <v>0.28</v>
      </c>
      <c r="AA45" s="139">
        <f t="shared" si="12"/>
        <v>0.28</v>
      </c>
      <c r="AB45" s="139">
        <f t="shared" si="13"/>
        <v>0</v>
      </c>
      <c r="AC45" s="139">
        <f t="shared" si="14"/>
        <v>0</v>
      </c>
      <c r="AD45" s="139">
        <f t="shared" si="15"/>
        <v>0.33</v>
      </c>
      <c r="AE45" s="140">
        <f t="shared" si="16"/>
        <v>6.655</v>
      </c>
      <c r="AF45" s="98">
        <f t="shared" si="17"/>
        <v>0.2856223176</v>
      </c>
      <c r="AG45" s="141">
        <f t="shared" si="18"/>
        <v>0.2856223176</v>
      </c>
    </row>
    <row r="46" ht="15.75" customHeight="1">
      <c r="A46" s="27" t="s">
        <v>172</v>
      </c>
      <c r="B46" s="27" t="s">
        <v>10</v>
      </c>
      <c r="C46" s="133" t="s">
        <v>463</v>
      </c>
      <c r="D46" s="134">
        <v>44613.0</v>
      </c>
      <c r="E46" s="133">
        <v>40.0</v>
      </c>
      <c r="F46" s="133">
        <v>60.0</v>
      </c>
      <c r="G46" s="133">
        <v>20.0</v>
      </c>
      <c r="H46" s="133">
        <v>40.0</v>
      </c>
      <c r="I46" s="133">
        <v>40.0</v>
      </c>
      <c r="J46" s="133">
        <v>40.0</v>
      </c>
      <c r="K46" s="133">
        <v>40.0</v>
      </c>
      <c r="L46" s="133">
        <v>20.0</v>
      </c>
      <c r="M46" s="133">
        <v>20.0</v>
      </c>
      <c r="N46" s="133">
        <v>40.0</v>
      </c>
      <c r="O46" s="133">
        <v>20.0</v>
      </c>
      <c r="P46" s="135">
        <f t="shared" si="1"/>
        <v>380</v>
      </c>
      <c r="Q46" s="136">
        <f t="shared" si="2"/>
        <v>0.172</v>
      </c>
      <c r="R46" s="137">
        <f t="shared" si="3"/>
        <v>0.024</v>
      </c>
      <c r="S46" s="138">
        <f t="shared" si="4"/>
        <v>0.444</v>
      </c>
      <c r="T46" s="139">
        <f t="shared" si="5"/>
        <v>0.2</v>
      </c>
      <c r="U46" s="139">
        <f t="shared" si="6"/>
        <v>0.476</v>
      </c>
      <c r="V46" s="139">
        <f t="shared" si="7"/>
        <v>0.312</v>
      </c>
      <c r="W46" s="139">
        <f t="shared" si="8"/>
        <v>1.524</v>
      </c>
      <c r="X46" s="139">
        <f t="shared" si="9"/>
        <v>0.38</v>
      </c>
      <c r="Y46" s="139">
        <f t="shared" si="10"/>
        <v>0.276</v>
      </c>
      <c r="Z46" s="139">
        <f t="shared" si="11"/>
        <v>0.112</v>
      </c>
      <c r="AA46" s="139">
        <f t="shared" si="12"/>
        <v>0.112</v>
      </c>
      <c r="AB46" s="139">
        <f t="shared" si="13"/>
        <v>0.196</v>
      </c>
      <c r="AC46" s="139">
        <f t="shared" si="14"/>
        <v>0.29</v>
      </c>
      <c r="AD46" s="139">
        <f t="shared" si="15"/>
        <v>0.22</v>
      </c>
      <c r="AE46" s="140">
        <f t="shared" si="16"/>
        <v>4.738</v>
      </c>
      <c r="AF46" s="98">
        <f t="shared" si="17"/>
        <v>0.2033476395</v>
      </c>
      <c r="AG46" s="141">
        <f t="shared" si="18"/>
        <v>0.2033476395</v>
      </c>
    </row>
    <row r="47" ht="15.75" customHeight="1">
      <c r="A47" s="27" t="s">
        <v>172</v>
      </c>
      <c r="B47" s="27" t="s">
        <v>10</v>
      </c>
      <c r="C47" s="133" t="s">
        <v>464</v>
      </c>
      <c r="D47" s="134">
        <v>44613.0</v>
      </c>
      <c r="E47" s="133">
        <v>20.0</v>
      </c>
      <c r="F47" s="133">
        <v>40.0</v>
      </c>
      <c r="G47" s="133">
        <v>10.0</v>
      </c>
      <c r="H47" s="133">
        <v>30.0</v>
      </c>
      <c r="I47" s="133">
        <v>32.0</v>
      </c>
      <c r="J47" s="133">
        <v>50.0</v>
      </c>
      <c r="K47" s="133">
        <v>0.0</v>
      </c>
      <c r="L47" s="133">
        <v>20.0</v>
      </c>
      <c r="M47" s="133">
        <v>10.0</v>
      </c>
      <c r="N47" s="133">
        <v>0.0</v>
      </c>
      <c r="O47" s="133">
        <v>0.0</v>
      </c>
      <c r="P47" s="135">
        <f t="shared" si="1"/>
        <v>212</v>
      </c>
      <c r="Q47" s="136">
        <f t="shared" si="2"/>
        <v>0.086</v>
      </c>
      <c r="R47" s="137">
        <f t="shared" si="3"/>
        <v>0.012</v>
      </c>
      <c r="S47" s="138">
        <f t="shared" si="4"/>
        <v>0.296</v>
      </c>
      <c r="T47" s="139">
        <f t="shared" si="5"/>
        <v>0.1</v>
      </c>
      <c r="U47" s="139">
        <f t="shared" si="6"/>
        <v>0.357</v>
      </c>
      <c r="V47" s="139">
        <f t="shared" si="7"/>
        <v>0.2496</v>
      </c>
      <c r="W47" s="139">
        <f t="shared" si="8"/>
        <v>1.905</v>
      </c>
      <c r="X47" s="139">
        <f t="shared" si="9"/>
        <v>0</v>
      </c>
      <c r="Y47" s="139">
        <f t="shared" si="10"/>
        <v>0</v>
      </c>
      <c r="Z47" s="139">
        <f t="shared" si="11"/>
        <v>0.112</v>
      </c>
      <c r="AA47" s="139">
        <f t="shared" si="12"/>
        <v>0.112</v>
      </c>
      <c r="AB47" s="139">
        <f t="shared" si="13"/>
        <v>0.098</v>
      </c>
      <c r="AC47" s="139">
        <f t="shared" si="14"/>
        <v>0.145</v>
      </c>
      <c r="AD47" s="139">
        <f t="shared" si="15"/>
        <v>0</v>
      </c>
      <c r="AE47" s="140">
        <f t="shared" si="16"/>
        <v>3.4726</v>
      </c>
      <c r="AF47" s="98">
        <f t="shared" si="17"/>
        <v>0.1490386266</v>
      </c>
      <c r="AG47" s="141">
        <f t="shared" si="18"/>
        <v>0.1490386266</v>
      </c>
    </row>
    <row r="48" ht="15.75" customHeight="1">
      <c r="A48" s="27" t="s">
        <v>172</v>
      </c>
      <c r="B48" s="27" t="s">
        <v>10</v>
      </c>
      <c r="C48" s="133" t="s">
        <v>465</v>
      </c>
      <c r="D48" s="134">
        <v>44613.0</v>
      </c>
      <c r="E48" s="133">
        <v>40.0</v>
      </c>
      <c r="F48" s="133">
        <v>320.0</v>
      </c>
      <c r="G48" s="133">
        <v>45.0</v>
      </c>
      <c r="H48" s="133">
        <v>250.0</v>
      </c>
      <c r="I48" s="133">
        <v>36.0</v>
      </c>
      <c r="J48" s="133">
        <v>0.0</v>
      </c>
      <c r="K48" s="133">
        <v>80.0</v>
      </c>
      <c r="L48" s="133">
        <v>30.0</v>
      </c>
      <c r="M48" s="133">
        <v>0.0</v>
      </c>
      <c r="N48" s="133">
        <v>100.0</v>
      </c>
      <c r="O48" s="133">
        <v>100.0</v>
      </c>
      <c r="P48" s="135">
        <f t="shared" si="1"/>
        <v>1001</v>
      </c>
      <c r="Q48" s="136">
        <f t="shared" si="2"/>
        <v>0.172</v>
      </c>
      <c r="R48" s="137">
        <f t="shared" si="3"/>
        <v>0.024</v>
      </c>
      <c r="S48" s="138">
        <f t="shared" si="4"/>
        <v>2.368</v>
      </c>
      <c r="T48" s="139">
        <f t="shared" si="5"/>
        <v>0.45</v>
      </c>
      <c r="U48" s="139">
        <f t="shared" si="6"/>
        <v>2.975</v>
      </c>
      <c r="V48" s="139">
        <f t="shared" si="7"/>
        <v>0.2808</v>
      </c>
      <c r="W48" s="139">
        <f t="shared" si="8"/>
        <v>0</v>
      </c>
      <c r="X48" s="139">
        <f t="shared" si="9"/>
        <v>0.76</v>
      </c>
      <c r="Y48" s="139">
        <f t="shared" si="10"/>
        <v>0.552</v>
      </c>
      <c r="Z48" s="139">
        <f t="shared" si="11"/>
        <v>0.168</v>
      </c>
      <c r="AA48" s="139">
        <f t="shared" si="12"/>
        <v>0.168</v>
      </c>
      <c r="AB48" s="139">
        <f t="shared" si="13"/>
        <v>0</v>
      </c>
      <c r="AC48" s="139">
        <f t="shared" si="14"/>
        <v>0</v>
      </c>
      <c r="AD48" s="139">
        <f t="shared" si="15"/>
        <v>0.55</v>
      </c>
      <c r="AE48" s="140">
        <f t="shared" si="16"/>
        <v>8.4678</v>
      </c>
      <c r="AF48" s="98">
        <f t="shared" si="17"/>
        <v>0.3634248927</v>
      </c>
      <c r="AG48" s="141">
        <f t="shared" si="18"/>
        <v>0.3634248927</v>
      </c>
    </row>
    <row r="49" ht="15.75" customHeight="1">
      <c r="A49" s="27" t="s">
        <v>172</v>
      </c>
      <c r="B49" s="27" t="s">
        <v>10</v>
      </c>
      <c r="C49" s="133" t="s">
        <v>466</v>
      </c>
      <c r="D49" s="134">
        <v>44613.0</v>
      </c>
      <c r="E49" s="133">
        <v>60.0</v>
      </c>
      <c r="F49" s="133">
        <v>140.0</v>
      </c>
      <c r="G49" s="133">
        <v>50.0</v>
      </c>
      <c r="H49" s="133">
        <v>100.0</v>
      </c>
      <c r="I49" s="133">
        <v>100.0</v>
      </c>
      <c r="J49" s="133">
        <v>100.0</v>
      </c>
      <c r="K49" s="133">
        <v>100.0</v>
      </c>
      <c r="L49" s="133">
        <v>50.0</v>
      </c>
      <c r="M49" s="133">
        <v>40.0</v>
      </c>
      <c r="N49" s="133">
        <v>100.0</v>
      </c>
      <c r="O49" s="133">
        <v>50.0</v>
      </c>
      <c r="P49" s="135">
        <f t="shared" si="1"/>
        <v>890</v>
      </c>
      <c r="Q49" s="136">
        <f t="shared" si="2"/>
        <v>0.258</v>
      </c>
      <c r="R49" s="137">
        <f t="shared" si="3"/>
        <v>0.036</v>
      </c>
      <c r="S49" s="138">
        <f t="shared" si="4"/>
        <v>1.036</v>
      </c>
      <c r="T49" s="139">
        <f t="shared" si="5"/>
        <v>0.5</v>
      </c>
      <c r="U49" s="139">
        <f t="shared" si="6"/>
        <v>1.19</v>
      </c>
      <c r="V49" s="139">
        <f t="shared" si="7"/>
        <v>0.78</v>
      </c>
      <c r="W49" s="139">
        <f t="shared" si="8"/>
        <v>3.81</v>
      </c>
      <c r="X49" s="139">
        <f t="shared" si="9"/>
        <v>0.95</v>
      </c>
      <c r="Y49" s="139">
        <f t="shared" si="10"/>
        <v>0.69</v>
      </c>
      <c r="Z49" s="139">
        <f t="shared" si="11"/>
        <v>0.28</v>
      </c>
      <c r="AA49" s="139">
        <f t="shared" si="12"/>
        <v>0.28</v>
      </c>
      <c r="AB49" s="139">
        <f t="shared" si="13"/>
        <v>0.392</v>
      </c>
      <c r="AC49" s="139">
        <f t="shared" si="14"/>
        <v>0.58</v>
      </c>
      <c r="AD49" s="139">
        <f t="shared" si="15"/>
        <v>0.55</v>
      </c>
      <c r="AE49" s="140">
        <f t="shared" si="16"/>
        <v>11.332</v>
      </c>
      <c r="AF49" s="98">
        <f t="shared" si="17"/>
        <v>0.4863519313</v>
      </c>
      <c r="AG49" s="141">
        <f t="shared" si="18"/>
        <v>0.4863519313</v>
      </c>
    </row>
    <row r="50" ht="15.75" customHeight="1">
      <c r="A50" s="27" t="s">
        <v>172</v>
      </c>
      <c r="B50" s="27" t="s">
        <v>10</v>
      </c>
      <c r="C50" s="133" t="s">
        <v>467</v>
      </c>
      <c r="D50" s="134">
        <v>44613.0</v>
      </c>
      <c r="E50" s="133">
        <v>60.0</v>
      </c>
      <c r="F50" s="133">
        <v>100.0</v>
      </c>
      <c r="G50" s="133">
        <v>0.0</v>
      </c>
      <c r="H50" s="133">
        <v>0.0</v>
      </c>
      <c r="I50" s="133">
        <v>0.0</v>
      </c>
      <c r="J50" s="133">
        <v>50.0</v>
      </c>
      <c r="K50" s="133">
        <v>60.0</v>
      </c>
      <c r="L50" s="133">
        <v>40.0</v>
      </c>
      <c r="M50" s="133">
        <v>0.0</v>
      </c>
      <c r="N50" s="133">
        <v>50.0</v>
      </c>
      <c r="O50" s="133">
        <v>40.0</v>
      </c>
      <c r="P50" s="135">
        <f t="shared" si="1"/>
        <v>400</v>
      </c>
      <c r="Q50" s="136">
        <f t="shared" si="2"/>
        <v>0.258</v>
      </c>
      <c r="R50" s="137">
        <f t="shared" si="3"/>
        <v>0.036</v>
      </c>
      <c r="S50" s="138">
        <f t="shared" si="4"/>
        <v>0.74</v>
      </c>
      <c r="T50" s="139">
        <f t="shared" si="5"/>
        <v>0</v>
      </c>
      <c r="U50" s="139">
        <f t="shared" si="6"/>
        <v>0</v>
      </c>
      <c r="V50" s="139">
        <f t="shared" si="7"/>
        <v>0</v>
      </c>
      <c r="W50" s="139">
        <f t="shared" si="8"/>
        <v>1.905</v>
      </c>
      <c r="X50" s="139">
        <f t="shared" si="9"/>
        <v>0.57</v>
      </c>
      <c r="Y50" s="139">
        <f t="shared" si="10"/>
        <v>0.414</v>
      </c>
      <c r="Z50" s="139">
        <f t="shared" si="11"/>
        <v>0.224</v>
      </c>
      <c r="AA50" s="139">
        <f t="shared" si="12"/>
        <v>0.224</v>
      </c>
      <c r="AB50" s="139">
        <f t="shared" si="13"/>
        <v>0</v>
      </c>
      <c r="AC50" s="139">
        <f t="shared" si="14"/>
        <v>0</v>
      </c>
      <c r="AD50" s="139">
        <f t="shared" si="15"/>
        <v>0.275</v>
      </c>
      <c r="AE50" s="140">
        <f t="shared" si="16"/>
        <v>4.646</v>
      </c>
      <c r="AF50" s="98">
        <f t="shared" si="17"/>
        <v>0.1993991416</v>
      </c>
      <c r="AG50" s="141">
        <f t="shared" si="18"/>
        <v>0.1993991416</v>
      </c>
    </row>
    <row r="51" ht="15.75" customHeight="1">
      <c r="A51" s="27" t="s">
        <v>172</v>
      </c>
      <c r="B51" s="27" t="s">
        <v>10</v>
      </c>
      <c r="C51" s="133" t="s">
        <v>468</v>
      </c>
      <c r="D51" s="134">
        <v>44613.0</v>
      </c>
      <c r="E51" s="133">
        <v>40.0</v>
      </c>
      <c r="F51" s="133">
        <v>60.0</v>
      </c>
      <c r="G51" s="133">
        <v>30.0</v>
      </c>
      <c r="H51" s="133">
        <v>40.0</v>
      </c>
      <c r="I51" s="133">
        <v>40.0</v>
      </c>
      <c r="J51" s="133">
        <v>40.0</v>
      </c>
      <c r="K51" s="133">
        <v>40.0</v>
      </c>
      <c r="L51" s="133">
        <v>20.0</v>
      </c>
      <c r="M51" s="133">
        <v>20.0</v>
      </c>
      <c r="N51" s="133">
        <v>40.0</v>
      </c>
      <c r="O51" s="133">
        <v>20.0</v>
      </c>
      <c r="P51" s="135">
        <f t="shared" si="1"/>
        <v>390</v>
      </c>
      <c r="Q51" s="136">
        <f t="shared" si="2"/>
        <v>0.172</v>
      </c>
      <c r="R51" s="137">
        <f t="shared" si="3"/>
        <v>0.024</v>
      </c>
      <c r="S51" s="138">
        <f t="shared" si="4"/>
        <v>0.444</v>
      </c>
      <c r="T51" s="139">
        <f t="shared" si="5"/>
        <v>0.3</v>
      </c>
      <c r="U51" s="139">
        <f t="shared" si="6"/>
        <v>0.476</v>
      </c>
      <c r="V51" s="139">
        <f t="shared" si="7"/>
        <v>0.312</v>
      </c>
      <c r="W51" s="139">
        <f t="shared" si="8"/>
        <v>1.524</v>
      </c>
      <c r="X51" s="139">
        <f t="shared" si="9"/>
        <v>0.38</v>
      </c>
      <c r="Y51" s="139">
        <f t="shared" si="10"/>
        <v>0.276</v>
      </c>
      <c r="Z51" s="139">
        <f t="shared" si="11"/>
        <v>0.112</v>
      </c>
      <c r="AA51" s="139">
        <f t="shared" si="12"/>
        <v>0.112</v>
      </c>
      <c r="AB51" s="139">
        <f t="shared" si="13"/>
        <v>0.196</v>
      </c>
      <c r="AC51" s="139">
        <f t="shared" si="14"/>
        <v>0.29</v>
      </c>
      <c r="AD51" s="139">
        <f t="shared" si="15"/>
        <v>0.22</v>
      </c>
      <c r="AE51" s="140">
        <f t="shared" si="16"/>
        <v>4.838</v>
      </c>
      <c r="AF51" s="98">
        <f t="shared" si="17"/>
        <v>0.207639485</v>
      </c>
      <c r="AG51" s="141">
        <f t="shared" si="18"/>
        <v>0.207639485</v>
      </c>
    </row>
    <row r="52" ht="15.75" customHeight="1">
      <c r="A52" s="27" t="s">
        <v>172</v>
      </c>
      <c r="B52" s="27" t="s">
        <v>10</v>
      </c>
      <c r="C52" s="133" t="s">
        <v>469</v>
      </c>
      <c r="D52" s="134">
        <v>44613.0</v>
      </c>
      <c r="E52" s="133">
        <v>120.0</v>
      </c>
      <c r="F52" s="133">
        <v>200.0</v>
      </c>
      <c r="G52" s="133">
        <v>50.0</v>
      </c>
      <c r="H52" s="133">
        <v>180.0</v>
      </c>
      <c r="I52" s="133">
        <v>180.0</v>
      </c>
      <c r="J52" s="133">
        <v>100.0</v>
      </c>
      <c r="K52" s="133">
        <v>100.0</v>
      </c>
      <c r="L52" s="133">
        <v>80.0</v>
      </c>
      <c r="M52" s="133">
        <v>60.0</v>
      </c>
      <c r="N52" s="133">
        <v>100.0</v>
      </c>
      <c r="O52" s="133">
        <v>100.0</v>
      </c>
      <c r="P52" s="135">
        <f t="shared" si="1"/>
        <v>1270</v>
      </c>
      <c r="Q52" s="136">
        <f t="shared" si="2"/>
        <v>0.516</v>
      </c>
      <c r="R52" s="137">
        <f t="shared" si="3"/>
        <v>0.072</v>
      </c>
      <c r="S52" s="138">
        <f t="shared" si="4"/>
        <v>1.48</v>
      </c>
      <c r="T52" s="139">
        <f t="shared" si="5"/>
        <v>0.5</v>
      </c>
      <c r="U52" s="139">
        <f t="shared" si="6"/>
        <v>2.142</v>
      </c>
      <c r="V52" s="139">
        <f t="shared" si="7"/>
        <v>1.404</v>
      </c>
      <c r="W52" s="139">
        <f t="shared" si="8"/>
        <v>3.81</v>
      </c>
      <c r="X52" s="139">
        <f t="shared" si="9"/>
        <v>0.95</v>
      </c>
      <c r="Y52" s="139">
        <f t="shared" si="10"/>
        <v>0.69</v>
      </c>
      <c r="Z52" s="139">
        <f t="shared" si="11"/>
        <v>0.448</v>
      </c>
      <c r="AA52" s="139">
        <f t="shared" si="12"/>
        <v>0.448</v>
      </c>
      <c r="AB52" s="139">
        <f t="shared" si="13"/>
        <v>0.588</v>
      </c>
      <c r="AC52" s="139">
        <f t="shared" si="14"/>
        <v>0.87</v>
      </c>
      <c r="AD52" s="139">
        <f t="shared" si="15"/>
        <v>0.55</v>
      </c>
      <c r="AE52" s="140">
        <f t="shared" si="16"/>
        <v>14.468</v>
      </c>
      <c r="AF52" s="98">
        <f t="shared" si="17"/>
        <v>0.620944206</v>
      </c>
      <c r="AG52" s="141">
        <f t="shared" si="18"/>
        <v>0.620944206</v>
      </c>
    </row>
    <row r="53" ht="15.75" customHeight="1">
      <c r="A53" s="27" t="s">
        <v>172</v>
      </c>
      <c r="B53" s="27" t="s">
        <v>10</v>
      </c>
      <c r="C53" s="133" t="s">
        <v>470</v>
      </c>
      <c r="D53" s="134">
        <v>44613.0</v>
      </c>
      <c r="E53" s="133">
        <v>100.0</v>
      </c>
      <c r="F53" s="133">
        <v>120.0</v>
      </c>
      <c r="G53" s="133">
        <v>40.0</v>
      </c>
      <c r="H53" s="133">
        <v>100.0</v>
      </c>
      <c r="I53" s="133">
        <v>100.0</v>
      </c>
      <c r="J53" s="133">
        <v>100.0</v>
      </c>
      <c r="K53" s="133">
        <v>100.0</v>
      </c>
      <c r="L53" s="133">
        <v>80.0</v>
      </c>
      <c r="M53" s="133">
        <v>60.0</v>
      </c>
      <c r="N53" s="133">
        <v>100.0</v>
      </c>
      <c r="O53" s="133">
        <v>100.0</v>
      </c>
      <c r="P53" s="135">
        <f t="shared" si="1"/>
        <v>1000</v>
      </c>
      <c r="Q53" s="136">
        <f t="shared" si="2"/>
        <v>0.43</v>
      </c>
      <c r="R53" s="137">
        <f t="shared" si="3"/>
        <v>0.06</v>
      </c>
      <c r="S53" s="138">
        <f t="shared" si="4"/>
        <v>0.888</v>
      </c>
      <c r="T53" s="139">
        <f t="shared" si="5"/>
        <v>0.4</v>
      </c>
      <c r="U53" s="139">
        <f t="shared" si="6"/>
        <v>1.19</v>
      </c>
      <c r="V53" s="139">
        <f t="shared" si="7"/>
        <v>0.78</v>
      </c>
      <c r="W53" s="139">
        <f t="shared" si="8"/>
        <v>3.81</v>
      </c>
      <c r="X53" s="139">
        <f t="shared" si="9"/>
        <v>0.95</v>
      </c>
      <c r="Y53" s="139">
        <f t="shared" si="10"/>
        <v>0.69</v>
      </c>
      <c r="Z53" s="139">
        <f t="shared" si="11"/>
        <v>0.448</v>
      </c>
      <c r="AA53" s="139">
        <f t="shared" si="12"/>
        <v>0.448</v>
      </c>
      <c r="AB53" s="139">
        <f t="shared" si="13"/>
        <v>0.588</v>
      </c>
      <c r="AC53" s="139">
        <f t="shared" si="14"/>
        <v>0.87</v>
      </c>
      <c r="AD53" s="139">
        <f t="shared" si="15"/>
        <v>0.55</v>
      </c>
      <c r="AE53" s="140">
        <f t="shared" si="16"/>
        <v>12.102</v>
      </c>
      <c r="AF53" s="98">
        <f t="shared" si="17"/>
        <v>0.5193991416</v>
      </c>
      <c r="AG53" s="141">
        <f t="shared" si="18"/>
        <v>0.5193991416</v>
      </c>
    </row>
    <row r="54" ht="15.75" customHeight="1">
      <c r="A54" s="27" t="s">
        <v>172</v>
      </c>
      <c r="B54" s="27" t="s">
        <v>10</v>
      </c>
      <c r="C54" s="133" t="s">
        <v>471</v>
      </c>
      <c r="D54" s="134">
        <v>44613.0</v>
      </c>
      <c r="E54" s="133">
        <v>0.0</v>
      </c>
      <c r="F54" s="133">
        <v>50.0</v>
      </c>
      <c r="G54" s="133">
        <v>10.0</v>
      </c>
      <c r="H54" s="133">
        <v>80.0</v>
      </c>
      <c r="I54" s="133">
        <v>80.0</v>
      </c>
      <c r="J54" s="133">
        <v>0.0</v>
      </c>
      <c r="K54" s="133">
        <v>0.0</v>
      </c>
      <c r="L54" s="133">
        <v>30.0</v>
      </c>
      <c r="M54" s="133">
        <v>0.0</v>
      </c>
      <c r="N54" s="133">
        <v>0.0</v>
      </c>
      <c r="O54" s="133">
        <v>0.0</v>
      </c>
      <c r="P54" s="135">
        <f t="shared" si="1"/>
        <v>250</v>
      </c>
      <c r="Q54" s="136">
        <f t="shared" si="2"/>
        <v>0</v>
      </c>
      <c r="R54" s="137">
        <f t="shared" si="3"/>
        <v>0</v>
      </c>
      <c r="S54" s="138">
        <f t="shared" si="4"/>
        <v>0.37</v>
      </c>
      <c r="T54" s="139">
        <f t="shared" si="5"/>
        <v>0.1</v>
      </c>
      <c r="U54" s="139">
        <f t="shared" si="6"/>
        <v>0.952</v>
      </c>
      <c r="V54" s="139">
        <f t="shared" si="7"/>
        <v>0.624</v>
      </c>
      <c r="W54" s="139">
        <f t="shared" si="8"/>
        <v>0</v>
      </c>
      <c r="X54" s="139">
        <f t="shared" si="9"/>
        <v>0</v>
      </c>
      <c r="Y54" s="139">
        <f t="shared" si="10"/>
        <v>0</v>
      </c>
      <c r="Z54" s="139">
        <f t="shared" si="11"/>
        <v>0.168</v>
      </c>
      <c r="AA54" s="139">
        <f t="shared" si="12"/>
        <v>0.168</v>
      </c>
      <c r="AB54" s="139">
        <f t="shared" si="13"/>
        <v>0</v>
      </c>
      <c r="AC54" s="139">
        <f t="shared" si="14"/>
        <v>0</v>
      </c>
      <c r="AD54" s="139">
        <f t="shared" si="15"/>
        <v>0</v>
      </c>
      <c r="AE54" s="140">
        <f t="shared" si="16"/>
        <v>2.382</v>
      </c>
      <c r="AF54" s="98">
        <f t="shared" si="17"/>
        <v>0.1022317597</v>
      </c>
      <c r="AG54" s="141">
        <f t="shared" si="18"/>
        <v>0.1022317597</v>
      </c>
    </row>
    <row r="55" ht="15.75" customHeight="1">
      <c r="A55" s="27" t="s">
        <v>172</v>
      </c>
      <c r="B55" s="27" t="s">
        <v>10</v>
      </c>
      <c r="C55" s="133" t="s">
        <v>472</v>
      </c>
      <c r="D55" s="134">
        <v>44613.0</v>
      </c>
      <c r="E55" s="133">
        <v>40.0</v>
      </c>
      <c r="F55" s="133">
        <v>70.0</v>
      </c>
      <c r="G55" s="133">
        <v>30.0</v>
      </c>
      <c r="H55" s="133">
        <v>60.0</v>
      </c>
      <c r="I55" s="133">
        <v>60.0</v>
      </c>
      <c r="J55" s="133">
        <v>50.0</v>
      </c>
      <c r="K55" s="133">
        <v>50.0</v>
      </c>
      <c r="L55" s="133">
        <v>30.0</v>
      </c>
      <c r="M55" s="133">
        <v>10.0</v>
      </c>
      <c r="N55" s="133">
        <v>0.0</v>
      </c>
      <c r="O55" s="133">
        <v>0.0</v>
      </c>
      <c r="P55" s="135">
        <f t="shared" si="1"/>
        <v>400</v>
      </c>
      <c r="Q55" s="136">
        <f t="shared" si="2"/>
        <v>0.172</v>
      </c>
      <c r="R55" s="137">
        <f t="shared" si="3"/>
        <v>0.024</v>
      </c>
      <c r="S55" s="138">
        <f t="shared" si="4"/>
        <v>0.518</v>
      </c>
      <c r="T55" s="139">
        <f t="shared" si="5"/>
        <v>0.3</v>
      </c>
      <c r="U55" s="139">
        <f t="shared" si="6"/>
        <v>0.714</v>
      </c>
      <c r="V55" s="139">
        <f t="shared" si="7"/>
        <v>0.468</v>
      </c>
      <c r="W55" s="139">
        <f t="shared" si="8"/>
        <v>1.905</v>
      </c>
      <c r="X55" s="139">
        <f t="shared" si="9"/>
        <v>0.475</v>
      </c>
      <c r="Y55" s="139">
        <f t="shared" si="10"/>
        <v>0.345</v>
      </c>
      <c r="Z55" s="139">
        <f t="shared" si="11"/>
        <v>0.168</v>
      </c>
      <c r="AA55" s="139">
        <f t="shared" si="12"/>
        <v>0.168</v>
      </c>
      <c r="AB55" s="139">
        <f t="shared" si="13"/>
        <v>0.098</v>
      </c>
      <c r="AC55" s="139">
        <f t="shared" si="14"/>
        <v>0.145</v>
      </c>
      <c r="AD55" s="139">
        <f t="shared" si="15"/>
        <v>0</v>
      </c>
      <c r="AE55" s="140">
        <f t="shared" si="16"/>
        <v>5.5</v>
      </c>
      <c r="AF55" s="98">
        <f t="shared" si="17"/>
        <v>0.2360515021</v>
      </c>
      <c r="AG55" s="141">
        <f t="shared" si="18"/>
        <v>0.2360515021</v>
      </c>
    </row>
    <row r="56" ht="15.75" customHeight="1">
      <c r="A56" s="27" t="s">
        <v>172</v>
      </c>
      <c r="B56" s="27" t="s">
        <v>10</v>
      </c>
      <c r="C56" s="133" t="s">
        <v>473</v>
      </c>
      <c r="D56" s="134">
        <v>44613.0</v>
      </c>
      <c r="E56" s="133">
        <v>60.0</v>
      </c>
      <c r="F56" s="133">
        <v>60.0</v>
      </c>
      <c r="G56" s="133">
        <v>0.0</v>
      </c>
      <c r="H56" s="133">
        <v>60.0</v>
      </c>
      <c r="I56" s="133">
        <v>40.0</v>
      </c>
      <c r="J56" s="133">
        <v>30.0</v>
      </c>
      <c r="K56" s="133">
        <v>40.0</v>
      </c>
      <c r="L56" s="133">
        <v>30.0</v>
      </c>
      <c r="M56" s="133">
        <v>20.0</v>
      </c>
      <c r="N56" s="133">
        <v>20.0</v>
      </c>
      <c r="O56" s="133">
        <v>0.0</v>
      </c>
      <c r="P56" s="135">
        <f t="shared" si="1"/>
        <v>360</v>
      </c>
      <c r="Q56" s="136">
        <f t="shared" si="2"/>
        <v>0.258</v>
      </c>
      <c r="R56" s="137">
        <f t="shared" si="3"/>
        <v>0.036</v>
      </c>
      <c r="S56" s="138">
        <f t="shared" si="4"/>
        <v>0.444</v>
      </c>
      <c r="T56" s="139">
        <f t="shared" si="5"/>
        <v>0</v>
      </c>
      <c r="U56" s="139">
        <f t="shared" si="6"/>
        <v>0.714</v>
      </c>
      <c r="V56" s="139">
        <f t="shared" si="7"/>
        <v>0.312</v>
      </c>
      <c r="W56" s="139">
        <f t="shared" si="8"/>
        <v>1.143</v>
      </c>
      <c r="X56" s="139">
        <f t="shared" si="9"/>
        <v>0.38</v>
      </c>
      <c r="Y56" s="139">
        <f t="shared" si="10"/>
        <v>0.276</v>
      </c>
      <c r="Z56" s="139">
        <f t="shared" si="11"/>
        <v>0.168</v>
      </c>
      <c r="AA56" s="139">
        <f t="shared" si="12"/>
        <v>0.168</v>
      </c>
      <c r="AB56" s="139">
        <f t="shared" si="13"/>
        <v>0.196</v>
      </c>
      <c r="AC56" s="139">
        <f t="shared" si="14"/>
        <v>0.29</v>
      </c>
      <c r="AD56" s="139">
        <f t="shared" si="15"/>
        <v>0.11</v>
      </c>
      <c r="AE56" s="140">
        <f t="shared" si="16"/>
        <v>4.495</v>
      </c>
      <c r="AF56" s="98">
        <f t="shared" si="17"/>
        <v>0.1929184549</v>
      </c>
      <c r="AG56" s="141">
        <f t="shared" si="18"/>
        <v>0.1929184549</v>
      </c>
    </row>
    <row r="57" ht="15.75" customHeight="1">
      <c r="A57" s="27" t="s">
        <v>172</v>
      </c>
      <c r="B57" s="27" t="s">
        <v>10</v>
      </c>
      <c r="C57" s="133" t="s">
        <v>474</v>
      </c>
      <c r="D57" s="134">
        <v>44613.0</v>
      </c>
      <c r="E57" s="133">
        <v>20.0</v>
      </c>
      <c r="F57" s="133">
        <v>30.0</v>
      </c>
      <c r="G57" s="133">
        <v>0.0</v>
      </c>
      <c r="H57" s="133">
        <v>40.0</v>
      </c>
      <c r="I57" s="133">
        <v>0.0</v>
      </c>
      <c r="J57" s="133">
        <v>50.0</v>
      </c>
      <c r="K57" s="133">
        <v>20.0</v>
      </c>
      <c r="L57" s="133">
        <v>10.0</v>
      </c>
      <c r="M57" s="133">
        <v>0.0</v>
      </c>
      <c r="N57" s="133">
        <v>0.0</v>
      </c>
      <c r="O57" s="133">
        <v>0.0</v>
      </c>
      <c r="P57" s="135">
        <f t="shared" si="1"/>
        <v>170</v>
      </c>
      <c r="Q57" s="136">
        <f t="shared" si="2"/>
        <v>0.086</v>
      </c>
      <c r="R57" s="137">
        <f t="shared" si="3"/>
        <v>0.012</v>
      </c>
      <c r="S57" s="138">
        <f t="shared" si="4"/>
        <v>0.222</v>
      </c>
      <c r="T57" s="139">
        <f t="shared" si="5"/>
        <v>0</v>
      </c>
      <c r="U57" s="139">
        <f t="shared" si="6"/>
        <v>0.476</v>
      </c>
      <c r="V57" s="139">
        <f t="shared" si="7"/>
        <v>0</v>
      </c>
      <c r="W57" s="139">
        <f t="shared" si="8"/>
        <v>1.905</v>
      </c>
      <c r="X57" s="139">
        <f t="shared" si="9"/>
        <v>0.19</v>
      </c>
      <c r="Y57" s="139">
        <f t="shared" si="10"/>
        <v>0.138</v>
      </c>
      <c r="Z57" s="139">
        <f t="shared" si="11"/>
        <v>0.056</v>
      </c>
      <c r="AA57" s="139">
        <f t="shared" si="12"/>
        <v>0.056</v>
      </c>
      <c r="AB57" s="139">
        <f t="shared" si="13"/>
        <v>0</v>
      </c>
      <c r="AC57" s="139">
        <f t="shared" si="14"/>
        <v>0</v>
      </c>
      <c r="AD57" s="139">
        <f t="shared" si="15"/>
        <v>0</v>
      </c>
      <c r="AE57" s="140">
        <f t="shared" si="16"/>
        <v>3.141</v>
      </c>
      <c r="AF57" s="98">
        <f t="shared" si="17"/>
        <v>0.134806867</v>
      </c>
      <c r="AG57" s="141">
        <f t="shared" si="18"/>
        <v>0.134806867</v>
      </c>
    </row>
    <row r="58" ht="15.75" customHeight="1">
      <c r="A58" s="27" t="s">
        <v>172</v>
      </c>
      <c r="B58" s="27" t="s">
        <v>10</v>
      </c>
      <c r="C58" s="133" t="s">
        <v>475</v>
      </c>
      <c r="D58" s="134">
        <v>44613.0</v>
      </c>
      <c r="E58" s="133">
        <v>40.0</v>
      </c>
      <c r="F58" s="133">
        <v>50.0</v>
      </c>
      <c r="G58" s="133">
        <v>15.0</v>
      </c>
      <c r="H58" s="133">
        <v>30.0</v>
      </c>
      <c r="I58" s="133">
        <v>36.0</v>
      </c>
      <c r="J58" s="133">
        <v>10.0</v>
      </c>
      <c r="K58" s="133">
        <v>50.0</v>
      </c>
      <c r="L58" s="133">
        <v>30.0</v>
      </c>
      <c r="M58" s="133">
        <v>10.0</v>
      </c>
      <c r="N58" s="133">
        <v>10.0</v>
      </c>
      <c r="O58" s="133">
        <v>0.0</v>
      </c>
      <c r="P58" s="135">
        <f t="shared" si="1"/>
        <v>281</v>
      </c>
      <c r="Q58" s="136">
        <f t="shared" si="2"/>
        <v>0.172</v>
      </c>
      <c r="R58" s="137">
        <f t="shared" si="3"/>
        <v>0.024</v>
      </c>
      <c r="S58" s="138">
        <f t="shared" si="4"/>
        <v>0.37</v>
      </c>
      <c r="T58" s="139">
        <f t="shared" si="5"/>
        <v>0.15</v>
      </c>
      <c r="U58" s="139">
        <f t="shared" si="6"/>
        <v>0.357</v>
      </c>
      <c r="V58" s="139">
        <f t="shared" si="7"/>
        <v>0.2808</v>
      </c>
      <c r="W58" s="139">
        <f t="shared" si="8"/>
        <v>0.381</v>
      </c>
      <c r="X58" s="139">
        <f t="shared" si="9"/>
        <v>0.475</v>
      </c>
      <c r="Y58" s="139">
        <f t="shared" si="10"/>
        <v>0.345</v>
      </c>
      <c r="Z58" s="139">
        <f t="shared" si="11"/>
        <v>0.168</v>
      </c>
      <c r="AA58" s="139">
        <f t="shared" si="12"/>
        <v>0.168</v>
      </c>
      <c r="AB58" s="139">
        <f t="shared" si="13"/>
        <v>0.098</v>
      </c>
      <c r="AC58" s="139">
        <f t="shared" si="14"/>
        <v>0.145</v>
      </c>
      <c r="AD58" s="139">
        <f t="shared" si="15"/>
        <v>0.055</v>
      </c>
      <c r="AE58" s="140">
        <f t="shared" si="16"/>
        <v>3.1888</v>
      </c>
      <c r="AF58" s="98">
        <f t="shared" si="17"/>
        <v>0.1368583691</v>
      </c>
      <c r="AG58" s="141">
        <f t="shared" si="18"/>
        <v>0.1368583691</v>
      </c>
    </row>
    <row r="59" ht="15.75" customHeight="1">
      <c r="A59" s="27" t="s">
        <v>172</v>
      </c>
      <c r="B59" s="27" t="s">
        <v>10</v>
      </c>
      <c r="C59" s="133" t="s">
        <v>476</v>
      </c>
      <c r="D59" s="134">
        <v>44613.0</v>
      </c>
      <c r="E59" s="133">
        <v>60.0</v>
      </c>
      <c r="F59" s="133">
        <v>100.0</v>
      </c>
      <c r="G59" s="133">
        <v>30.0</v>
      </c>
      <c r="H59" s="133">
        <v>50.0</v>
      </c>
      <c r="I59" s="133">
        <v>52.0</v>
      </c>
      <c r="J59" s="133">
        <v>50.0</v>
      </c>
      <c r="K59" s="133">
        <v>60.0</v>
      </c>
      <c r="L59" s="133">
        <v>30.0</v>
      </c>
      <c r="M59" s="133">
        <v>20.0</v>
      </c>
      <c r="N59" s="133">
        <v>40.0</v>
      </c>
      <c r="O59" s="133">
        <v>0.0</v>
      </c>
      <c r="P59" s="135">
        <f t="shared" si="1"/>
        <v>492</v>
      </c>
      <c r="Q59" s="136">
        <f t="shared" si="2"/>
        <v>0.258</v>
      </c>
      <c r="R59" s="137">
        <f t="shared" si="3"/>
        <v>0.036</v>
      </c>
      <c r="S59" s="138">
        <f t="shared" si="4"/>
        <v>0.74</v>
      </c>
      <c r="T59" s="139">
        <f t="shared" si="5"/>
        <v>0.3</v>
      </c>
      <c r="U59" s="139">
        <f t="shared" si="6"/>
        <v>0.595</v>
      </c>
      <c r="V59" s="139">
        <f t="shared" si="7"/>
        <v>0.4056</v>
      </c>
      <c r="W59" s="139">
        <f t="shared" si="8"/>
        <v>1.905</v>
      </c>
      <c r="X59" s="139">
        <f t="shared" si="9"/>
        <v>0.57</v>
      </c>
      <c r="Y59" s="139">
        <f t="shared" si="10"/>
        <v>0.414</v>
      </c>
      <c r="Z59" s="139">
        <f t="shared" si="11"/>
        <v>0.168</v>
      </c>
      <c r="AA59" s="139">
        <f t="shared" si="12"/>
        <v>0.168</v>
      </c>
      <c r="AB59" s="139">
        <f t="shared" si="13"/>
        <v>0.196</v>
      </c>
      <c r="AC59" s="139">
        <f t="shared" si="14"/>
        <v>0.29</v>
      </c>
      <c r="AD59" s="139">
        <f t="shared" si="15"/>
        <v>0.22</v>
      </c>
      <c r="AE59" s="140">
        <f t="shared" si="16"/>
        <v>6.2656</v>
      </c>
      <c r="AF59" s="98">
        <f t="shared" si="17"/>
        <v>0.2689098712</v>
      </c>
      <c r="AG59" s="141">
        <f t="shared" si="18"/>
        <v>0.2689098712</v>
      </c>
    </row>
    <row r="60" ht="15.75" customHeight="1">
      <c r="A60" s="27" t="s">
        <v>172</v>
      </c>
      <c r="B60" s="27" t="s">
        <v>10</v>
      </c>
      <c r="C60" s="133" t="s">
        <v>477</v>
      </c>
      <c r="D60" s="134">
        <v>44613.0</v>
      </c>
      <c r="E60" s="133">
        <v>100.0</v>
      </c>
      <c r="F60" s="133">
        <v>160.0</v>
      </c>
      <c r="G60" s="133">
        <v>50.0</v>
      </c>
      <c r="H60" s="133">
        <v>100.0</v>
      </c>
      <c r="I60" s="133">
        <v>100.0</v>
      </c>
      <c r="J60" s="133">
        <v>100.0</v>
      </c>
      <c r="K60" s="133">
        <v>100.0</v>
      </c>
      <c r="L60" s="133">
        <v>50.0</v>
      </c>
      <c r="M60" s="133">
        <v>0.0</v>
      </c>
      <c r="N60" s="133">
        <v>0.0</v>
      </c>
      <c r="O60" s="133">
        <v>50.0</v>
      </c>
      <c r="P60" s="135">
        <f t="shared" si="1"/>
        <v>810</v>
      </c>
      <c r="Q60" s="136">
        <f t="shared" si="2"/>
        <v>0.43</v>
      </c>
      <c r="R60" s="137">
        <f t="shared" si="3"/>
        <v>0.06</v>
      </c>
      <c r="S60" s="138">
        <f t="shared" si="4"/>
        <v>1.184</v>
      </c>
      <c r="T60" s="139">
        <f t="shared" si="5"/>
        <v>0.5</v>
      </c>
      <c r="U60" s="139">
        <f t="shared" si="6"/>
        <v>1.19</v>
      </c>
      <c r="V60" s="139">
        <f t="shared" si="7"/>
        <v>0.78</v>
      </c>
      <c r="W60" s="139">
        <f t="shared" si="8"/>
        <v>3.81</v>
      </c>
      <c r="X60" s="139">
        <f t="shared" si="9"/>
        <v>0.95</v>
      </c>
      <c r="Y60" s="139">
        <f t="shared" si="10"/>
        <v>0.69</v>
      </c>
      <c r="Z60" s="139">
        <f t="shared" si="11"/>
        <v>0.28</v>
      </c>
      <c r="AA60" s="139">
        <f t="shared" si="12"/>
        <v>0.28</v>
      </c>
      <c r="AB60" s="139">
        <f t="shared" si="13"/>
        <v>0</v>
      </c>
      <c r="AC60" s="139">
        <f t="shared" si="14"/>
        <v>0</v>
      </c>
      <c r="AD60" s="139">
        <f t="shared" si="15"/>
        <v>0</v>
      </c>
      <c r="AE60" s="140">
        <f t="shared" si="16"/>
        <v>10.154</v>
      </c>
      <c r="AF60" s="98">
        <f t="shared" si="17"/>
        <v>0.4357939914</v>
      </c>
      <c r="AG60" s="141">
        <f t="shared" si="18"/>
        <v>0.4357939914</v>
      </c>
    </row>
    <row r="61" ht="15.75" customHeight="1">
      <c r="A61" s="27" t="s">
        <v>172</v>
      </c>
      <c r="B61" s="27" t="s">
        <v>10</v>
      </c>
      <c r="C61" s="133" t="s">
        <v>478</v>
      </c>
      <c r="D61" s="134">
        <v>44613.0</v>
      </c>
      <c r="E61" s="133">
        <v>60.0</v>
      </c>
      <c r="F61" s="133">
        <v>10.0</v>
      </c>
      <c r="G61" s="133">
        <v>50.0</v>
      </c>
      <c r="H61" s="133">
        <v>100.0</v>
      </c>
      <c r="I61" s="133">
        <v>100.0</v>
      </c>
      <c r="J61" s="133">
        <v>100.0</v>
      </c>
      <c r="K61" s="133">
        <v>20.0</v>
      </c>
      <c r="L61" s="133">
        <v>50.0</v>
      </c>
      <c r="M61" s="133">
        <v>10.0</v>
      </c>
      <c r="N61" s="133">
        <v>70.0</v>
      </c>
      <c r="O61" s="133">
        <v>0.0</v>
      </c>
      <c r="P61" s="135">
        <f t="shared" si="1"/>
        <v>570</v>
      </c>
      <c r="Q61" s="136">
        <f t="shared" si="2"/>
        <v>0.258</v>
      </c>
      <c r="R61" s="137">
        <f t="shared" si="3"/>
        <v>0.036</v>
      </c>
      <c r="S61" s="138">
        <f t="shared" si="4"/>
        <v>0.074</v>
      </c>
      <c r="T61" s="139">
        <f t="shared" si="5"/>
        <v>0.5</v>
      </c>
      <c r="U61" s="139">
        <f t="shared" si="6"/>
        <v>1.19</v>
      </c>
      <c r="V61" s="139">
        <f t="shared" si="7"/>
        <v>0.78</v>
      </c>
      <c r="W61" s="139">
        <f t="shared" si="8"/>
        <v>3.81</v>
      </c>
      <c r="X61" s="139">
        <f t="shared" si="9"/>
        <v>0.19</v>
      </c>
      <c r="Y61" s="139">
        <f t="shared" si="10"/>
        <v>0.138</v>
      </c>
      <c r="Z61" s="139">
        <f t="shared" si="11"/>
        <v>0.28</v>
      </c>
      <c r="AA61" s="139">
        <f t="shared" si="12"/>
        <v>0.28</v>
      </c>
      <c r="AB61" s="139">
        <f t="shared" si="13"/>
        <v>0.098</v>
      </c>
      <c r="AC61" s="139">
        <f t="shared" si="14"/>
        <v>0.145</v>
      </c>
      <c r="AD61" s="139">
        <f t="shared" si="15"/>
        <v>0.385</v>
      </c>
      <c r="AE61" s="140">
        <f t="shared" si="16"/>
        <v>8.164</v>
      </c>
      <c r="AF61" s="98">
        <f t="shared" si="17"/>
        <v>0.3503862661</v>
      </c>
      <c r="AG61" s="141">
        <f t="shared" si="18"/>
        <v>0.3503862661</v>
      </c>
    </row>
    <row r="62" ht="15.75" customHeight="1">
      <c r="A62" s="27" t="s">
        <v>172</v>
      </c>
      <c r="B62" s="27" t="s">
        <v>10</v>
      </c>
      <c r="C62" s="133" t="s">
        <v>479</v>
      </c>
      <c r="D62" s="134">
        <v>44613.0</v>
      </c>
      <c r="E62" s="133">
        <v>60.0</v>
      </c>
      <c r="F62" s="133">
        <v>40.0</v>
      </c>
      <c r="G62" s="133">
        <v>10.0</v>
      </c>
      <c r="H62" s="133">
        <v>40.0</v>
      </c>
      <c r="I62" s="133">
        <v>40.0</v>
      </c>
      <c r="J62" s="133">
        <v>20.0</v>
      </c>
      <c r="K62" s="133">
        <v>50.0</v>
      </c>
      <c r="L62" s="133">
        <v>40.0</v>
      </c>
      <c r="M62" s="133">
        <v>20.0</v>
      </c>
      <c r="N62" s="133">
        <v>20.0</v>
      </c>
      <c r="O62" s="133">
        <v>0.0</v>
      </c>
      <c r="P62" s="135">
        <f t="shared" si="1"/>
        <v>340</v>
      </c>
      <c r="Q62" s="136">
        <f t="shared" si="2"/>
        <v>0.258</v>
      </c>
      <c r="R62" s="137">
        <f t="shared" si="3"/>
        <v>0.036</v>
      </c>
      <c r="S62" s="138">
        <f t="shared" si="4"/>
        <v>0.296</v>
      </c>
      <c r="T62" s="139">
        <f t="shared" si="5"/>
        <v>0.1</v>
      </c>
      <c r="U62" s="139">
        <f t="shared" si="6"/>
        <v>0.476</v>
      </c>
      <c r="V62" s="139">
        <f t="shared" si="7"/>
        <v>0.312</v>
      </c>
      <c r="W62" s="139">
        <f t="shared" si="8"/>
        <v>0.762</v>
      </c>
      <c r="X62" s="139">
        <f t="shared" si="9"/>
        <v>0.475</v>
      </c>
      <c r="Y62" s="139">
        <f t="shared" si="10"/>
        <v>0.345</v>
      </c>
      <c r="Z62" s="139">
        <f t="shared" si="11"/>
        <v>0.224</v>
      </c>
      <c r="AA62" s="139">
        <f t="shared" si="12"/>
        <v>0.224</v>
      </c>
      <c r="AB62" s="139">
        <f t="shared" si="13"/>
        <v>0.196</v>
      </c>
      <c r="AC62" s="139">
        <f t="shared" si="14"/>
        <v>0.29</v>
      </c>
      <c r="AD62" s="139">
        <f t="shared" si="15"/>
        <v>0.11</v>
      </c>
      <c r="AE62" s="140">
        <f t="shared" si="16"/>
        <v>4.104</v>
      </c>
      <c r="AF62" s="98">
        <f t="shared" si="17"/>
        <v>0.1761373391</v>
      </c>
      <c r="AG62" s="141">
        <f t="shared" si="18"/>
        <v>0.1761373391</v>
      </c>
    </row>
    <row r="63" ht="15.75" customHeight="1">
      <c r="A63" s="27" t="s">
        <v>172</v>
      </c>
      <c r="B63" s="27" t="s">
        <v>10</v>
      </c>
      <c r="C63" s="133" t="s">
        <v>480</v>
      </c>
      <c r="D63" s="134">
        <v>44613.0</v>
      </c>
      <c r="E63" s="133">
        <v>40.0</v>
      </c>
      <c r="F63" s="133">
        <v>60.0</v>
      </c>
      <c r="G63" s="133">
        <v>20.0</v>
      </c>
      <c r="H63" s="133">
        <v>20.0</v>
      </c>
      <c r="I63" s="133">
        <v>20.0</v>
      </c>
      <c r="J63" s="133">
        <v>26.0</v>
      </c>
      <c r="K63" s="133">
        <v>40.0</v>
      </c>
      <c r="L63" s="133">
        <v>20.0</v>
      </c>
      <c r="M63" s="133">
        <v>0.0</v>
      </c>
      <c r="N63" s="133">
        <v>30.0</v>
      </c>
      <c r="O63" s="133">
        <v>0.0</v>
      </c>
      <c r="P63" s="135">
        <f t="shared" si="1"/>
        <v>276</v>
      </c>
      <c r="Q63" s="136">
        <f t="shared" si="2"/>
        <v>0.172</v>
      </c>
      <c r="R63" s="137">
        <f t="shared" si="3"/>
        <v>0.024</v>
      </c>
      <c r="S63" s="138">
        <f t="shared" si="4"/>
        <v>0.444</v>
      </c>
      <c r="T63" s="139">
        <f t="shared" si="5"/>
        <v>0.2</v>
      </c>
      <c r="U63" s="139">
        <f t="shared" si="6"/>
        <v>0.238</v>
      </c>
      <c r="V63" s="139">
        <f t="shared" si="7"/>
        <v>0.156</v>
      </c>
      <c r="W63" s="139">
        <f t="shared" si="8"/>
        <v>0.9906</v>
      </c>
      <c r="X63" s="139">
        <f t="shared" si="9"/>
        <v>0.38</v>
      </c>
      <c r="Y63" s="139">
        <f t="shared" si="10"/>
        <v>0.276</v>
      </c>
      <c r="Z63" s="139">
        <f t="shared" si="11"/>
        <v>0.112</v>
      </c>
      <c r="AA63" s="139">
        <f t="shared" si="12"/>
        <v>0.112</v>
      </c>
      <c r="AB63" s="139">
        <f t="shared" si="13"/>
        <v>0</v>
      </c>
      <c r="AC63" s="139">
        <f t="shared" si="14"/>
        <v>0</v>
      </c>
      <c r="AD63" s="139">
        <f t="shared" si="15"/>
        <v>0.165</v>
      </c>
      <c r="AE63" s="140">
        <f t="shared" si="16"/>
        <v>3.2696</v>
      </c>
      <c r="AF63" s="98">
        <f t="shared" si="17"/>
        <v>0.1403261803</v>
      </c>
      <c r="AG63" s="141">
        <f t="shared" si="18"/>
        <v>0.1403261803</v>
      </c>
    </row>
    <row r="64" ht="15.75" customHeight="1">
      <c r="A64" s="27" t="s">
        <v>172</v>
      </c>
      <c r="B64" s="27" t="s">
        <v>10</v>
      </c>
      <c r="C64" s="133" t="s">
        <v>481</v>
      </c>
      <c r="D64" s="134">
        <v>44613.0</v>
      </c>
      <c r="E64" s="133">
        <v>20.0</v>
      </c>
      <c r="F64" s="133">
        <v>30.0</v>
      </c>
      <c r="G64" s="133">
        <v>10.0</v>
      </c>
      <c r="H64" s="133">
        <v>30.0</v>
      </c>
      <c r="I64" s="133">
        <v>48.0</v>
      </c>
      <c r="J64" s="133">
        <v>40.0</v>
      </c>
      <c r="K64" s="133">
        <v>10.0</v>
      </c>
      <c r="L64" s="133">
        <v>20.0</v>
      </c>
      <c r="M64" s="133">
        <v>10.0</v>
      </c>
      <c r="N64" s="133">
        <v>20.0</v>
      </c>
      <c r="O64" s="133">
        <v>0.0</v>
      </c>
      <c r="P64" s="135">
        <f t="shared" si="1"/>
        <v>238</v>
      </c>
      <c r="Q64" s="136">
        <f t="shared" si="2"/>
        <v>0.086</v>
      </c>
      <c r="R64" s="137">
        <f t="shared" si="3"/>
        <v>0.012</v>
      </c>
      <c r="S64" s="138">
        <f t="shared" si="4"/>
        <v>0.222</v>
      </c>
      <c r="T64" s="139">
        <f t="shared" si="5"/>
        <v>0.1</v>
      </c>
      <c r="U64" s="139">
        <f t="shared" si="6"/>
        <v>0.357</v>
      </c>
      <c r="V64" s="139">
        <f t="shared" si="7"/>
        <v>0.3744</v>
      </c>
      <c r="W64" s="139">
        <f t="shared" si="8"/>
        <v>1.524</v>
      </c>
      <c r="X64" s="139">
        <f t="shared" si="9"/>
        <v>0.095</v>
      </c>
      <c r="Y64" s="139">
        <f t="shared" si="10"/>
        <v>0.069</v>
      </c>
      <c r="Z64" s="139">
        <f t="shared" si="11"/>
        <v>0.112</v>
      </c>
      <c r="AA64" s="139">
        <f t="shared" si="12"/>
        <v>0.112</v>
      </c>
      <c r="AB64" s="139">
        <f t="shared" si="13"/>
        <v>0.098</v>
      </c>
      <c r="AC64" s="139">
        <f t="shared" si="14"/>
        <v>0.145</v>
      </c>
      <c r="AD64" s="139">
        <f t="shared" si="15"/>
        <v>0.11</v>
      </c>
      <c r="AE64" s="140">
        <f t="shared" si="16"/>
        <v>3.4164</v>
      </c>
      <c r="AF64" s="98">
        <f t="shared" si="17"/>
        <v>0.1466266094</v>
      </c>
      <c r="AG64" s="141">
        <f t="shared" si="18"/>
        <v>0.1466266094</v>
      </c>
    </row>
    <row r="65" ht="15.75" customHeight="1">
      <c r="A65" s="27" t="s">
        <v>172</v>
      </c>
      <c r="B65" s="27" t="s">
        <v>10</v>
      </c>
      <c r="C65" s="133" t="s">
        <v>482</v>
      </c>
      <c r="D65" s="134">
        <v>44613.0</v>
      </c>
      <c r="E65" s="133">
        <v>40.0</v>
      </c>
      <c r="F65" s="133">
        <v>100.0</v>
      </c>
      <c r="G65" s="133">
        <v>50.0</v>
      </c>
      <c r="H65" s="133">
        <v>50.0</v>
      </c>
      <c r="I65" s="133">
        <v>150.0</v>
      </c>
      <c r="J65" s="133">
        <v>50.0</v>
      </c>
      <c r="K65" s="133">
        <v>50.0</v>
      </c>
      <c r="L65" s="133">
        <v>50.0</v>
      </c>
      <c r="M65" s="133">
        <v>20.0</v>
      </c>
      <c r="N65" s="133">
        <v>0.0</v>
      </c>
      <c r="O65" s="133">
        <v>0.0</v>
      </c>
      <c r="P65" s="135">
        <f t="shared" si="1"/>
        <v>560</v>
      </c>
      <c r="Q65" s="136">
        <f t="shared" si="2"/>
        <v>0.172</v>
      </c>
      <c r="R65" s="137">
        <f t="shared" si="3"/>
        <v>0.024</v>
      </c>
      <c r="S65" s="138">
        <f t="shared" si="4"/>
        <v>0.74</v>
      </c>
      <c r="T65" s="139">
        <f t="shared" si="5"/>
        <v>0.5</v>
      </c>
      <c r="U65" s="139">
        <f t="shared" si="6"/>
        <v>0.595</v>
      </c>
      <c r="V65" s="139">
        <f t="shared" si="7"/>
        <v>1.17</v>
      </c>
      <c r="W65" s="139">
        <f t="shared" si="8"/>
        <v>1.905</v>
      </c>
      <c r="X65" s="139">
        <f t="shared" si="9"/>
        <v>0.475</v>
      </c>
      <c r="Y65" s="139">
        <f t="shared" si="10"/>
        <v>0.345</v>
      </c>
      <c r="Z65" s="139">
        <f t="shared" si="11"/>
        <v>0.28</v>
      </c>
      <c r="AA65" s="139">
        <f t="shared" si="12"/>
        <v>0.28</v>
      </c>
      <c r="AB65" s="139">
        <f t="shared" si="13"/>
        <v>0.196</v>
      </c>
      <c r="AC65" s="139">
        <f t="shared" si="14"/>
        <v>0.29</v>
      </c>
      <c r="AD65" s="139">
        <f t="shared" si="15"/>
        <v>0</v>
      </c>
      <c r="AE65" s="140">
        <f t="shared" si="16"/>
        <v>6.972</v>
      </c>
      <c r="AF65" s="98">
        <f t="shared" si="17"/>
        <v>0.2992274678</v>
      </c>
      <c r="AG65" s="141">
        <f t="shared" si="18"/>
        <v>0.2992274678</v>
      </c>
    </row>
    <row r="66" ht="15.75" customHeight="1">
      <c r="A66" s="27" t="s">
        <v>172</v>
      </c>
      <c r="B66" s="27" t="s">
        <v>10</v>
      </c>
      <c r="C66" s="133" t="s">
        <v>483</v>
      </c>
      <c r="D66" s="134">
        <v>44613.0</v>
      </c>
      <c r="E66" s="133">
        <v>20.0</v>
      </c>
      <c r="F66" s="133">
        <v>40.0</v>
      </c>
      <c r="G66" s="133">
        <v>35.0</v>
      </c>
      <c r="H66" s="133">
        <v>30.0</v>
      </c>
      <c r="I66" s="133">
        <v>42.0</v>
      </c>
      <c r="J66" s="133">
        <v>16.0</v>
      </c>
      <c r="K66" s="133">
        <v>30.0</v>
      </c>
      <c r="L66" s="133">
        <v>20.0</v>
      </c>
      <c r="M66" s="133">
        <v>30.0</v>
      </c>
      <c r="N66" s="133">
        <v>50.0</v>
      </c>
      <c r="O66" s="133">
        <v>0.0</v>
      </c>
      <c r="P66" s="135">
        <f t="shared" si="1"/>
        <v>313</v>
      </c>
      <c r="Q66" s="136">
        <f t="shared" si="2"/>
        <v>0.086</v>
      </c>
      <c r="R66" s="137">
        <f t="shared" si="3"/>
        <v>0.012</v>
      </c>
      <c r="S66" s="138">
        <f t="shared" si="4"/>
        <v>0.296</v>
      </c>
      <c r="T66" s="139">
        <f t="shared" si="5"/>
        <v>0.35</v>
      </c>
      <c r="U66" s="139">
        <f t="shared" si="6"/>
        <v>0.357</v>
      </c>
      <c r="V66" s="139">
        <f t="shared" si="7"/>
        <v>0.3276</v>
      </c>
      <c r="W66" s="139">
        <f t="shared" si="8"/>
        <v>0.6096</v>
      </c>
      <c r="X66" s="139">
        <f t="shared" si="9"/>
        <v>0.285</v>
      </c>
      <c r="Y66" s="139">
        <f t="shared" si="10"/>
        <v>0.207</v>
      </c>
      <c r="Z66" s="139">
        <f t="shared" si="11"/>
        <v>0.112</v>
      </c>
      <c r="AA66" s="139">
        <f t="shared" si="12"/>
        <v>0.112</v>
      </c>
      <c r="AB66" s="139">
        <f t="shared" si="13"/>
        <v>0.294</v>
      </c>
      <c r="AC66" s="139">
        <f t="shared" si="14"/>
        <v>0.435</v>
      </c>
      <c r="AD66" s="139">
        <f t="shared" si="15"/>
        <v>0.275</v>
      </c>
      <c r="AE66" s="140">
        <f t="shared" si="16"/>
        <v>3.7582</v>
      </c>
      <c r="AF66" s="98">
        <f t="shared" si="17"/>
        <v>0.1612961373</v>
      </c>
      <c r="AG66" s="141">
        <f t="shared" si="18"/>
        <v>0.1612961373</v>
      </c>
    </row>
    <row r="67" ht="15.75" customHeight="1">
      <c r="A67" s="27" t="s">
        <v>172</v>
      </c>
      <c r="B67" s="27" t="s">
        <v>10</v>
      </c>
      <c r="C67" s="133" t="s">
        <v>484</v>
      </c>
      <c r="D67" s="134">
        <v>44613.0</v>
      </c>
      <c r="E67" s="133">
        <v>100.0</v>
      </c>
      <c r="F67" s="133">
        <v>200.0</v>
      </c>
      <c r="G67" s="133">
        <v>50.0</v>
      </c>
      <c r="H67" s="133">
        <v>150.0</v>
      </c>
      <c r="I67" s="133">
        <v>150.0</v>
      </c>
      <c r="J67" s="133">
        <v>150.0</v>
      </c>
      <c r="K67" s="133">
        <v>150.0</v>
      </c>
      <c r="L67" s="133">
        <v>100.0</v>
      </c>
      <c r="M67" s="133">
        <v>40.0</v>
      </c>
      <c r="N67" s="133">
        <v>0.0</v>
      </c>
      <c r="O67" s="133">
        <v>0.0</v>
      </c>
      <c r="P67" s="135">
        <f t="shared" si="1"/>
        <v>1090</v>
      </c>
      <c r="Q67" s="136">
        <f t="shared" si="2"/>
        <v>0.43</v>
      </c>
      <c r="R67" s="137">
        <f t="shared" si="3"/>
        <v>0.06</v>
      </c>
      <c r="S67" s="138">
        <f t="shared" si="4"/>
        <v>1.48</v>
      </c>
      <c r="T67" s="139">
        <f t="shared" si="5"/>
        <v>0.5</v>
      </c>
      <c r="U67" s="139">
        <f t="shared" si="6"/>
        <v>1.785</v>
      </c>
      <c r="V67" s="139">
        <f t="shared" si="7"/>
        <v>1.17</v>
      </c>
      <c r="W67" s="139">
        <f t="shared" si="8"/>
        <v>5.715</v>
      </c>
      <c r="X67" s="139">
        <f t="shared" si="9"/>
        <v>1.425</v>
      </c>
      <c r="Y67" s="139">
        <f t="shared" si="10"/>
        <v>1.035</v>
      </c>
      <c r="Z67" s="139">
        <f t="shared" si="11"/>
        <v>0.56</v>
      </c>
      <c r="AA67" s="139">
        <f t="shared" si="12"/>
        <v>0.56</v>
      </c>
      <c r="AB67" s="139">
        <f t="shared" si="13"/>
        <v>0.392</v>
      </c>
      <c r="AC67" s="139">
        <f t="shared" si="14"/>
        <v>0.58</v>
      </c>
      <c r="AD67" s="139">
        <f t="shared" si="15"/>
        <v>0</v>
      </c>
      <c r="AE67" s="140">
        <f t="shared" si="16"/>
        <v>15.692</v>
      </c>
      <c r="AF67" s="98">
        <f t="shared" si="17"/>
        <v>0.6734763948</v>
      </c>
      <c r="AG67" s="141">
        <f t="shared" si="18"/>
        <v>0.6734763948</v>
      </c>
    </row>
    <row r="68" ht="15.75" customHeight="1">
      <c r="A68" s="27" t="s">
        <v>172</v>
      </c>
      <c r="B68" s="27" t="s">
        <v>10</v>
      </c>
      <c r="C68" s="133" t="s">
        <v>485</v>
      </c>
      <c r="D68" s="134">
        <v>44613.0</v>
      </c>
      <c r="E68" s="133">
        <v>60.0</v>
      </c>
      <c r="F68" s="133">
        <v>160.0</v>
      </c>
      <c r="G68" s="133">
        <v>30.0</v>
      </c>
      <c r="H68" s="133">
        <v>100.0</v>
      </c>
      <c r="I68" s="133">
        <v>120.0</v>
      </c>
      <c r="J68" s="133">
        <v>100.0</v>
      </c>
      <c r="K68" s="133">
        <v>60.0</v>
      </c>
      <c r="L68" s="133">
        <v>50.0</v>
      </c>
      <c r="M68" s="133">
        <v>0.0</v>
      </c>
      <c r="N68" s="133">
        <v>60.0</v>
      </c>
      <c r="O68" s="133">
        <v>0.0</v>
      </c>
      <c r="P68" s="135">
        <f t="shared" si="1"/>
        <v>740</v>
      </c>
      <c r="Q68" s="136">
        <f t="shared" si="2"/>
        <v>0.258</v>
      </c>
      <c r="R68" s="137">
        <f t="shared" si="3"/>
        <v>0.036</v>
      </c>
      <c r="S68" s="138">
        <f t="shared" si="4"/>
        <v>1.184</v>
      </c>
      <c r="T68" s="139">
        <f t="shared" si="5"/>
        <v>0.3</v>
      </c>
      <c r="U68" s="139">
        <f t="shared" si="6"/>
        <v>1.19</v>
      </c>
      <c r="V68" s="139">
        <f t="shared" si="7"/>
        <v>0.936</v>
      </c>
      <c r="W68" s="139">
        <f t="shared" si="8"/>
        <v>3.81</v>
      </c>
      <c r="X68" s="139">
        <f t="shared" si="9"/>
        <v>0.57</v>
      </c>
      <c r="Y68" s="139">
        <f t="shared" si="10"/>
        <v>0.414</v>
      </c>
      <c r="Z68" s="139">
        <f t="shared" si="11"/>
        <v>0.28</v>
      </c>
      <c r="AA68" s="139">
        <f t="shared" si="12"/>
        <v>0.28</v>
      </c>
      <c r="AB68" s="139">
        <f t="shared" si="13"/>
        <v>0</v>
      </c>
      <c r="AC68" s="139">
        <f t="shared" si="14"/>
        <v>0</v>
      </c>
      <c r="AD68" s="139">
        <f t="shared" si="15"/>
        <v>0.33</v>
      </c>
      <c r="AE68" s="140">
        <f t="shared" si="16"/>
        <v>9.588</v>
      </c>
      <c r="AF68" s="98">
        <f t="shared" si="17"/>
        <v>0.4115021459</v>
      </c>
      <c r="AG68" s="141">
        <f t="shared" si="18"/>
        <v>0.4115021459</v>
      </c>
    </row>
    <row r="69" ht="15.75" customHeight="1">
      <c r="A69" s="27" t="s">
        <v>172</v>
      </c>
      <c r="B69" s="27" t="s">
        <v>10</v>
      </c>
      <c r="C69" s="133" t="s">
        <v>486</v>
      </c>
      <c r="D69" s="134">
        <v>44613.0</v>
      </c>
      <c r="E69" s="133">
        <v>80.0</v>
      </c>
      <c r="F69" s="133">
        <v>120.0</v>
      </c>
      <c r="G69" s="133">
        <v>40.0</v>
      </c>
      <c r="H69" s="133">
        <v>100.0</v>
      </c>
      <c r="I69" s="133">
        <v>100.0</v>
      </c>
      <c r="J69" s="133">
        <v>70.0</v>
      </c>
      <c r="K69" s="133">
        <v>90.0</v>
      </c>
      <c r="L69" s="133">
        <v>50.0</v>
      </c>
      <c r="M69" s="133">
        <v>40.0</v>
      </c>
      <c r="N69" s="133">
        <v>80.0</v>
      </c>
      <c r="O69" s="133">
        <v>50.0</v>
      </c>
      <c r="P69" s="135">
        <f t="shared" si="1"/>
        <v>820</v>
      </c>
      <c r="Q69" s="136">
        <f t="shared" si="2"/>
        <v>0.344</v>
      </c>
      <c r="R69" s="137">
        <f t="shared" si="3"/>
        <v>0.048</v>
      </c>
      <c r="S69" s="138">
        <f t="shared" si="4"/>
        <v>0.888</v>
      </c>
      <c r="T69" s="139">
        <f t="shared" si="5"/>
        <v>0.4</v>
      </c>
      <c r="U69" s="139">
        <f t="shared" si="6"/>
        <v>1.19</v>
      </c>
      <c r="V69" s="139">
        <f t="shared" si="7"/>
        <v>0.78</v>
      </c>
      <c r="W69" s="139">
        <f t="shared" si="8"/>
        <v>2.667</v>
      </c>
      <c r="X69" s="139">
        <f t="shared" si="9"/>
        <v>0.855</v>
      </c>
      <c r="Y69" s="139">
        <f t="shared" si="10"/>
        <v>0.621</v>
      </c>
      <c r="Z69" s="139">
        <f t="shared" si="11"/>
        <v>0.28</v>
      </c>
      <c r="AA69" s="139">
        <f t="shared" si="12"/>
        <v>0.28</v>
      </c>
      <c r="AB69" s="139">
        <f t="shared" si="13"/>
        <v>0.392</v>
      </c>
      <c r="AC69" s="139">
        <f t="shared" si="14"/>
        <v>0.58</v>
      </c>
      <c r="AD69" s="139">
        <f t="shared" si="15"/>
        <v>0.44</v>
      </c>
      <c r="AE69" s="140">
        <f t="shared" si="16"/>
        <v>9.765</v>
      </c>
      <c r="AF69" s="98">
        <f t="shared" si="17"/>
        <v>0.4190987124</v>
      </c>
      <c r="AG69" s="141">
        <f t="shared" si="18"/>
        <v>0.4190987124</v>
      </c>
    </row>
    <row r="70" ht="15.75" customHeight="1">
      <c r="A70" s="27" t="s">
        <v>172</v>
      </c>
      <c r="B70" s="27" t="s">
        <v>10</v>
      </c>
      <c r="C70" s="133" t="s">
        <v>453</v>
      </c>
      <c r="D70" s="134">
        <v>44641.0</v>
      </c>
      <c r="E70" s="133">
        <v>1000.0</v>
      </c>
      <c r="F70" s="133">
        <v>240.0</v>
      </c>
      <c r="G70" s="133">
        <v>100.0</v>
      </c>
      <c r="H70" s="133">
        <v>0.0</v>
      </c>
      <c r="I70" s="133">
        <v>0.0</v>
      </c>
      <c r="J70" s="133">
        <v>200.0</v>
      </c>
      <c r="K70" s="133">
        <v>500.0</v>
      </c>
      <c r="L70" s="133">
        <v>200.0</v>
      </c>
      <c r="M70" s="133">
        <v>500.0</v>
      </c>
      <c r="N70" s="133">
        <v>0.0</v>
      </c>
      <c r="O70" s="133">
        <v>0.0</v>
      </c>
      <c r="P70" s="135">
        <f t="shared" si="1"/>
        <v>2740</v>
      </c>
      <c r="Q70" s="136">
        <f t="shared" si="2"/>
        <v>4.3</v>
      </c>
      <c r="R70" s="137">
        <f t="shared" si="3"/>
        <v>0.6</v>
      </c>
      <c r="S70" s="138">
        <f t="shared" si="4"/>
        <v>1.776</v>
      </c>
      <c r="T70" s="139">
        <f t="shared" si="5"/>
        <v>1</v>
      </c>
      <c r="U70" s="139">
        <f t="shared" si="6"/>
        <v>0</v>
      </c>
      <c r="V70" s="139">
        <f t="shared" si="7"/>
        <v>0</v>
      </c>
      <c r="W70" s="139">
        <f t="shared" si="8"/>
        <v>7.62</v>
      </c>
      <c r="X70" s="139">
        <f t="shared" si="9"/>
        <v>4.75</v>
      </c>
      <c r="Y70" s="139">
        <f t="shared" si="10"/>
        <v>3.45</v>
      </c>
      <c r="Z70" s="139">
        <f t="shared" si="11"/>
        <v>1.12</v>
      </c>
      <c r="AA70" s="139">
        <f t="shared" si="12"/>
        <v>1.12</v>
      </c>
      <c r="AB70" s="139">
        <f t="shared" si="13"/>
        <v>4.9</v>
      </c>
      <c r="AC70" s="139">
        <f t="shared" si="14"/>
        <v>7.25</v>
      </c>
      <c r="AD70" s="139">
        <f t="shared" si="15"/>
        <v>0</v>
      </c>
      <c r="AE70" s="140">
        <f t="shared" si="16"/>
        <v>37.886</v>
      </c>
      <c r="AF70" s="98">
        <f t="shared" si="17"/>
        <v>1.626008584</v>
      </c>
      <c r="AG70" s="141">
        <f t="shared" si="18"/>
        <v>1.626008584</v>
      </c>
    </row>
    <row r="71" ht="15.75" customHeight="1">
      <c r="A71" s="27" t="s">
        <v>172</v>
      </c>
      <c r="B71" s="27" t="s">
        <v>10</v>
      </c>
      <c r="C71" s="133" t="s">
        <v>454</v>
      </c>
      <c r="D71" s="134">
        <v>44641.0</v>
      </c>
      <c r="E71" s="133">
        <v>40.0</v>
      </c>
      <c r="F71" s="133">
        <v>60.0</v>
      </c>
      <c r="G71" s="133">
        <v>5.0</v>
      </c>
      <c r="H71" s="133">
        <v>50.0</v>
      </c>
      <c r="I71" s="133">
        <v>40.0</v>
      </c>
      <c r="J71" s="133">
        <v>50.0</v>
      </c>
      <c r="K71" s="133">
        <v>40.0</v>
      </c>
      <c r="L71" s="133">
        <v>40.0</v>
      </c>
      <c r="M71" s="133">
        <v>0.0</v>
      </c>
      <c r="N71" s="133">
        <v>30.0</v>
      </c>
      <c r="O71" s="133">
        <v>0.0</v>
      </c>
      <c r="P71" s="135">
        <f t="shared" si="1"/>
        <v>355</v>
      </c>
      <c r="Q71" s="136">
        <f t="shared" si="2"/>
        <v>0.172</v>
      </c>
      <c r="R71" s="137">
        <f t="shared" si="3"/>
        <v>0.024</v>
      </c>
      <c r="S71" s="138">
        <f t="shared" si="4"/>
        <v>0.444</v>
      </c>
      <c r="T71" s="139">
        <f t="shared" si="5"/>
        <v>0.05</v>
      </c>
      <c r="U71" s="139">
        <f t="shared" si="6"/>
        <v>0.595</v>
      </c>
      <c r="V71" s="139">
        <f t="shared" si="7"/>
        <v>0.312</v>
      </c>
      <c r="W71" s="139">
        <f t="shared" si="8"/>
        <v>1.905</v>
      </c>
      <c r="X71" s="139">
        <f t="shared" si="9"/>
        <v>0.38</v>
      </c>
      <c r="Y71" s="139">
        <f t="shared" si="10"/>
        <v>0.276</v>
      </c>
      <c r="Z71" s="139">
        <f t="shared" si="11"/>
        <v>0.224</v>
      </c>
      <c r="AA71" s="139">
        <f t="shared" si="12"/>
        <v>0.224</v>
      </c>
      <c r="AB71" s="139">
        <f t="shared" si="13"/>
        <v>0</v>
      </c>
      <c r="AC71" s="139">
        <f t="shared" si="14"/>
        <v>0</v>
      </c>
      <c r="AD71" s="139">
        <f t="shared" si="15"/>
        <v>0.165</v>
      </c>
      <c r="AE71" s="140">
        <f t="shared" si="16"/>
        <v>4.771</v>
      </c>
      <c r="AF71" s="98">
        <f t="shared" si="17"/>
        <v>0.2047639485</v>
      </c>
      <c r="AG71" s="141">
        <f t="shared" si="18"/>
        <v>0.2047639485</v>
      </c>
    </row>
    <row r="72" ht="15.75" customHeight="1">
      <c r="A72" s="27" t="s">
        <v>172</v>
      </c>
      <c r="B72" s="27" t="s">
        <v>10</v>
      </c>
      <c r="C72" s="133" t="s">
        <v>455</v>
      </c>
      <c r="D72" s="134">
        <v>44641.0</v>
      </c>
      <c r="E72" s="133">
        <v>80.0</v>
      </c>
      <c r="F72" s="133">
        <v>50.0</v>
      </c>
      <c r="G72" s="133">
        <v>20.0</v>
      </c>
      <c r="H72" s="133">
        <v>20.0</v>
      </c>
      <c r="I72" s="133">
        <v>20.0</v>
      </c>
      <c r="J72" s="133">
        <v>0.0</v>
      </c>
      <c r="K72" s="133">
        <v>60.0</v>
      </c>
      <c r="L72" s="133">
        <v>20.0</v>
      </c>
      <c r="M72" s="133">
        <v>0.0</v>
      </c>
      <c r="N72" s="133">
        <v>20.0</v>
      </c>
      <c r="O72" s="133">
        <v>0.0</v>
      </c>
      <c r="P72" s="135">
        <f t="shared" si="1"/>
        <v>290</v>
      </c>
      <c r="Q72" s="136">
        <f t="shared" si="2"/>
        <v>0.344</v>
      </c>
      <c r="R72" s="137">
        <f t="shared" si="3"/>
        <v>0.048</v>
      </c>
      <c r="S72" s="138">
        <f t="shared" si="4"/>
        <v>0.37</v>
      </c>
      <c r="T72" s="139">
        <f t="shared" si="5"/>
        <v>0.2</v>
      </c>
      <c r="U72" s="139">
        <f t="shared" si="6"/>
        <v>0.238</v>
      </c>
      <c r="V72" s="139">
        <f t="shared" si="7"/>
        <v>0.156</v>
      </c>
      <c r="W72" s="139">
        <f t="shared" si="8"/>
        <v>0</v>
      </c>
      <c r="X72" s="139">
        <f t="shared" si="9"/>
        <v>0.57</v>
      </c>
      <c r="Y72" s="139">
        <f t="shared" si="10"/>
        <v>0.414</v>
      </c>
      <c r="Z72" s="139">
        <f t="shared" si="11"/>
        <v>0.112</v>
      </c>
      <c r="AA72" s="139">
        <f t="shared" si="12"/>
        <v>0.112</v>
      </c>
      <c r="AB72" s="139">
        <f t="shared" si="13"/>
        <v>0</v>
      </c>
      <c r="AC72" s="139">
        <f t="shared" si="14"/>
        <v>0</v>
      </c>
      <c r="AD72" s="139">
        <f t="shared" si="15"/>
        <v>0.11</v>
      </c>
      <c r="AE72" s="140">
        <f t="shared" si="16"/>
        <v>2.674</v>
      </c>
      <c r="AF72" s="98">
        <f t="shared" si="17"/>
        <v>0.1147639485</v>
      </c>
      <c r="AG72" s="141">
        <f t="shared" si="18"/>
        <v>0.1147639485</v>
      </c>
    </row>
    <row r="73" ht="15.75" customHeight="1">
      <c r="A73" s="27" t="s">
        <v>172</v>
      </c>
      <c r="B73" s="27" t="s">
        <v>10</v>
      </c>
      <c r="C73" s="133" t="s">
        <v>456</v>
      </c>
      <c r="D73" s="134">
        <v>44641.0</v>
      </c>
      <c r="E73" s="133">
        <v>20.0</v>
      </c>
      <c r="F73" s="133">
        <v>70.0</v>
      </c>
      <c r="G73" s="133">
        <v>20.0</v>
      </c>
      <c r="H73" s="133">
        <v>40.0</v>
      </c>
      <c r="I73" s="133">
        <v>48.0</v>
      </c>
      <c r="J73" s="133">
        <v>50.0</v>
      </c>
      <c r="K73" s="133">
        <v>70.0</v>
      </c>
      <c r="L73" s="133">
        <v>40.0</v>
      </c>
      <c r="M73" s="133">
        <v>20.0</v>
      </c>
      <c r="N73" s="133">
        <v>30.0</v>
      </c>
      <c r="O73" s="133">
        <v>50.0</v>
      </c>
      <c r="P73" s="135">
        <f t="shared" si="1"/>
        <v>458</v>
      </c>
      <c r="Q73" s="136">
        <f t="shared" si="2"/>
        <v>0.086</v>
      </c>
      <c r="R73" s="137">
        <f t="shared" si="3"/>
        <v>0.012</v>
      </c>
      <c r="S73" s="138">
        <f t="shared" si="4"/>
        <v>0.518</v>
      </c>
      <c r="T73" s="139">
        <f t="shared" si="5"/>
        <v>0.2</v>
      </c>
      <c r="U73" s="139">
        <f t="shared" si="6"/>
        <v>0.476</v>
      </c>
      <c r="V73" s="139">
        <f t="shared" si="7"/>
        <v>0.3744</v>
      </c>
      <c r="W73" s="139">
        <f t="shared" si="8"/>
        <v>1.905</v>
      </c>
      <c r="X73" s="139">
        <f t="shared" si="9"/>
        <v>0.665</v>
      </c>
      <c r="Y73" s="139">
        <f t="shared" si="10"/>
        <v>0.483</v>
      </c>
      <c r="Z73" s="139">
        <f t="shared" si="11"/>
        <v>0.224</v>
      </c>
      <c r="AA73" s="139">
        <f t="shared" si="12"/>
        <v>0.224</v>
      </c>
      <c r="AB73" s="139">
        <f t="shared" si="13"/>
        <v>0.196</v>
      </c>
      <c r="AC73" s="139">
        <f t="shared" si="14"/>
        <v>0.29</v>
      </c>
      <c r="AD73" s="139">
        <f t="shared" si="15"/>
        <v>0.165</v>
      </c>
      <c r="AE73" s="140">
        <f t="shared" si="16"/>
        <v>5.8184</v>
      </c>
      <c r="AF73" s="98">
        <f t="shared" si="17"/>
        <v>0.2497167382</v>
      </c>
      <c r="AG73" s="141">
        <f t="shared" si="18"/>
        <v>0.2497167382</v>
      </c>
    </row>
    <row r="74" ht="15.75" customHeight="1">
      <c r="A74" s="27" t="s">
        <v>172</v>
      </c>
      <c r="B74" s="27" t="s">
        <v>10</v>
      </c>
      <c r="C74" s="133" t="s">
        <v>457</v>
      </c>
      <c r="D74" s="134">
        <v>44641.0</v>
      </c>
      <c r="E74" s="133">
        <v>60.0</v>
      </c>
      <c r="F74" s="133">
        <v>110.0</v>
      </c>
      <c r="G74" s="133">
        <v>15.0</v>
      </c>
      <c r="H74" s="133">
        <v>100.0</v>
      </c>
      <c r="I74" s="133">
        <v>100.0</v>
      </c>
      <c r="J74" s="133">
        <v>100.0</v>
      </c>
      <c r="K74" s="133">
        <v>100.0</v>
      </c>
      <c r="L74" s="133">
        <v>40.0</v>
      </c>
      <c r="M74" s="133">
        <v>0.0</v>
      </c>
      <c r="N74" s="133">
        <v>10.0</v>
      </c>
      <c r="O74" s="133">
        <v>50.0</v>
      </c>
      <c r="P74" s="135">
        <f t="shared" si="1"/>
        <v>685</v>
      </c>
      <c r="Q74" s="136">
        <f t="shared" si="2"/>
        <v>0.258</v>
      </c>
      <c r="R74" s="137">
        <f t="shared" si="3"/>
        <v>0.036</v>
      </c>
      <c r="S74" s="138">
        <f t="shared" si="4"/>
        <v>0.814</v>
      </c>
      <c r="T74" s="139">
        <f t="shared" si="5"/>
        <v>0.15</v>
      </c>
      <c r="U74" s="139">
        <f t="shared" si="6"/>
        <v>1.19</v>
      </c>
      <c r="V74" s="139">
        <f t="shared" si="7"/>
        <v>0.78</v>
      </c>
      <c r="W74" s="139">
        <f t="shared" si="8"/>
        <v>3.81</v>
      </c>
      <c r="X74" s="139">
        <f t="shared" si="9"/>
        <v>0.95</v>
      </c>
      <c r="Y74" s="139">
        <f t="shared" si="10"/>
        <v>0.69</v>
      </c>
      <c r="Z74" s="139">
        <f t="shared" si="11"/>
        <v>0.224</v>
      </c>
      <c r="AA74" s="139">
        <f t="shared" si="12"/>
        <v>0.224</v>
      </c>
      <c r="AB74" s="139">
        <f t="shared" si="13"/>
        <v>0</v>
      </c>
      <c r="AC74" s="139">
        <f t="shared" si="14"/>
        <v>0</v>
      </c>
      <c r="AD74" s="139">
        <f t="shared" si="15"/>
        <v>0.055</v>
      </c>
      <c r="AE74" s="140">
        <f t="shared" si="16"/>
        <v>9.181</v>
      </c>
      <c r="AF74" s="98">
        <f t="shared" si="17"/>
        <v>0.3940343348</v>
      </c>
      <c r="AG74" s="141">
        <f t="shared" si="18"/>
        <v>0.3940343348</v>
      </c>
    </row>
    <row r="75" ht="15.75" customHeight="1">
      <c r="A75" s="27" t="s">
        <v>172</v>
      </c>
      <c r="B75" s="27" t="s">
        <v>10</v>
      </c>
      <c r="C75" s="133" t="s">
        <v>458</v>
      </c>
      <c r="D75" s="134">
        <v>44641.0</v>
      </c>
      <c r="E75" s="133">
        <v>20.0</v>
      </c>
      <c r="F75" s="133">
        <v>40.0</v>
      </c>
      <c r="G75" s="133">
        <v>0.0</v>
      </c>
      <c r="H75" s="133">
        <v>20.0</v>
      </c>
      <c r="I75" s="133">
        <v>40.0</v>
      </c>
      <c r="J75" s="133">
        <v>50.0</v>
      </c>
      <c r="K75" s="133">
        <v>40.0</v>
      </c>
      <c r="L75" s="133">
        <v>20.0</v>
      </c>
      <c r="M75" s="133">
        <v>10.0</v>
      </c>
      <c r="N75" s="133">
        <v>20.0</v>
      </c>
      <c r="O75" s="133">
        <v>0.0</v>
      </c>
      <c r="P75" s="135">
        <f t="shared" si="1"/>
        <v>260</v>
      </c>
      <c r="Q75" s="136">
        <f t="shared" si="2"/>
        <v>0.086</v>
      </c>
      <c r="R75" s="137">
        <f t="shared" si="3"/>
        <v>0.012</v>
      </c>
      <c r="S75" s="138">
        <f t="shared" si="4"/>
        <v>0.296</v>
      </c>
      <c r="T75" s="139">
        <f t="shared" si="5"/>
        <v>0</v>
      </c>
      <c r="U75" s="139">
        <f t="shared" si="6"/>
        <v>0.238</v>
      </c>
      <c r="V75" s="139">
        <f t="shared" si="7"/>
        <v>0.312</v>
      </c>
      <c r="W75" s="139">
        <f t="shared" si="8"/>
        <v>1.905</v>
      </c>
      <c r="X75" s="139">
        <f t="shared" si="9"/>
        <v>0.38</v>
      </c>
      <c r="Y75" s="139">
        <f t="shared" si="10"/>
        <v>0.276</v>
      </c>
      <c r="Z75" s="139">
        <f t="shared" si="11"/>
        <v>0.112</v>
      </c>
      <c r="AA75" s="139">
        <f t="shared" si="12"/>
        <v>0.112</v>
      </c>
      <c r="AB75" s="139">
        <f t="shared" si="13"/>
        <v>0.098</v>
      </c>
      <c r="AC75" s="139">
        <f t="shared" si="14"/>
        <v>0.145</v>
      </c>
      <c r="AD75" s="139">
        <f t="shared" si="15"/>
        <v>0.11</v>
      </c>
      <c r="AE75" s="140">
        <f t="shared" si="16"/>
        <v>4.082</v>
      </c>
      <c r="AF75" s="98">
        <f t="shared" si="17"/>
        <v>0.175193133</v>
      </c>
      <c r="AG75" s="141">
        <f t="shared" si="18"/>
        <v>0.175193133</v>
      </c>
    </row>
    <row r="76" ht="15.75" customHeight="1">
      <c r="A76" s="27" t="s">
        <v>172</v>
      </c>
      <c r="B76" s="27" t="s">
        <v>10</v>
      </c>
      <c r="C76" s="133" t="s">
        <v>459</v>
      </c>
      <c r="D76" s="134">
        <v>44641.0</v>
      </c>
      <c r="E76" s="133">
        <v>40.0</v>
      </c>
      <c r="F76" s="133">
        <v>30.0</v>
      </c>
      <c r="G76" s="133">
        <v>5.0</v>
      </c>
      <c r="H76" s="133">
        <v>10.0</v>
      </c>
      <c r="I76" s="133">
        <v>0.0</v>
      </c>
      <c r="J76" s="133">
        <v>0.0</v>
      </c>
      <c r="K76" s="133">
        <v>30.0</v>
      </c>
      <c r="L76" s="133">
        <v>10.0</v>
      </c>
      <c r="M76" s="133">
        <v>0.0</v>
      </c>
      <c r="N76" s="133">
        <v>0.0</v>
      </c>
      <c r="O76" s="133">
        <v>0.0</v>
      </c>
      <c r="P76" s="135">
        <f t="shared" si="1"/>
        <v>125</v>
      </c>
      <c r="Q76" s="136">
        <f t="shared" si="2"/>
        <v>0.172</v>
      </c>
      <c r="R76" s="137">
        <f t="shared" si="3"/>
        <v>0.024</v>
      </c>
      <c r="S76" s="138">
        <f t="shared" si="4"/>
        <v>0.222</v>
      </c>
      <c r="T76" s="139">
        <f t="shared" si="5"/>
        <v>0.05</v>
      </c>
      <c r="U76" s="139">
        <f t="shared" si="6"/>
        <v>0.119</v>
      </c>
      <c r="V76" s="139">
        <f t="shared" si="7"/>
        <v>0</v>
      </c>
      <c r="W76" s="139">
        <f t="shared" si="8"/>
        <v>0</v>
      </c>
      <c r="X76" s="139">
        <f t="shared" si="9"/>
        <v>0.285</v>
      </c>
      <c r="Y76" s="139">
        <f t="shared" si="10"/>
        <v>0.207</v>
      </c>
      <c r="Z76" s="139">
        <f t="shared" si="11"/>
        <v>0.056</v>
      </c>
      <c r="AA76" s="139">
        <f t="shared" si="12"/>
        <v>0.056</v>
      </c>
      <c r="AB76" s="139">
        <f t="shared" si="13"/>
        <v>0</v>
      </c>
      <c r="AC76" s="139">
        <f t="shared" si="14"/>
        <v>0</v>
      </c>
      <c r="AD76" s="139">
        <f t="shared" si="15"/>
        <v>0</v>
      </c>
      <c r="AE76" s="140">
        <f t="shared" si="16"/>
        <v>1.191</v>
      </c>
      <c r="AF76" s="98">
        <f t="shared" si="17"/>
        <v>0.05111587983</v>
      </c>
      <c r="AG76" s="141">
        <f t="shared" si="18"/>
        <v>0.05111587983</v>
      </c>
    </row>
    <row r="77" ht="15.75" customHeight="1">
      <c r="A77" s="27" t="s">
        <v>172</v>
      </c>
      <c r="B77" s="27" t="s">
        <v>10</v>
      </c>
      <c r="C77" s="133" t="s">
        <v>460</v>
      </c>
      <c r="D77" s="134">
        <v>44641.0</v>
      </c>
      <c r="E77" s="133">
        <v>60.0</v>
      </c>
      <c r="F77" s="133">
        <v>130.0</v>
      </c>
      <c r="G77" s="133">
        <v>10.0</v>
      </c>
      <c r="H77" s="133">
        <v>50.0</v>
      </c>
      <c r="I77" s="133">
        <v>56.0</v>
      </c>
      <c r="J77" s="133">
        <v>50.0</v>
      </c>
      <c r="K77" s="133">
        <v>50.0</v>
      </c>
      <c r="L77" s="133">
        <v>20.0</v>
      </c>
      <c r="M77" s="133">
        <v>10.0</v>
      </c>
      <c r="N77" s="133">
        <v>60.0</v>
      </c>
      <c r="O77" s="133">
        <v>0.0</v>
      </c>
      <c r="P77" s="135">
        <f t="shared" si="1"/>
        <v>496</v>
      </c>
      <c r="Q77" s="136">
        <f t="shared" si="2"/>
        <v>0.258</v>
      </c>
      <c r="R77" s="137">
        <f t="shared" si="3"/>
        <v>0.036</v>
      </c>
      <c r="S77" s="138">
        <f t="shared" si="4"/>
        <v>0.962</v>
      </c>
      <c r="T77" s="139">
        <f t="shared" si="5"/>
        <v>0.1</v>
      </c>
      <c r="U77" s="139">
        <f t="shared" si="6"/>
        <v>0.595</v>
      </c>
      <c r="V77" s="139">
        <f t="shared" si="7"/>
        <v>0.4368</v>
      </c>
      <c r="W77" s="139">
        <f t="shared" si="8"/>
        <v>1.905</v>
      </c>
      <c r="X77" s="139">
        <f t="shared" si="9"/>
        <v>0.475</v>
      </c>
      <c r="Y77" s="139">
        <f t="shared" si="10"/>
        <v>0.345</v>
      </c>
      <c r="Z77" s="139">
        <f t="shared" si="11"/>
        <v>0.112</v>
      </c>
      <c r="AA77" s="139">
        <f t="shared" si="12"/>
        <v>0.112</v>
      </c>
      <c r="AB77" s="139">
        <f t="shared" si="13"/>
        <v>0.098</v>
      </c>
      <c r="AC77" s="139">
        <f t="shared" si="14"/>
        <v>0.145</v>
      </c>
      <c r="AD77" s="139">
        <f t="shared" si="15"/>
        <v>0.33</v>
      </c>
      <c r="AE77" s="140">
        <f t="shared" si="16"/>
        <v>5.9098</v>
      </c>
      <c r="AF77" s="98">
        <f t="shared" si="17"/>
        <v>0.253639485</v>
      </c>
      <c r="AG77" s="141">
        <f t="shared" si="18"/>
        <v>0.253639485</v>
      </c>
    </row>
    <row r="78" ht="15.75" customHeight="1">
      <c r="A78" s="27" t="s">
        <v>172</v>
      </c>
      <c r="B78" s="27" t="s">
        <v>10</v>
      </c>
      <c r="C78" s="133" t="s">
        <v>461</v>
      </c>
      <c r="D78" s="134">
        <v>44641.0</v>
      </c>
      <c r="E78" s="133">
        <v>60.0</v>
      </c>
      <c r="F78" s="133">
        <v>100.0</v>
      </c>
      <c r="G78" s="133">
        <v>0.0</v>
      </c>
      <c r="H78" s="133">
        <v>0.0</v>
      </c>
      <c r="I78" s="133">
        <v>0.0</v>
      </c>
      <c r="J78" s="133">
        <v>0.0</v>
      </c>
      <c r="K78" s="133">
        <v>30.0</v>
      </c>
      <c r="L78" s="133">
        <v>40.0</v>
      </c>
      <c r="M78" s="133">
        <v>10.0</v>
      </c>
      <c r="N78" s="133">
        <v>10.0</v>
      </c>
      <c r="O78" s="133">
        <v>40.0</v>
      </c>
      <c r="P78" s="135">
        <f t="shared" si="1"/>
        <v>290</v>
      </c>
      <c r="Q78" s="136">
        <f t="shared" si="2"/>
        <v>0.258</v>
      </c>
      <c r="R78" s="137">
        <f t="shared" si="3"/>
        <v>0.036</v>
      </c>
      <c r="S78" s="138">
        <f t="shared" si="4"/>
        <v>0.74</v>
      </c>
      <c r="T78" s="139">
        <f t="shared" si="5"/>
        <v>0</v>
      </c>
      <c r="U78" s="139">
        <f t="shared" si="6"/>
        <v>0</v>
      </c>
      <c r="V78" s="139">
        <f t="shared" si="7"/>
        <v>0</v>
      </c>
      <c r="W78" s="139">
        <f t="shared" si="8"/>
        <v>0</v>
      </c>
      <c r="X78" s="139">
        <f t="shared" si="9"/>
        <v>0.285</v>
      </c>
      <c r="Y78" s="139">
        <f t="shared" si="10"/>
        <v>0.207</v>
      </c>
      <c r="Z78" s="139">
        <f t="shared" si="11"/>
        <v>0.224</v>
      </c>
      <c r="AA78" s="139">
        <f t="shared" si="12"/>
        <v>0.224</v>
      </c>
      <c r="AB78" s="139">
        <f t="shared" si="13"/>
        <v>0.098</v>
      </c>
      <c r="AC78" s="139">
        <f t="shared" si="14"/>
        <v>0.145</v>
      </c>
      <c r="AD78" s="139">
        <f t="shared" si="15"/>
        <v>0.055</v>
      </c>
      <c r="AE78" s="140">
        <f t="shared" si="16"/>
        <v>2.272</v>
      </c>
      <c r="AF78" s="98">
        <f t="shared" si="17"/>
        <v>0.09751072961</v>
      </c>
      <c r="AG78" s="141">
        <f t="shared" si="18"/>
        <v>0.09751072961</v>
      </c>
    </row>
    <row r="79" ht="15.75" customHeight="1">
      <c r="A79" s="27" t="s">
        <v>172</v>
      </c>
      <c r="B79" s="27" t="s">
        <v>10</v>
      </c>
      <c r="C79" s="133" t="s">
        <v>462</v>
      </c>
      <c r="D79" s="134">
        <v>44641.0</v>
      </c>
      <c r="E79" s="133">
        <v>60.0</v>
      </c>
      <c r="F79" s="133">
        <v>130.0</v>
      </c>
      <c r="G79" s="133">
        <v>45.0</v>
      </c>
      <c r="H79" s="133">
        <v>70.0</v>
      </c>
      <c r="I79" s="133">
        <v>48.0</v>
      </c>
      <c r="J79" s="133">
        <v>50.0</v>
      </c>
      <c r="K79" s="133">
        <v>30.0</v>
      </c>
      <c r="L79" s="133">
        <v>20.0</v>
      </c>
      <c r="M79" s="133">
        <v>10.0</v>
      </c>
      <c r="N79" s="133">
        <v>30.0</v>
      </c>
      <c r="O79" s="133">
        <v>30.0</v>
      </c>
      <c r="P79" s="135">
        <f t="shared" si="1"/>
        <v>523</v>
      </c>
      <c r="Q79" s="136">
        <f t="shared" si="2"/>
        <v>0.258</v>
      </c>
      <c r="R79" s="137">
        <f t="shared" si="3"/>
        <v>0.036</v>
      </c>
      <c r="S79" s="138">
        <f t="shared" si="4"/>
        <v>0.962</v>
      </c>
      <c r="T79" s="139">
        <f t="shared" si="5"/>
        <v>0.45</v>
      </c>
      <c r="U79" s="139">
        <f t="shared" si="6"/>
        <v>0.833</v>
      </c>
      <c r="V79" s="139">
        <f t="shared" si="7"/>
        <v>0.3744</v>
      </c>
      <c r="W79" s="139">
        <f t="shared" si="8"/>
        <v>1.905</v>
      </c>
      <c r="X79" s="139">
        <f t="shared" si="9"/>
        <v>0.285</v>
      </c>
      <c r="Y79" s="139">
        <f t="shared" si="10"/>
        <v>0.207</v>
      </c>
      <c r="Z79" s="139">
        <f t="shared" si="11"/>
        <v>0.112</v>
      </c>
      <c r="AA79" s="139">
        <f t="shared" si="12"/>
        <v>0.112</v>
      </c>
      <c r="AB79" s="139">
        <f t="shared" si="13"/>
        <v>0.098</v>
      </c>
      <c r="AC79" s="139">
        <f t="shared" si="14"/>
        <v>0.145</v>
      </c>
      <c r="AD79" s="139">
        <f t="shared" si="15"/>
        <v>0.165</v>
      </c>
      <c r="AE79" s="140">
        <f t="shared" si="16"/>
        <v>5.9424</v>
      </c>
      <c r="AF79" s="98">
        <f t="shared" si="17"/>
        <v>0.2550386266</v>
      </c>
      <c r="AG79" s="141">
        <f t="shared" si="18"/>
        <v>0.2550386266</v>
      </c>
    </row>
    <row r="80" ht="15.75" customHeight="1">
      <c r="A80" s="27" t="s">
        <v>172</v>
      </c>
      <c r="B80" s="27" t="s">
        <v>10</v>
      </c>
      <c r="C80" s="133" t="s">
        <v>463</v>
      </c>
      <c r="D80" s="134">
        <v>44641.0</v>
      </c>
      <c r="E80" s="133">
        <v>80.0</v>
      </c>
      <c r="F80" s="133">
        <v>160.0</v>
      </c>
      <c r="G80" s="133">
        <v>20.0</v>
      </c>
      <c r="H80" s="133">
        <v>100.0</v>
      </c>
      <c r="I80" s="133">
        <v>100.0</v>
      </c>
      <c r="J80" s="133">
        <v>100.0</v>
      </c>
      <c r="K80" s="133">
        <v>100.0</v>
      </c>
      <c r="L80" s="133">
        <v>50.0</v>
      </c>
      <c r="M80" s="133">
        <v>30.0</v>
      </c>
      <c r="N80" s="133">
        <v>50.0</v>
      </c>
      <c r="O80" s="133">
        <v>0.0</v>
      </c>
      <c r="P80" s="135">
        <f t="shared" si="1"/>
        <v>790</v>
      </c>
      <c r="Q80" s="136">
        <f t="shared" si="2"/>
        <v>0.344</v>
      </c>
      <c r="R80" s="137">
        <f t="shared" si="3"/>
        <v>0.048</v>
      </c>
      <c r="S80" s="138">
        <f t="shared" si="4"/>
        <v>1.184</v>
      </c>
      <c r="T80" s="139">
        <f t="shared" si="5"/>
        <v>0.2</v>
      </c>
      <c r="U80" s="139">
        <f t="shared" si="6"/>
        <v>1.19</v>
      </c>
      <c r="V80" s="139">
        <f t="shared" si="7"/>
        <v>0.78</v>
      </c>
      <c r="W80" s="139">
        <f t="shared" si="8"/>
        <v>3.81</v>
      </c>
      <c r="X80" s="139">
        <f t="shared" si="9"/>
        <v>0.95</v>
      </c>
      <c r="Y80" s="139">
        <f t="shared" si="10"/>
        <v>0.69</v>
      </c>
      <c r="Z80" s="139">
        <f t="shared" si="11"/>
        <v>0.28</v>
      </c>
      <c r="AA80" s="139">
        <f t="shared" si="12"/>
        <v>0.28</v>
      </c>
      <c r="AB80" s="139">
        <f t="shared" si="13"/>
        <v>0.294</v>
      </c>
      <c r="AC80" s="139">
        <f t="shared" si="14"/>
        <v>0.435</v>
      </c>
      <c r="AD80" s="139">
        <f t="shared" si="15"/>
        <v>0.275</v>
      </c>
      <c r="AE80" s="140">
        <f t="shared" si="16"/>
        <v>10.76</v>
      </c>
      <c r="AF80" s="98">
        <f t="shared" si="17"/>
        <v>0.4618025751</v>
      </c>
      <c r="AG80" s="141">
        <f t="shared" si="18"/>
        <v>0.4618025751</v>
      </c>
    </row>
    <row r="81" ht="15.75" customHeight="1">
      <c r="A81" s="27" t="s">
        <v>172</v>
      </c>
      <c r="B81" s="27" t="s">
        <v>10</v>
      </c>
      <c r="C81" s="133" t="s">
        <v>464</v>
      </c>
      <c r="D81" s="134">
        <v>44641.0</v>
      </c>
      <c r="E81" s="133">
        <v>0.0</v>
      </c>
      <c r="F81" s="133">
        <v>0.0</v>
      </c>
      <c r="G81" s="133">
        <v>0.0</v>
      </c>
      <c r="H81" s="133">
        <v>20.0</v>
      </c>
      <c r="I81" s="133">
        <v>0.0</v>
      </c>
      <c r="J81" s="133">
        <v>50.0</v>
      </c>
      <c r="K81" s="133">
        <v>0.0</v>
      </c>
      <c r="L81" s="133">
        <v>20.0</v>
      </c>
      <c r="M81" s="133">
        <v>0.0</v>
      </c>
      <c r="N81" s="133">
        <v>0.0</v>
      </c>
      <c r="O81" s="133">
        <v>0.0</v>
      </c>
      <c r="P81" s="135">
        <f t="shared" si="1"/>
        <v>90</v>
      </c>
      <c r="Q81" s="136">
        <f t="shared" si="2"/>
        <v>0</v>
      </c>
      <c r="R81" s="137">
        <f t="shared" si="3"/>
        <v>0</v>
      </c>
      <c r="S81" s="138">
        <f t="shared" si="4"/>
        <v>0</v>
      </c>
      <c r="T81" s="139">
        <f t="shared" si="5"/>
        <v>0</v>
      </c>
      <c r="U81" s="139">
        <f t="shared" si="6"/>
        <v>0.238</v>
      </c>
      <c r="V81" s="139">
        <f t="shared" si="7"/>
        <v>0</v>
      </c>
      <c r="W81" s="139">
        <f t="shared" si="8"/>
        <v>1.905</v>
      </c>
      <c r="X81" s="139">
        <f t="shared" si="9"/>
        <v>0</v>
      </c>
      <c r="Y81" s="139">
        <f t="shared" si="10"/>
        <v>0</v>
      </c>
      <c r="Z81" s="139">
        <f t="shared" si="11"/>
        <v>0.112</v>
      </c>
      <c r="AA81" s="139">
        <f t="shared" si="12"/>
        <v>0.112</v>
      </c>
      <c r="AB81" s="139">
        <f t="shared" si="13"/>
        <v>0</v>
      </c>
      <c r="AC81" s="139">
        <f t="shared" si="14"/>
        <v>0</v>
      </c>
      <c r="AD81" s="139">
        <f t="shared" si="15"/>
        <v>0</v>
      </c>
      <c r="AE81" s="140">
        <f t="shared" si="16"/>
        <v>2.367</v>
      </c>
      <c r="AF81" s="98">
        <f t="shared" si="17"/>
        <v>0.1015879828</v>
      </c>
      <c r="AG81" s="141">
        <f t="shared" si="18"/>
        <v>0.1015879828</v>
      </c>
    </row>
    <row r="82" ht="15.75" customHeight="1">
      <c r="A82" s="27" t="s">
        <v>172</v>
      </c>
      <c r="B82" s="27" t="s">
        <v>10</v>
      </c>
      <c r="C82" s="133" t="s">
        <v>465</v>
      </c>
      <c r="D82" s="134">
        <v>44641.0</v>
      </c>
      <c r="E82" s="133">
        <v>180.0</v>
      </c>
      <c r="F82" s="133">
        <v>270.0</v>
      </c>
      <c r="G82" s="133">
        <v>65.0</v>
      </c>
      <c r="H82" s="133">
        <v>160.0</v>
      </c>
      <c r="I82" s="133">
        <v>180.0</v>
      </c>
      <c r="J82" s="133">
        <v>140.0</v>
      </c>
      <c r="K82" s="133">
        <v>200.0</v>
      </c>
      <c r="L82" s="133">
        <v>100.0</v>
      </c>
      <c r="M82" s="133">
        <v>0.0</v>
      </c>
      <c r="N82" s="133">
        <v>60.0</v>
      </c>
      <c r="O82" s="133">
        <v>20.0</v>
      </c>
      <c r="P82" s="135">
        <f t="shared" si="1"/>
        <v>1375</v>
      </c>
      <c r="Q82" s="136">
        <f t="shared" si="2"/>
        <v>0.774</v>
      </c>
      <c r="R82" s="137">
        <f t="shared" si="3"/>
        <v>0.108</v>
      </c>
      <c r="S82" s="138">
        <f t="shared" si="4"/>
        <v>1.998</v>
      </c>
      <c r="T82" s="139">
        <f t="shared" si="5"/>
        <v>0.65</v>
      </c>
      <c r="U82" s="139">
        <f t="shared" si="6"/>
        <v>1.904</v>
      </c>
      <c r="V82" s="139">
        <f t="shared" si="7"/>
        <v>1.404</v>
      </c>
      <c r="W82" s="139">
        <f t="shared" si="8"/>
        <v>5.334</v>
      </c>
      <c r="X82" s="139">
        <f t="shared" si="9"/>
        <v>1.9</v>
      </c>
      <c r="Y82" s="139">
        <f t="shared" si="10"/>
        <v>1.38</v>
      </c>
      <c r="Z82" s="139">
        <f t="shared" si="11"/>
        <v>0.56</v>
      </c>
      <c r="AA82" s="139">
        <f t="shared" si="12"/>
        <v>0.56</v>
      </c>
      <c r="AB82" s="139">
        <f t="shared" si="13"/>
        <v>0</v>
      </c>
      <c r="AC82" s="139">
        <f t="shared" si="14"/>
        <v>0</v>
      </c>
      <c r="AD82" s="139">
        <f t="shared" si="15"/>
        <v>0.33</v>
      </c>
      <c r="AE82" s="140">
        <f t="shared" si="16"/>
        <v>16.902</v>
      </c>
      <c r="AF82" s="98">
        <f t="shared" si="17"/>
        <v>0.7254077253</v>
      </c>
      <c r="AG82" s="141">
        <f t="shared" si="18"/>
        <v>0.7254077253</v>
      </c>
    </row>
    <row r="83" ht="15.75" customHeight="1">
      <c r="A83" s="27" t="s">
        <v>172</v>
      </c>
      <c r="B83" s="27" t="s">
        <v>10</v>
      </c>
      <c r="C83" s="133" t="s">
        <v>466</v>
      </c>
      <c r="D83" s="134">
        <v>44641.0</v>
      </c>
      <c r="E83" s="133">
        <v>60.0</v>
      </c>
      <c r="F83" s="133">
        <v>90.0</v>
      </c>
      <c r="G83" s="133">
        <v>25.0</v>
      </c>
      <c r="H83" s="133">
        <v>10.0</v>
      </c>
      <c r="I83" s="133">
        <v>4.0</v>
      </c>
      <c r="J83" s="133">
        <v>0.0</v>
      </c>
      <c r="K83" s="133">
        <v>10.0</v>
      </c>
      <c r="L83" s="133">
        <v>40.0</v>
      </c>
      <c r="M83" s="133">
        <v>20.0</v>
      </c>
      <c r="N83" s="133">
        <v>0.0</v>
      </c>
      <c r="O83" s="133">
        <v>0.0</v>
      </c>
      <c r="P83" s="135">
        <f t="shared" si="1"/>
        <v>259</v>
      </c>
      <c r="Q83" s="136">
        <f t="shared" si="2"/>
        <v>0.258</v>
      </c>
      <c r="R83" s="137">
        <f t="shared" si="3"/>
        <v>0.036</v>
      </c>
      <c r="S83" s="138">
        <f t="shared" si="4"/>
        <v>0.666</v>
      </c>
      <c r="T83" s="139">
        <f t="shared" si="5"/>
        <v>0.25</v>
      </c>
      <c r="U83" s="139">
        <f t="shared" si="6"/>
        <v>0.119</v>
      </c>
      <c r="V83" s="139">
        <f t="shared" si="7"/>
        <v>0.0312</v>
      </c>
      <c r="W83" s="139">
        <f t="shared" si="8"/>
        <v>0</v>
      </c>
      <c r="X83" s="139">
        <f t="shared" si="9"/>
        <v>0.095</v>
      </c>
      <c r="Y83" s="139">
        <f t="shared" si="10"/>
        <v>0.069</v>
      </c>
      <c r="Z83" s="139">
        <f t="shared" si="11"/>
        <v>0.224</v>
      </c>
      <c r="AA83" s="139">
        <f t="shared" si="12"/>
        <v>0.224</v>
      </c>
      <c r="AB83" s="139">
        <f t="shared" si="13"/>
        <v>0.196</v>
      </c>
      <c r="AC83" s="139">
        <f t="shared" si="14"/>
        <v>0.29</v>
      </c>
      <c r="AD83" s="139">
        <f t="shared" si="15"/>
        <v>0</v>
      </c>
      <c r="AE83" s="140">
        <f t="shared" si="16"/>
        <v>2.4582</v>
      </c>
      <c r="AF83" s="98">
        <f t="shared" si="17"/>
        <v>0.1055021459</v>
      </c>
      <c r="AG83" s="141">
        <f t="shared" si="18"/>
        <v>0.1055021459</v>
      </c>
    </row>
    <row r="84" ht="15.75" customHeight="1">
      <c r="A84" s="27" t="s">
        <v>172</v>
      </c>
      <c r="B84" s="27" t="s">
        <v>10</v>
      </c>
      <c r="C84" s="133" t="s">
        <v>467</v>
      </c>
      <c r="D84" s="134">
        <v>44641.0</v>
      </c>
      <c r="E84" s="133">
        <v>40.0</v>
      </c>
      <c r="F84" s="133">
        <v>100.0</v>
      </c>
      <c r="G84" s="133">
        <v>0.0</v>
      </c>
      <c r="H84" s="133">
        <v>0.0</v>
      </c>
      <c r="I84" s="133">
        <v>0.0</v>
      </c>
      <c r="J84" s="133">
        <v>0.0</v>
      </c>
      <c r="K84" s="133">
        <v>0.0</v>
      </c>
      <c r="L84" s="133">
        <v>30.0</v>
      </c>
      <c r="M84" s="133">
        <v>0.0</v>
      </c>
      <c r="N84" s="133">
        <v>0.0</v>
      </c>
      <c r="O84" s="133">
        <v>30.0</v>
      </c>
      <c r="P84" s="135">
        <f t="shared" si="1"/>
        <v>200</v>
      </c>
      <c r="Q84" s="136">
        <f t="shared" si="2"/>
        <v>0.172</v>
      </c>
      <c r="R84" s="137">
        <f t="shared" si="3"/>
        <v>0.024</v>
      </c>
      <c r="S84" s="138">
        <f t="shared" si="4"/>
        <v>0.74</v>
      </c>
      <c r="T84" s="139">
        <f t="shared" si="5"/>
        <v>0</v>
      </c>
      <c r="U84" s="139">
        <f t="shared" si="6"/>
        <v>0</v>
      </c>
      <c r="V84" s="139">
        <f t="shared" si="7"/>
        <v>0</v>
      </c>
      <c r="W84" s="139">
        <f t="shared" si="8"/>
        <v>0</v>
      </c>
      <c r="X84" s="139">
        <f t="shared" si="9"/>
        <v>0</v>
      </c>
      <c r="Y84" s="139">
        <f t="shared" si="10"/>
        <v>0</v>
      </c>
      <c r="Z84" s="139">
        <f t="shared" si="11"/>
        <v>0.168</v>
      </c>
      <c r="AA84" s="139">
        <f t="shared" si="12"/>
        <v>0.168</v>
      </c>
      <c r="AB84" s="139">
        <f t="shared" si="13"/>
        <v>0</v>
      </c>
      <c r="AC84" s="139">
        <f t="shared" si="14"/>
        <v>0</v>
      </c>
      <c r="AD84" s="139">
        <f t="shared" si="15"/>
        <v>0</v>
      </c>
      <c r="AE84" s="140">
        <f t="shared" si="16"/>
        <v>1.272</v>
      </c>
      <c r="AF84" s="98">
        <f t="shared" si="17"/>
        <v>0.05459227468</v>
      </c>
      <c r="AG84" s="141">
        <f t="shared" si="18"/>
        <v>0.05459227468</v>
      </c>
    </row>
    <row r="85" ht="15.75" customHeight="1">
      <c r="A85" s="27" t="s">
        <v>172</v>
      </c>
      <c r="B85" s="27" t="s">
        <v>10</v>
      </c>
      <c r="C85" s="133" t="s">
        <v>468</v>
      </c>
      <c r="D85" s="134">
        <v>44641.0</v>
      </c>
      <c r="E85" s="133">
        <v>20.0</v>
      </c>
      <c r="F85" s="133">
        <v>40.0</v>
      </c>
      <c r="G85" s="133">
        <v>0.0</v>
      </c>
      <c r="H85" s="133">
        <v>0.0</v>
      </c>
      <c r="I85" s="133">
        <v>0.0</v>
      </c>
      <c r="J85" s="133">
        <v>0.0</v>
      </c>
      <c r="K85" s="133">
        <v>40.0</v>
      </c>
      <c r="L85" s="133">
        <v>20.0</v>
      </c>
      <c r="M85" s="133">
        <v>10.0</v>
      </c>
      <c r="N85" s="133">
        <v>0.0</v>
      </c>
      <c r="O85" s="133">
        <v>40.0</v>
      </c>
      <c r="P85" s="135">
        <f t="shared" si="1"/>
        <v>170</v>
      </c>
      <c r="Q85" s="136">
        <f t="shared" si="2"/>
        <v>0.086</v>
      </c>
      <c r="R85" s="137">
        <f t="shared" si="3"/>
        <v>0.012</v>
      </c>
      <c r="S85" s="138">
        <f t="shared" si="4"/>
        <v>0.296</v>
      </c>
      <c r="T85" s="139">
        <f t="shared" si="5"/>
        <v>0</v>
      </c>
      <c r="U85" s="139">
        <f t="shared" si="6"/>
        <v>0</v>
      </c>
      <c r="V85" s="139">
        <f t="shared" si="7"/>
        <v>0</v>
      </c>
      <c r="W85" s="139">
        <f t="shared" si="8"/>
        <v>0</v>
      </c>
      <c r="X85" s="139">
        <f t="shared" si="9"/>
        <v>0.38</v>
      </c>
      <c r="Y85" s="139">
        <f t="shared" si="10"/>
        <v>0.276</v>
      </c>
      <c r="Z85" s="139">
        <f t="shared" si="11"/>
        <v>0.112</v>
      </c>
      <c r="AA85" s="139">
        <f t="shared" si="12"/>
        <v>0.112</v>
      </c>
      <c r="AB85" s="139">
        <f t="shared" si="13"/>
        <v>0.098</v>
      </c>
      <c r="AC85" s="139">
        <f t="shared" si="14"/>
        <v>0.145</v>
      </c>
      <c r="AD85" s="139">
        <f t="shared" si="15"/>
        <v>0</v>
      </c>
      <c r="AE85" s="140">
        <f t="shared" si="16"/>
        <v>1.517</v>
      </c>
      <c r="AF85" s="98">
        <f t="shared" si="17"/>
        <v>0.06510729614</v>
      </c>
      <c r="AG85" s="141">
        <f t="shared" si="18"/>
        <v>0.06510729614</v>
      </c>
    </row>
    <row r="86" ht="15.75" customHeight="1">
      <c r="A86" s="27" t="s">
        <v>172</v>
      </c>
      <c r="B86" s="27" t="s">
        <v>10</v>
      </c>
      <c r="C86" s="133" t="s">
        <v>469</v>
      </c>
      <c r="D86" s="134">
        <v>44641.0</v>
      </c>
      <c r="E86" s="133">
        <v>100.0</v>
      </c>
      <c r="F86" s="133">
        <v>230.0</v>
      </c>
      <c r="G86" s="133">
        <v>50.0</v>
      </c>
      <c r="H86" s="133">
        <v>100.0</v>
      </c>
      <c r="I86" s="133">
        <v>84.0</v>
      </c>
      <c r="J86" s="133">
        <v>100.0</v>
      </c>
      <c r="K86" s="133">
        <v>100.0</v>
      </c>
      <c r="L86" s="133">
        <v>100.0</v>
      </c>
      <c r="M86" s="133">
        <v>40.0</v>
      </c>
      <c r="N86" s="133">
        <v>50.0</v>
      </c>
      <c r="O86" s="133">
        <v>0.0</v>
      </c>
      <c r="P86" s="135">
        <f t="shared" si="1"/>
        <v>954</v>
      </c>
      <c r="Q86" s="136">
        <f t="shared" si="2"/>
        <v>0.43</v>
      </c>
      <c r="R86" s="137">
        <f t="shared" si="3"/>
        <v>0.06</v>
      </c>
      <c r="S86" s="138">
        <f t="shared" si="4"/>
        <v>1.702</v>
      </c>
      <c r="T86" s="139">
        <f t="shared" si="5"/>
        <v>0.5</v>
      </c>
      <c r="U86" s="139">
        <f t="shared" si="6"/>
        <v>1.19</v>
      </c>
      <c r="V86" s="139">
        <f t="shared" si="7"/>
        <v>0.6552</v>
      </c>
      <c r="W86" s="139">
        <f t="shared" si="8"/>
        <v>3.81</v>
      </c>
      <c r="X86" s="139">
        <f t="shared" si="9"/>
        <v>0.95</v>
      </c>
      <c r="Y86" s="139">
        <f t="shared" si="10"/>
        <v>0.69</v>
      </c>
      <c r="Z86" s="139">
        <f t="shared" si="11"/>
        <v>0.56</v>
      </c>
      <c r="AA86" s="139">
        <f t="shared" si="12"/>
        <v>0.56</v>
      </c>
      <c r="AB86" s="139">
        <f t="shared" si="13"/>
        <v>0.392</v>
      </c>
      <c r="AC86" s="139">
        <f t="shared" si="14"/>
        <v>0.58</v>
      </c>
      <c r="AD86" s="139">
        <f t="shared" si="15"/>
        <v>0.275</v>
      </c>
      <c r="AE86" s="140">
        <f t="shared" si="16"/>
        <v>12.3542</v>
      </c>
      <c r="AF86" s="98">
        <f t="shared" si="17"/>
        <v>0.530223176</v>
      </c>
      <c r="AG86" s="141">
        <f t="shared" si="18"/>
        <v>0.530223176</v>
      </c>
    </row>
    <row r="87" ht="15.75" customHeight="1">
      <c r="A87" s="27" t="s">
        <v>172</v>
      </c>
      <c r="B87" s="27" t="s">
        <v>10</v>
      </c>
      <c r="C87" s="133" t="s">
        <v>470</v>
      </c>
      <c r="D87" s="134">
        <v>44641.0</v>
      </c>
      <c r="E87" s="133">
        <v>60.0</v>
      </c>
      <c r="F87" s="133">
        <v>0.0</v>
      </c>
      <c r="G87" s="133">
        <v>0.0</v>
      </c>
      <c r="H87" s="133">
        <v>0.0</v>
      </c>
      <c r="I87" s="133">
        <v>0.0</v>
      </c>
      <c r="J87" s="133">
        <v>0.0</v>
      </c>
      <c r="K87" s="133">
        <v>20.0</v>
      </c>
      <c r="L87" s="133">
        <v>40.0</v>
      </c>
      <c r="M87" s="133">
        <v>0.0</v>
      </c>
      <c r="N87" s="133">
        <v>0.0</v>
      </c>
      <c r="O87" s="133">
        <v>60.0</v>
      </c>
      <c r="P87" s="135">
        <f t="shared" si="1"/>
        <v>180</v>
      </c>
      <c r="Q87" s="136">
        <f t="shared" si="2"/>
        <v>0.258</v>
      </c>
      <c r="R87" s="137">
        <f t="shared" si="3"/>
        <v>0.036</v>
      </c>
      <c r="S87" s="138">
        <f t="shared" si="4"/>
        <v>0</v>
      </c>
      <c r="T87" s="139">
        <f t="shared" si="5"/>
        <v>0</v>
      </c>
      <c r="U87" s="139">
        <f t="shared" si="6"/>
        <v>0</v>
      </c>
      <c r="V87" s="139">
        <f t="shared" si="7"/>
        <v>0</v>
      </c>
      <c r="W87" s="139">
        <f t="shared" si="8"/>
        <v>0</v>
      </c>
      <c r="X87" s="139">
        <f t="shared" si="9"/>
        <v>0.19</v>
      </c>
      <c r="Y87" s="139">
        <f t="shared" si="10"/>
        <v>0.138</v>
      </c>
      <c r="Z87" s="139">
        <f t="shared" si="11"/>
        <v>0.224</v>
      </c>
      <c r="AA87" s="139">
        <f t="shared" si="12"/>
        <v>0.224</v>
      </c>
      <c r="AB87" s="139">
        <f t="shared" si="13"/>
        <v>0</v>
      </c>
      <c r="AC87" s="139">
        <f t="shared" si="14"/>
        <v>0</v>
      </c>
      <c r="AD87" s="139">
        <f t="shared" si="15"/>
        <v>0</v>
      </c>
      <c r="AE87" s="140">
        <f t="shared" si="16"/>
        <v>1.07</v>
      </c>
      <c r="AF87" s="98">
        <f t="shared" si="17"/>
        <v>0.04592274678</v>
      </c>
      <c r="AG87" s="141">
        <f t="shared" si="18"/>
        <v>0.04592274678</v>
      </c>
    </row>
    <row r="88" ht="15.75" customHeight="1">
      <c r="A88" s="27" t="s">
        <v>172</v>
      </c>
      <c r="B88" s="27" t="s">
        <v>10</v>
      </c>
      <c r="C88" s="133" t="s">
        <v>471</v>
      </c>
      <c r="D88" s="134">
        <v>44641.0</v>
      </c>
      <c r="E88" s="133">
        <v>0.0</v>
      </c>
      <c r="F88" s="133">
        <v>0.0</v>
      </c>
      <c r="G88" s="133">
        <v>0.0</v>
      </c>
      <c r="H88" s="133">
        <v>0.0</v>
      </c>
      <c r="I88" s="133">
        <v>0.0</v>
      </c>
      <c r="J88" s="133">
        <v>0.0</v>
      </c>
      <c r="K88" s="133">
        <v>0.0</v>
      </c>
      <c r="L88" s="133">
        <v>0.0</v>
      </c>
      <c r="M88" s="133">
        <v>0.0</v>
      </c>
      <c r="N88" s="133">
        <v>0.0</v>
      </c>
      <c r="O88" s="133">
        <v>0.0</v>
      </c>
      <c r="P88" s="135">
        <f t="shared" si="1"/>
        <v>0</v>
      </c>
      <c r="Q88" s="136">
        <f t="shared" si="2"/>
        <v>0</v>
      </c>
      <c r="R88" s="137">
        <f t="shared" si="3"/>
        <v>0</v>
      </c>
      <c r="S88" s="138">
        <f t="shared" si="4"/>
        <v>0</v>
      </c>
      <c r="T88" s="139">
        <f t="shared" si="5"/>
        <v>0</v>
      </c>
      <c r="U88" s="139">
        <f t="shared" si="6"/>
        <v>0</v>
      </c>
      <c r="V88" s="139">
        <f t="shared" si="7"/>
        <v>0</v>
      </c>
      <c r="W88" s="139">
        <f t="shared" si="8"/>
        <v>0</v>
      </c>
      <c r="X88" s="139">
        <f t="shared" si="9"/>
        <v>0</v>
      </c>
      <c r="Y88" s="139">
        <f t="shared" si="10"/>
        <v>0</v>
      </c>
      <c r="Z88" s="139">
        <f t="shared" si="11"/>
        <v>0</v>
      </c>
      <c r="AA88" s="139">
        <f t="shared" si="12"/>
        <v>0</v>
      </c>
      <c r="AB88" s="139">
        <f t="shared" si="13"/>
        <v>0</v>
      </c>
      <c r="AC88" s="139">
        <f t="shared" si="14"/>
        <v>0</v>
      </c>
      <c r="AD88" s="139">
        <f t="shared" si="15"/>
        <v>0</v>
      </c>
      <c r="AE88" s="140">
        <f t="shared" si="16"/>
        <v>0</v>
      </c>
      <c r="AF88" s="98">
        <f t="shared" si="17"/>
        <v>0</v>
      </c>
      <c r="AG88" s="141">
        <f t="shared" si="18"/>
        <v>0</v>
      </c>
    </row>
    <row r="89" ht="15.75" customHeight="1">
      <c r="A89" s="27" t="s">
        <v>172</v>
      </c>
      <c r="B89" s="27" t="s">
        <v>10</v>
      </c>
      <c r="C89" s="133" t="s">
        <v>472</v>
      </c>
      <c r="D89" s="134">
        <v>44641.0</v>
      </c>
      <c r="E89" s="133">
        <v>40.0</v>
      </c>
      <c r="F89" s="133">
        <v>150.0</v>
      </c>
      <c r="G89" s="133">
        <v>20.0</v>
      </c>
      <c r="H89" s="133">
        <v>20.0</v>
      </c>
      <c r="I89" s="133">
        <v>24.0</v>
      </c>
      <c r="J89" s="133">
        <v>0.0</v>
      </c>
      <c r="K89" s="133">
        <v>0.0</v>
      </c>
      <c r="L89" s="133">
        <v>20.0</v>
      </c>
      <c r="M89" s="133">
        <v>0.0</v>
      </c>
      <c r="N89" s="133">
        <v>0.0</v>
      </c>
      <c r="O89" s="133">
        <v>0.0</v>
      </c>
      <c r="P89" s="135">
        <f t="shared" si="1"/>
        <v>274</v>
      </c>
      <c r="Q89" s="136">
        <f t="shared" si="2"/>
        <v>0.172</v>
      </c>
      <c r="R89" s="137">
        <f t="shared" si="3"/>
        <v>0.024</v>
      </c>
      <c r="S89" s="138">
        <f t="shared" si="4"/>
        <v>1.11</v>
      </c>
      <c r="T89" s="139">
        <f t="shared" si="5"/>
        <v>0.2</v>
      </c>
      <c r="U89" s="139">
        <f t="shared" si="6"/>
        <v>0.238</v>
      </c>
      <c r="V89" s="139">
        <f t="shared" si="7"/>
        <v>0.1872</v>
      </c>
      <c r="W89" s="139">
        <f t="shared" si="8"/>
        <v>0</v>
      </c>
      <c r="X89" s="139">
        <f t="shared" si="9"/>
        <v>0</v>
      </c>
      <c r="Y89" s="139">
        <f t="shared" si="10"/>
        <v>0</v>
      </c>
      <c r="Z89" s="139">
        <f t="shared" si="11"/>
        <v>0.112</v>
      </c>
      <c r="AA89" s="139">
        <f t="shared" si="12"/>
        <v>0.112</v>
      </c>
      <c r="AB89" s="139">
        <f t="shared" si="13"/>
        <v>0</v>
      </c>
      <c r="AC89" s="139">
        <f t="shared" si="14"/>
        <v>0</v>
      </c>
      <c r="AD89" s="139">
        <f t="shared" si="15"/>
        <v>0</v>
      </c>
      <c r="AE89" s="140">
        <f t="shared" si="16"/>
        <v>2.1552</v>
      </c>
      <c r="AF89" s="98">
        <f t="shared" si="17"/>
        <v>0.09249785408</v>
      </c>
      <c r="AG89" s="141">
        <f t="shared" si="18"/>
        <v>0.09249785408</v>
      </c>
    </row>
    <row r="90" ht="15.75" customHeight="1">
      <c r="A90" s="27" t="s">
        <v>172</v>
      </c>
      <c r="B90" s="27" t="s">
        <v>10</v>
      </c>
      <c r="C90" s="133" t="s">
        <v>473</v>
      </c>
      <c r="D90" s="134">
        <v>44641.0</v>
      </c>
      <c r="E90" s="133">
        <v>60.0</v>
      </c>
      <c r="F90" s="133">
        <v>100.0</v>
      </c>
      <c r="G90" s="133">
        <v>20.0</v>
      </c>
      <c r="H90" s="133">
        <v>80.0</v>
      </c>
      <c r="I90" s="133">
        <v>80.0</v>
      </c>
      <c r="J90" s="133">
        <v>100.0</v>
      </c>
      <c r="K90" s="133">
        <v>100.0</v>
      </c>
      <c r="L90" s="133">
        <v>50.0</v>
      </c>
      <c r="M90" s="133">
        <v>40.0</v>
      </c>
      <c r="N90" s="133">
        <v>0.0</v>
      </c>
      <c r="O90" s="133">
        <v>0.0</v>
      </c>
      <c r="P90" s="135">
        <f t="shared" si="1"/>
        <v>630</v>
      </c>
      <c r="Q90" s="136">
        <f t="shared" si="2"/>
        <v>0.258</v>
      </c>
      <c r="R90" s="137">
        <f t="shared" si="3"/>
        <v>0.036</v>
      </c>
      <c r="S90" s="138">
        <f t="shared" si="4"/>
        <v>0.74</v>
      </c>
      <c r="T90" s="139">
        <f t="shared" si="5"/>
        <v>0.2</v>
      </c>
      <c r="U90" s="139">
        <f t="shared" si="6"/>
        <v>0.952</v>
      </c>
      <c r="V90" s="139">
        <f t="shared" si="7"/>
        <v>0.624</v>
      </c>
      <c r="W90" s="139">
        <f t="shared" si="8"/>
        <v>3.81</v>
      </c>
      <c r="X90" s="139">
        <f t="shared" si="9"/>
        <v>0.95</v>
      </c>
      <c r="Y90" s="139">
        <f t="shared" si="10"/>
        <v>0.69</v>
      </c>
      <c r="Z90" s="139">
        <f t="shared" si="11"/>
        <v>0.28</v>
      </c>
      <c r="AA90" s="139">
        <f t="shared" si="12"/>
        <v>0.28</v>
      </c>
      <c r="AB90" s="139">
        <f t="shared" si="13"/>
        <v>0.392</v>
      </c>
      <c r="AC90" s="139">
        <f t="shared" si="14"/>
        <v>0.58</v>
      </c>
      <c r="AD90" s="139">
        <f t="shared" si="15"/>
        <v>0</v>
      </c>
      <c r="AE90" s="140">
        <f t="shared" si="16"/>
        <v>9.792</v>
      </c>
      <c r="AF90" s="98">
        <f t="shared" si="17"/>
        <v>0.4202575107</v>
      </c>
      <c r="AG90" s="141">
        <f t="shared" si="18"/>
        <v>0.4202575107</v>
      </c>
    </row>
    <row r="91" ht="15.75" customHeight="1">
      <c r="A91" s="27" t="s">
        <v>172</v>
      </c>
      <c r="B91" s="27" t="s">
        <v>10</v>
      </c>
      <c r="C91" s="133" t="s">
        <v>474</v>
      </c>
      <c r="D91" s="134">
        <v>44641.0</v>
      </c>
      <c r="E91" s="133">
        <v>140.0</v>
      </c>
      <c r="F91" s="133">
        <v>250.0</v>
      </c>
      <c r="G91" s="133">
        <v>100.0</v>
      </c>
      <c r="H91" s="133">
        <v>200.0</v>
      </c>
      <c r="I91" s="133">
        <v>200.0</v>
      </c>
      <c r="J91" s="133">
        <v>100.0</v>
      </c>
      <c r="K91" s="133">
        <v>120.0</v>
      </c>
      <c r="L91" s="133">
        <v>100.0</v>
      </c>
      <c r="M91" s="133">
        <v>50.0</v>
      </c>
      <c r="N91" s="133">
        <v>100.0</v>
      </c>
      <c r="O91" s="133">
        <v>0.0</v>
      </c>
      <c r="P91" s="135">
        <f t="shared" si="1"/>
        <v>1360</v>
      </c>
      <c r="Q91" s="136">
        <f t="shared" si="2"/>
        <v>0.602</v>
      </c>
      <c r="R91" s="137">
        <f t="shared" si="3"/>
        <v>0.084</v>
      </c>
      <c r="S91" s="138">
        <f t="shared" si="4"/>
        <v>1.85</v>
      </c>
      <c r="T91" s="139">
        <f t="shared" si="5"/>
        <v>1</v>
      </c>
      <c r="U91" s="139">
        <f t="shared" si="6"/>
        <v>2.38</v>
      </c>
      <c r="V91" s="139">
        <f t="shared" si="7"/>
        <v>1.56</v>
      </c>
      <c r="W91" s="139">
        <f t="shared" si="8"/>
        <v>3.81</v>
      </c>
      <c r="X91" s="139">
        <f t="shared" si="9"/>
        <v>1.14</v>
      </c>
      <c r="Y91" s="139">
        <f t="shared" si="10"/>
        <v>0.828</v>
      </c>
      <c r="Z91" s="139">
        <f t="shared" si="11"/>
        <v>0.56</v>
      </c>
      <c r="AA91" s="139">
        <f t="shared" si="12"/>
        <v>0.56</v>
      </c>
      <c r="AB91" s="139">
        <f t="shared" si="13"/>
        <v>0.49</v>
      </c>
      <c r="AC91" s="139">
        <f t="shared" si="14"/>
        <v>0.725</v>
      </c>
      <c r="AD91" s="139">
        <f t="shared" si="15"/>
        <v>0.55</v>
      </c>
      <c r="AE91" s="140">
        <f t="shared" si="16"/>
        <v>16.139</v>
      </c>
      <c r="AF91" s="98">
        <f t="shared" si="17"/>
        <v>0.6926609442</v>
      </c>
      <c r="AG91" s="141">
        <f t="shared" si="18"/>
        <v>0.6926609442</v>
      </c>
    </row>
    <row r="92" ht="15.75" customHeight="1">
      <c r="A92" s="27" t="s">
        <v>172</v>
      </c>
      <c r="B92" s="27" t="s">
        <v>10</v>
      </c>
      <c r="C92" s="133" t="s">
        <v>475</v>
      </c>
      <c r="D92" s="134">
        <v>44641.0</v>
      </c>
      <c r="E92" s="133">
        <v>80.0</v>
      </c>
      <c r="F92" s="133">
        <v>100.0</v>
      </c>
      <c r="G92" s="133">
        <v>40.0</v>
      </c>
      <c r="H92" s="133">
        <v>80.0</v>
      </c>
      <c r="I92" s="133">
        <v>80.0</v>
      </c>
      <c r="J92" s="133">
        <v>80.0</v>
      </c>
      <c r="K92" s="133">
        <v>60.0</v>
      </c>
      <c r="L92" s="133">
        <v>30.0</v>
      </c>
      <c r="M92" s="133">
        <v>20.0</v>
      </c>
      <c r="N92" s="133">
        <v>50.0</v>
      </c>
      <c r="O92" s="133">
        <v>0.0</v>
      </c>
      <c r="P92" s="135">
        <f t="shared" si="1"/>
        <v>620</v>
      </c>
      <c r="Q92" s="136">
        <f t="shared" si="2"/>
        <v>0.344</v>
      </c>
      <c r="R92" s="137">
        <f t="shared" si="3"/>
        <v>0.048</v>
      </c>
      <c r="S92" s="138">
        <f t="shared" si="4"/>
        <v>0.74</v>
      </c>
      <c r="T92" s="139">
        <f t="shared" si="5"/>
        <v>0.4</v>
      </c>
      <c r="U92" s="139">
        <f t="shared" si="6"/>
        <v>0.952</v>
      </c>
      <c r="V92" s="139">
        <f t="shared" si="7"/>
        <v>0.624</v>
      </c>
      <c r="W92" s="139">
        <f t="shared" si="8"/>
        <v>3.048</v>
      </c>
      <c r="X92" s="139">
        <f t="shared" si="9"/>
        <v>0.57</v>
      </c>
      <c r="Y92" s="139">
        <f t="shared" si="10"/>
        <v>0.414</v>
      </c>
      <c r="Z92" s="139">
        <f t="shared" si="11"/>
        <v>0.168</v>
      </c>
      <c r="AA92" s="139">
        <f t="shared" si="12"/>
        <v>0.168</v>
      </c>
      <c r="AB92" s="139">
        <f t="shared" si="13"/>
        <v>0.196</v>
      </c>
      <c r="AC92" s="139">
        <f t="shared" si="14"/>
        <v>0.29</v>
      </c>
      <c r="AD92" s="139">
        <f t="shared" si="15"/>
        <v>0.275</v>
      </c>
      <c r="AE92" s="140">
        <f t="shared" si="16"/>
        <v>8.237</v>
      </c>
      <c r="AF92" s="98">
        <f t="shared" si="17"/>
        <v>0.3535193133</v>
      </c>
      <c r="AG92" s="141">
        <f t="shared" si="18"/>
        <v>0.3535193133</v>
      </c>
    </row>
    <row r="93" ht="15.75" customHeight="1">
      <c r="A93" s="27" t="s">
        <v>172</v>
      </c>
      <c r="B93" s="27" t="s">
        <v>10</v>
      </c>
      <c r="C93" s="133" t="s">
        <v>476</v>
      </c>
      <c r="D93" s="134">
        <v>44641.0</v>
      </c>
      <c r="E93" s="133">
        <v>80.0</v>
      </c>
      <c r="F93" s="133">
        <v>120.0</v>
      </c>
      <c r="G93" s="133">
        <v>50.0</v>
      </c>
      <c r="H93" s="133">
        <v>50.0</v>
      </c>
      <c r="I93" s="133">
        <v>50.0</v>
      </c>
      <c r="J93" s="133">
        <v>50.0</v>
      </c>
      <c r="K93" s="133">
        <v>60.0</v>
      </c>
      <c r="L93" s="133">
        <v>40.0</v>
      </c>
      <c r="M93" s="133">
        <v>20.0</v>
      </c>
      <c r="N93" s="133">
        <v>30.0</v>
      </c>
      <c r="O93" s="133">
        <v>0.0</v>
      </c>
      <c r="P93" s="135">
        <f t="shared" si="1"/>
        <v>550</v>
      </c>
      <c r="Q93" s="136">
        <f t="shared" si="2"/>
        <v>0.344</v>
      </c>
      <c r="R93" s="137">
        <f t="shared" si="3"/>
        <v>0.048</v>
      </c>
      <c r="S93" s="138">
        <f t="shared" si="4"/>
        <v>0.888</v>
      </c>
      <c r="T93" s="139">
        <f t="shared" si="5"/>
        <v>0.5</v>
      </c>
      <c r="U93" s="139">
        <f t="shared" si="6"/>
        <v>0.595</v>
      </c>
      <c r="V93" s="139">
        <f t="shared" si="7"/>
        <v>0.39</v>
      </c>
      <c r="W93" s="139">
        <f t="shared" si="8"/>
        <v>1.905</v>
      </c>
      <c r="X93" s="139">
        <f t="shared" si="9"/>
        <v>0.57</v>
      </c>
      <c r="Y93" s="139">
        <f t="shared" si="10"/>
        <v>0.414</v>
      </c>
      <c r="Z93" s="139">
        <f t="shared" si="11"/>
        <v>0.224</v>
      </c>
      <c r="AA93" s="139">
        <f t="shared" si="12"/>
        <v>0.224</v>
      </c>
      <c r="AB93" s="139">
        <f t="shared" si="13"/>
        <v>0.196</v>
      </c>
      <c r="AC93" s="139">
        <f t="shared" si="14"/>
        <v>0.29</v>
      </c>
      <c r="AD93" s="139">
        <f t="shared" si="15"/>
        <v>0.165</v>
      </c>
      <c r="AE93" s="140">
        <f t="shared" si="16"/>
        <v>6.753</v>
      </c>
      <c r="AF93" s="98">
        <f t="shared" si="17"/>
        <v>0.2898283262</v>
      </c>
      <c r="AG93" s="141">
        <f t="shared" si="18"/>
        <v>0.2898283262</v>
      </c>
    </row>
    <row r="94" ht="15.75" customHeight="1">
      <c r="A94" s="27" t="s">
        <v>172</v>
      </c>
      <c r="B94" s="27" t="s">
        <v>10</v>
      </c>
      <c r="C94" s="133" t="s">
        <v>477</v>
      </c>
      <c r="D94" s="134">
        <v>44641.0</v>
      </c>
      <c r="E94" s="133">
        <v>100.0</v>
      </c>
      <c r="F94" s="133">
        <v>160.0</v>
      </c>
      <c r="G94" s="133">
        <v>20.0</v>
      </c>
      <c r="H94" s="133">
        <v>100.0</v>
      </c>
      <c r="I94" s="133">
        <v>100.0</v>
      </c>
      <c r="J94" s="133">
        <v>68.0</v>
      </c>
      <c r="K94" s="133">
        <v>100.0</v>
      </c>
      <c r="L94" s="133">
        <v>50.0</v>
      </c>
      <c r="M94" s="133">
        <v>20.0</v>
      </c>
      <c r="N94" s="133">
        <v>100.0</v>
      </c>
      <c r="O94" s="133">
        <v>30.0</v>
      </c>
      <c r="P94" s="135">
        <f t="shared" si="1"/>
        <v>848</v>
      </c>
      <c r="Q94" s="136">
        <f t="shared" si="2"/>
        <v>0.43</v>
      </c>
      <c r="R94" s="137">
        <f t="shared" si="3"/>
        <v>0.06</v>
      </c>
      <c r="S94" s="138">
        <f t="shared" si="4"/>
        <v>1.184</v>
      </c>
      <c r="T94" s="139">
        <f t="shared" si="5"/>
        <v>0.2</v>
      </c>
      <c r="U94" s="139">
        <f t="shared" si="6"/>
        <v>1.19</v>
      </c>
      <c r="V94" s="139">
        <f t="shared" si="7"/>
        <v>0.78</v>
      </c>
      <c r="W94" s="139">
        <f t="shared" si="8"/>
        <v>2.5908</v>
      </c>
      <c r="X94" s="139">
        <f t="shared" si="9"/>
        <v>0.95</v>
      </c>
      <c r="Y94" s="139">
        <f t="shared" si="10"/>
        <v>0.69</v>
      </c>
      <c r="Z94" s="139">
        <f t="shared" si="11"/>
        <v>0.28</v>
      </c>
      <c r="AA94" s="139">
        <f t="shared" si="12"/>
        <v>0.28</v>
      </c>
      <c r="AB94" s="139">
        <f t="shared" si="13"/>
        <v>0.196</v>
      </c>
      <c r="AC94" s="139">
        <f t="shared" si="14"/>
        <v>0.29</v>
      </c>
      <c r="AD94" s="139">
        <f t="shared" si="15"/>
        <v>0.55</v>
      </c>
      <c r="AE94" s="140">
        <f t="shared" si="16"/>
        <v>9.6708</v>
      </c>
      <c r="AF94" s="98">
        <f t="shared" si="17"/>
        <v>0.415055794</v>
      </c>
      <c r="AG94" s="141">
        <f t="shared" si="18"/>
        <v>0.415055794</v>
      </c>
    </row>
    <row r="95" ht="15.75" customHeight="1">
      <c r="A95" s="27" t="s">
        <v>172</v>
      </c>
      <c r="B95" s="27" t="s">
        <v>10</v>
      </c>
      <c r="C95" s="133" t="s">
        <v>478</v>
      </c>
      <c r="D95" s="134">
        <v>44641.0</v>
      </c>
      <c r="E95" s="133">
        <v>80.0</v>
      </c>
      <c r="F95" s="133">
        <v>100.0</v>
      </c>
      <c r="G95" s="133">
        <v>30.0</v>
      </c>
      <c r="H95" s="133">
        <v>100.0</v>
      </c>
      <c r="I95" s="133">
        <v>100.0</v>
      </c>
      <c r="J95" s="133">
        <v>50.0</v>
      </c>
      <c r="K95" s="133">
        <v>60.0</v>
      </c>
      <c r="L95" s="133">
        <v>40.0</v>
      </c>
      <c r="M95" s="133">
        <v>10.0</v>
      </c>
      <c r="N95" s="133">
        <v>30.0</v>
      </c>
      <c r="O95" s="133">
        <v>0.0</v>
      </c>
      <c r="P95" s="135">
        <f t="shared" si="1"/>
        <v>600</v>
      </c>
      <c r="Q95" s="136">
        <f t="shared" si="2"/>
        <v>0.344</v>
      </c>
      <c r="R95" s="137">
        <f t="shared" si="3"/>
        <v>0.048</v>
      </c>
      <c r="S95" s="138">
        <f t="shared" si="4"/>
        <v>0.74</v>
      </c>
      <c r="T95" s="139">
        <f t="shared" si="5"/>
        <v>0.3</v>
      </c>
      <c r="U95" s="139">
        <f t="shared" si="6"/>
        <v>1.19</v>
      </c>
      <c r="V95" s="139">
        <f t="shared" si="7"/>
        <v>0.78</v>
      </c>
      <c r="W95" s="139">
        <f t="shared" si="8"/>
        <v>1.905</v>
      </c>
      <c r="X95" s="139">
        <f t="shared" si="9"/>
        <v>0.57</v>
      </c>
      <c r="Y95" s="139">
        <f t="shared" si="10"/>
        <v>0.414</v>
      </c>
      <c r="Z95" s="139">
        <f t="shared" si="11"/>
        <v>0.224</v>
      </c>
      <c r="AA95" s="139">
        <f t="shared" si="12"/>
        <v>0.224</v>
      </c>
      <c r="AB95" s="139">
        <f t="shared" si="13"/>
        <v>0.098</v>
      </c>
      <c r="AC95" s="139">
        <f t="shared" si="14"/>
        <v>0.145</v>
      </c>
      <c r="AD95" s="139">
        <f t="shared" si="15"/>
        <v>0.165</v>
      </c>
      <c r="AE95" s="140">
        <f t="shared" si="16"/>
        <v>7.147</v>
      </c>
      <c r="AF95" s="98">
        <f t="shared" si="17"/>
        <v>0.3067381974</v>
      </c>
      <c r="AG95" s="141">
        <f t="shared" si="18"/>
        <v>0.3067381974</v>
      </c>
    </row>
    <row r="96" ht="15.75" customHeight="1">
      <c r="A96" s="27" t="s">
        <v>172</v>
      </c>
      <c r="B96" s="27" t="s">
        <v>10</v>
      </c>
      <c r="C96" s="133" t="s">
        <v>479</v>
      </c>
      <c r="D96" s="134">
        <v>44641.0</v>
      </c>
      <c r="E96" s="133">
        <v>40.0</v>
      </c>
      <c r="F96" s="133">
        <v>70.0</v>
      </c>
      <c r="G96" s="133">
        <v>0.0</v>
      </c>
      <c r="H96" s="133">
        <v>50.0</v>
      </c>
      <c r="I96" s="133">
        <v>40.0</v>
      </c>
      <c r="J96" s="133">
        <v>30.0</v>
      </c>
      <c r="K96" s="133">
        <v>0.0</v>
      </c>
      <c r="L96" s="133">
        <v>40.0</v>
      </c>
      <c r="M96" s="133">
        <v>0.0</v>
      </c>
      <c r="N96" s="133">
        <v>0.0</v>
      </c>
      <c r="O96" s="133">
        <v>0.0</v>
      </c>
      <c r="P96" s="135">
        <f t="shared" si="1"/>
        <v>270</v>
      </c>
      <c r="Q96" s="136">
        <f t="shared" si="2"/>
        <v>0.172</v>
      </c>
      <c r="R96" s="137">
        <f t="shared" si="3"/>
        <v>0.024</v>
      </c>
      <c r="S96" s="138">
        <f t="shared" si="4"/>
        <v>0.518</v>
      </c>
      <c r="T96" s="139">
        <f t="shared" si="5"/>
        <v>0</v>
      </c>
      <c r="U96" s="139">
        <f t="shared" si="6"/>
        <v>0.595</v>
      </c>
      <c r="V96" s="139">
        <f t="shared" si="7"/>
        <v>0.312</v>
      </c>
      <c r="W96" s="139">
        <f t="shared" si="8"/>
        <v>1.143</v>
      </c>
      <c r="X96" s="139">
        <f t="shared" si="9"/>
        <v>0</v>
      </c>
      <c r="Y96" s="139">
        <f t="shared" si="10"/>
        <v>0</v>
      </c>
      <c r="Z96" s="139">
        <f t="shared" si="11"/>
        <v>0.224</v>
      </c>
      <c r="AA96" s="139">
        <f t="shared" si="12"/>
        <v>0.224</v>
      </c>
      <c r="AB96" s="139">
        <f t="shared" si="13"/>
        <v>0</v>
      </c>
      <c r="AC96" s="139">
        <f t="shared" si="14"/>
        <v>0</v>
      </c>
      <c r="AD96" s="139">
        <f t="shared" si="15"/>
        <v>0</v>
      </c>
      <c r="AE96" s="140">
        <f t="shared" si="16"/>
        <v>3.212</v>
      </c>
      <c r="AF96" s="98">
        <f t="shared" si="17"/>
        <v>0.1378540773</v>
      </c>
      <c r="AG96" s="141">
        <f t="shared" si="18"/>
        <v>0.1378540773</v>
      </c>
    </row>
    <row r="97" ht="15.75" customHeight="1">
      <c r="A97" s="27" t="s">
        <v>172</v>
      </c>
      <c r="B97" s="27" t="s">
        <v>10</v>
      </c>
      <c r="C97" s="133" t="s">
        <v>480</v>
      </c>
      <c r="D97" s="134">
        <v>44641.0</v>
      </c>
      <c r="E97" s="133">
        <v>40.0</v>
      </c>
      <c r="F97" s="133">
        <v>60.0</v>
      </c>
      <c r="G97" s="133">
        <v>20.0</v>
      </c>
      <c r="H97" s="133">
        <v>30.0</v>
      </c>
      <c r="I97" s="133">
        <v>32.0</v>
      </c>
      <c r="J97" s="133">
        <v>30.0</v>
      </c>
      <c r="K97" s="133">
        <v>40.0</v>
      </c>
      <c r="L97" s="133">
        <v>20.0</v>
      </c>
      <c r="M97" s="133">
        <v>20.0</v>
      </c>
      <c r="N97" s="133">
        <v>30.0</v>
      </c>
      <c r="O97" s="133">
        <v>0.0</v>
      </c>
      <c r="P97" s="135">
        <f t="shared" si="1"/>
        <v>322</v>
      </c>
      <c r="Q97" s="136">
        <f t="shared" si="2"/>
        <v>0.172</v>
      </c>
      <c r="R97" s="137">
        <f t="shared" si="3"/>
        <v>0.024</v>
      </c>
      <c r="S97" s="138">
        <f t="shared" si="4"/>
        <v>0.444</v>
      </c>
      <c r="T97" s="139">
        <f t="shared" si="5"/>
        <v>0.2</v>
      </c>
      <c r="U97" s="139">
        <f t="shared" si="6"/>
        <v>0.357</v>
      </c>
      <c r="V97" s="139">
        <f t="shared" si="7"/>
        <v>0.2496</v>
      </c>
      <c r="W97" s="139">
        <f t="shared" si="8"/>
        <v>1.143</v>
      </c>
      <c r="X97" s="139">
        <f t="shared" si="9"/>
        <v>0.38</v>
      </c>
      <c r="Y97" s="139">
        <f t="shared" si="10"/>
        <v>0.276</v>
      </c>
      <c r="Z97" s="139">
        <f t="shared" si="11"/>
        <v>0.112</v>
      </c>
      <c r="AA97" s="139">
        <f t="shared" si="12"/>
        <v>0.112</v>
      </c>
      <c r="AB97" s="139">
        <f t="shared" si="13"/>
        <v>0.196</v>
      </c>
      <c r="AC97" s="139">
        <f t="shared" si="14"/>
        <v>0.29</v>
      </c>
      <c r="AD97" s="139">
        <f t="shared" si="15"/>
        <v>0.165</v>
      </c>
      <c r="AE97" s="140">
        <f t="shared" si="16"/>
        <v>4.1206</v>
      </c>
      <c r="AF97" s="98">
        <f t="shared" si="17"/>
        <v>0.1768497854</v>
      </c>
      <c r="AG97" s="141">
        <f t="shared" si="18"/>
        <v>0.1768497854</v>
      </c>
    </row>
    <row r="98" ht="15.75" customHeight="1">
      <c r="A98" s="27" t="s">
        <v>172</v>
      </c>
      <c r="B98" s="27" t="s">
        <v>10</v>
      </c>
      <c r="C98" s="133" t="s">
        <v>481</v>
      </c>
      <c r="D98" s="134">
        <v>44641.0</v>
      </c>
      <c r="E98" s="133">
        <v>40.0</v>
      </c>
      <c r="F98" s="133">
        <v>70.0</v>
      </c>
      <c r="G98" s="133">
        <v>20.0</v>
      </c>
      <c r="H98" s="133">
        <v>60.0</v>
      </c>
      <c r="I98" s="133">
        <v>60.0</v>
      </c>
      <c r="J98" s="133">
        <v>50.0</v>
      </c>
      <c r="K98" s="133">
        <v>50.0</v>
      </c>
      <c r="L98" s="133">
        <v>30.0</v>
      </c>
      <c r="M98" s="133">
        <v>20.0</v>
      </c>
      <c r="N98" s="133">
        <v>30.0</v>
      </c>
      <c r="O98" s="133">
        <v>0.0</v>
      </c>
      <c r="P98" s="135">
        <f t="shared" si="1"/>
        <v>430</v>
      </c>
      <c r="Q98" s="136">
        <f t="shared" si="2"/>
        <v>0.172</v>
      </c>
      <c r="R98" s="137">
        <f t="shared" si="3"/>
        <v>0.024</v>
      </c>
      <c r="S98" s="138">
        <f t="shared" si="4"/>
        <v>0.518</v>
      </c>
      <c r="T98" s="139">
        <f t="shared" si="5"/>
        <v>0.2</v>
      </c>
      <c r="U98" s="139">
        <f t="shared" si="6"/>
        <v>0.714</v>
      </c>
      <c r="V98" s="139">
        <f t="shared" si="7"/>
        <v>0.468</v>
      </c>
      <c r="W98" s="139">
        <f t="shared" si="8"/>
        <v>1.905</v>
      </c>
      <c r="X98" s="139">
        <f t="shared" si="9"/>
        <v>0.475</v>
      </c>
      <c r="Y98" s="139">
        <f t="shared" si="10"/>
        <v>0.345</v>
      </c>
      <c r="Z98" s="139">
        <f t="shared" si="11"/>
        <v>0.168</v>
      </c>
      <c r="AA98" s="139">
        <f t="shared" si="12"/>
        <v>0.168</v>
      </c>
      <c r="AB98" s="139">
        <f t="shared" si="13"/>
        <v>0.196</v>
      </c>
      <c r="AC98" s="139">
        <f t="shared" si="14"/>
        <v>0.29</v>
      </c>
      <c r="AD98" s="139">
        <f t="shared" si="15"/>
        <v>0.165</v>
      </c>
      <c r="AE98" s="140">
        <f t="shared" si="16"/>
        <v>5.808</v>
      </c>
      <c r="AF98" s="98">
        <f t="shared" si="17"/>
        <v>0.2492703863</v>
      </c>
      <c r="AG98" s="141">
        <f t="shared" si="18"/>
        <v>0.2492703863</v>
      </c>
    </row>
    <row r="99" ht="15.75" customHeight="1">
      <c r="A99" s="27" t="s">
        <v>172</v>
      </c>
      <c r="B99" s="27" t="s">
        <v>10</v>
      </c>
      <c r="C99" s="133" t="s">
        <v>482</v>
      </c>
      <c r="D99" s="134">
        <v>44641.0</v>
      </c>
      <c r="E99" s="133">
        <v>80.0</v>
      </c>
      <c r="F99" s="133">
        <v>300.0</v>
      </c>
      <c r="G99" s="133">
        <v>55.0</v>
      </c>
      <c r="H99" s="133">
        <v>170.0</v>
      </c>
      <c r="I99" s="133">
        <v>170.0</v>
      </c>
      <c r="J99" s="133">
        <v>150.0</v>
      </c>
      <c r="K99" s="133">
        <v>150.0</v>
      </c>
      <c r="L99" s="133">
        <v>100.0</v>
      </c>
      <c r="M99" s="133">
        <v>0.0</v>
      </c>
      <c r="N99" s="133">
        <v>80.0</v>
      </c>
      <c r="O99" s="133">
        <v>50.0</v>
      </c>
      <c r="P99" s="135">
        <f t="shared" si="1"/>
        <v>1305</v>
      </c>
      <c r="Q99" s="136">
        <f t="shared" si="2"/>
        <v>0.344</v>
      </c>
      <c r="R99" s="137">
        <f t="shared" si="3"/>
        <v>0.048</v>
      </c>
      <c r="S99" s="138">
        <f t="shared" si="4"/>
        <v>2.22</v>
      </c>
      <c r="T99" s="139">
        <f t="shared" si="5"/>
        <v>0.55</v>
      </c>
      <c r="U99" s="139">
        <f t="shared" si="6"/>
        <v>2.023</v>
      </c>
      <c r="V99" s="139">
        <f t="shared" si="7"/>
        <v>1.326</v>
      </c>
      <c r="W99" s="139">
        <f t="shared" si="8"/>
        <v>5.715</v>
      </c>
      <c r="X99" s="139">
        <f t="shared" si="9"/>
        <v>1.425</v>
      </c>
      <c r="Y99" s="139">
        <f t="shared" si="10"/>
        <v>1.035</v>
      </c>
      <c r="Z99" s="139">
        <f t="shared" si="11"/>
        <v>0.56</v>
      </c>
      <c r="AA99" s="139">
        <f t="shared" si="12"/>
        <v>0.56</v>
      </c>
      <c r="AB99" s="139">
        <f t="shared" si="13"/>
        <v>0</v>
      </c>
      <c r="AC99" s="139">
        <f t="shared" si="14"/>
        <v>0</v>
      </c>
      <c r="AD99" s="139">
        <f t="shared" si="15"/>
        <v>0.44</v>
      </c>
      <c r="AE99" s="140">
        <f t="shared" si="16"/>
        <v>16.246</v>
      </c>
      <c r="AF99" s="98">
        <f t="shared" si="17"/>
        <v>0.6972532189</v>
      </c>
      <c r="AG99" s="141">
        <f t="shared" si="18"/>
        <v>0.6972532189</v>
      </c>
    </row>
    <row r="100" ht="15.75" customHeight="1">
      <c r="A100" s="27" t="s">
        <v>172</v>
      </c>
      <c r="B100" s="27" t="s">
        <v>10</v>
      </c>
      <c r="C100" s="133" t="s">
        <v>483</v>
      </c>
      <c r="D100" s="134">
        <v>44641.0</v>
      </c>
      <c r="E100" s="133">
        <v>40.0</v>
      </c>
      <c r="F100" s="133">
        <v>60.0</v>
      </c>
      <c r="G100" s="133">
        <v>25.0</v>
      </c>
      <c r="H100" s="133">
        <v>60.0</v>
      </c>
      <c r="I100" s="133">
        <v>52.0</v>
      </c>
      <c r="J100" s="133">
        <v>0.0</v>
      </c>
      <c r="K100" s="133">
        <v>40.0</v>
      </c>
      <c r="L100" s="133">
        <v>0.0</v>
      </c>
      <c r="M100" s="133">
        <v>20.0</v>
      </c>
      <c r="N100" s="133">
        <v>0.0</v>
      </c>
      <c r="O100" s="133">
        <v>0.0</v>
      </c>
      <c r="P100" s="135">
        <f t="shared" si="1"/>
        <v>297</v>
      </c>
      <c r="Q100" s="136">
        <f t="shared" si="2"/>
        <v>0.172</v>
      </c>
      <c r="R100" s="137">
        <f t="shared" si="3"/>
        <v>0.024</v>
      </c>
      <c r="S100" s="138">
        <f t="shared" si="4"/>
        <v>0.444</v>
      </c>
      <c r="T100" s="139">
        <f t="shared" si="5"/>
        <v>0.25</v>
      </c>
      <c r="U100" s="139">
        <f t="shared" si="6"/>
        <v>0.714</v>
      </c>
      <c r="V100" s="139">
        <f t="shared" si="7"/>
        <v>0.4056</v>
      </c>
      <c r="W100" s="139">
        <f t="shared" si="8"/>
        <v>0</v>
      </c>
      <c r="X100" s="139">
        <f t="shared" si="9"/>
        <v>0.38</v>
      </c>
      <c r="Y100" s="139">
        <f t="shared" si="10"/>
        <v>0.276</v>
      </c>
      <c r="Z100" s="139">
        <f t="shared" si="11"/>
        <v>0</v>
      </c>
      <c r="AA100" s="139">
        <f t="shared" si="12"/>
        <v>0</v>
      </c>
      <c r="AB100" s="139">
        <f t="shared" si="13"/>
        <v>0.196</v>
      </c>
      <c r="AC100" s="139">
        <f t="shared" si="14"/>
        <v>0.29</v>
      </c>
      <c r="AD100" s="139">
        <f t="shared" si="15"/>
        <v>0</v>
      </c>
      <c r="AE100" s="140">
        <f t="shared" si="16"/>
        <v>3.1516</v>
      </c>
      <c r="AF100" s="98">
        <f t="shared" si="17"/>
        <v>0.1352618026</v>
      </c>
      <c r="AG100" s="141">
        <f t="shared" si="18"/>
        <v>0.1352618026</v>
      </c>
    </row>
    <row r="101" ht="15.75" customHeight="1">
      <c r="A101" s="27" t="s">
        <v>172</v>
      </c>
      <c r="B101" s="27" t="s">
        <v>10</v>
      </c>
      <c r="C101" s="133" t="s">
        <v>484</v>
      </c>
      <c r="D101" s="134">
        <v>44641.0</v>
      </c>
      <c r="E101" s="133">
        <v>80.0</v>
      </c>
      <c r="F101" s="133">
        <v>100.0</v>
      </c>
      <c r="G101" s="133">
        <v>10.0</v>
      </c>
      <c r="H101" s="133">
        <v>100.0</v>
      </c>
      <c r="I101" s="133">
        <v>100.0</v>
      </c>
      <c r="J101" s="133">
        <v>50.0</v>
      </c>
      <c r="K101" s="133">
        <v>30.0</v>
      </c>
      <c r="L101" s="133">
        <v>30.0</v>
      </c>
      <c r="M101" s="133">
        <v>30.0</v>
      </c>
      <c r="N101" s="133">
        <v>20.0</v>
      </c>
      <c r="O101" s="133">
        <v>0.0</v>
      </c>
      <c r="P101" s="135">
        <f t="shared" si="1"/>
        <v>550</v>
      </c>
      <c r="Q101" s="136">
        <f t="shared" si="2"/>
        <v>0.344</v>
      </c>
      <c r="R101" s="137">
        <f t="shared" si="3"/>
        <v>0.048</v>
      </c>
      <c r="S101" s="138">
        <f t="shared" si="4"/>
        <v>0.74</v>
      </c>
      <c r="T101" s="139">
        <f t="shared" si="5"/>
        <v>0.1</v>
      </c>
      <c r="U101" s="139">
        <f t="shared" si="6"/>
        <v>1.19</v>
      </c>
      <c r="V101" s="139">
        <f t="shared" si="7"/>
        <v>0.78</v>
      </c>
      <c r="W101" s="139">
        <f t="shared" si="8"/>
        <v>1.905</v>
      </c>
      <c r="X101" s="139">
        <f t="shared" si="9"/>
        <v>0.285</v>
      </c>
      <c r="Y101" s="139">
        <f t="shared" si="10"/>
        <v>0.207</v>
      </c>
      <c r="Z101" s="139">
        <f t="shared" si="11"/>
        <v>0.168</v>
      </c>
      <c r="AA101" s="139">
        <f t="shared" si="12"/>
        <v>0.168</v>
      </c>
      <c r="AB101" s="139">
        <f t="shared" si="13"/>
        <v>0.294</v>
      </c>
      <c r="AC101" s="139">
        <f t="shared" si="14"/>
        <v>0.435</v>
      </c>
      <c r="AD101" s="139">
        <f t="shared" si="15"/>
        <v>0.11</v>
      </c>
      <c r="AE101" s="140">
        <f t="shared" si="16"/>
        <v>6.774</v>
      </c>
      <c r="AF101" s="98">
        <f t="shared" si="17"/>
        <v>0.2907296137</v>
      </c>
      <c r="AG101" s="141">
        <f t="shared" si="18"/>
        <v>0.2907296137</v>
      </c>
    </row>
    <row r="102" ht="15.75" customHeight="1">
      <c r="A102" s="27" t="s">
        <v>172</v>
      </c>
      <c r="B102" s="27" t="s">
        <v>10</v>
      </c>
      <c r="C102" s="133" t="s">
        <v>485</v>
      </c>
      <c r="D102" s="134">
        <v>44641.0</v>
      </c>
      <c r="E102" s="133">
        <v>40.0</v>
      </c>
      <c r="F102" s="133">
        <v>120.0</v>
      </c>
      <c r="G102" s="133">
        <v>10.0</v>
      </c>
      <c r="H102" s="133">
        <v>50.0</v>
      </c>
      <c r="I102" s="133">
        <v>52.0</v>
      </c>
      <c r="J102" s="133">
        <v>52.0</v>
      </c>
      <c r="K102" s="133">
        <v>40.0</v>
      </c>
      <c r="L102" s="133">
        <v>30.0</v>
      </c>
      <c r="M102" s="133">
        <v>0.0</v>
      </c>
      <c r="N102" s="133">
        <v>40.0</v>
      </c>
      <c r="O102" s="133">
        <v>0.0</v>
      </c>
      <c r="P102" s="135">
        <f t="shared" si="1"/>
        <v>434</v>
      </c>
      <c r="Q102" s="136">
        <f t="shared" si="2"/>
        <v>0.172</v>
      </c>
      <c r="R102" s="137">
        <f t="shared" si="3"/>
        <v>0.024</v>
      </c>
      <c r="S102" s="138">
        <f t="shared" si="4"/>
        <v>0.888</v>
      </c>
      <c r="T102" s="139">
        <f t="shared" si="5"/>
        <v>0.1</v>
      </c>
      <c r="U102" s="139">
        <f t="shared" si="6"/>
        <v>0.595</v>
      </c>
      <c r="V102" s="139">
        <f t="shared" si="7"/>
        <v>0.4056</v>
      </c>
      <c r="W102" s="139">
        <f t="shared" si="8"/>
        <v>1.9812</v>
      </c>
      <c r="X102" s="139">
        <f t="shared" si="9"/>
        <v>0.38</v>
      </c>
      <c r="Y102" s="139">
        <f t="shared" si="10"/>
        <v>0.276</v>
      </c>
      <c r="Z102" s="139">
        <f t="shared" si="11"/>
        <v>0.168</v>
      </c>
      <c r="AA102" s="139">
        <f t="shared" si="12"/>
        <v>0.168</v>
      </c>
      <c r="AB102" s="139">
        <f t="shared" si="13"/>
        <v>0</v>
      </c>
      <c r="AC102" s="139">
        <f t="shared" si="14"/>
        <v>0</v>
      </c>
      <c r="AD102" s="139">
        <f t="shared" si="15"/>
        <v>0.22</v>
      </c>
      <c r="AE102" s="140">
        <f t="shared" si="16"/>
        <v>5.3778</v>
      </c>
      <c r="AF102" s="98">
        <f t="shared" si="17"/>
        <v>0.230806867</v>
      </c>
      <c r="AG102" s="141">
        <f t="shared" si="18"/>
        <v>0.230806867</v>
      </c>
    </row>
    <row r="103" ht="15.75" customHeight="1">
      <c r="A103" s="27" t="s">
        <v>172</v>
      </c>
      <c r="B103" s="27" t="s">
        <v>10</v>
      </c>
      <c r="C103" s="133" t="s">
        <v>486</v>
      </c>
      <c r="D103" s="134">
        <v>44641.0</v>
      </c>
      <c r="E103" s="133">
        <v>200.0</v>
      </c>
      <c r="F103" s="133">
        <v>200.0</v>
      </c>
      <c r="G103" s="133">
        <v>50.0</v>
      </c>
      <c r="H103" s="133">
        <v>150.0</v>
      </c>
      <c r="I103" s="133">
        <v>100.0</v>
      </c>
      <c r="J103" s="133">
        <v>100.0</v>
      </c>
      <c r="K103" s="133">
        <v>150.0</v>
      </c>
      <c r="L103" s="133">
        <v>100.0</v>
      </c>
      <c r="M103" s="133">
        <v>0.0</v>
      </c>
      <c r="N103" s="133">
        <v>0.0</v>
      </c>
      <c r="O103" s="133">
        <v>0.0</v>
      </c>
      <c r="P103" s="135">
        <f t="shared" si="1"/>
        <v>1050</v>
      </c>
      <c r="Q103" s="136">
        <f t="shared" si="2"/>
        <v>0.86</v>
      </c>
      <c r="R103" s="137">
        <f t="shared" si="3"/>
        <v>0.12</v>
      </c>
      <c r="S103" s="138">
        <f t="shared" si="4"/>
        <v>1.48</v>
      </c>
      <c r="T103" s="139">
        <f t="shared" si="5"/>
        <v>0.5</v>
      </c>
      <c r="U103" s="139">
        <f t="shared" si="6"/>
        <v>1.785</v>
      </c>
      <c r="V103" s="139">
        <f t="shared" si="7"/>
        <v>0.78</v>
      </c>
      <c r="W103" s="139">
        <f t="shared" si="8"/>
        <v>3.81</v>
      </c>
      <c r="X103" s="139">
        <f t="shared" si="9"/>
        <v>1.425</v>
      </c>
      <c r="Y103" s="139">
        <f t="shared" si="10"/>
        <v>1.035</v>
      </c>
      <c r="Z103" s="139">
        <f t="shared" si="11"/>
        <v>0.56</v>
      </c>
      <c r="AA103" s="139">
        <f t="shared" si="12"/>
        <v>0.56</v>
      </c>
      <c r="AB103" s="139">
        <f t="shared" si="13"/>
        <v>0</v>
      </c>
      <c r="AC103" s="139">
        <f t="shared" si="14"/>
        <v>0</v>
      </c>
      <c r="AD103" s="139">
        <f t="shared" si="15"/>
        <v>0</v>
      </c>
      <c r="AE103" s="140">
        <f t="shared" si="16"/>
        <v>12.915</v>
      </c>
      <c r="AF103" s="98">
        <f t="shared" si="17"/>
        <v>0.5542918455</v>
      </c>
      <c r="AG103" s="141">
        <f t="shared" si="18"/>
        <v>0.5542918455</v>
      </c>
    </row>
    <row r="104" ht="15.75" customHeight="1">
      <c r="A104" s="27" t="s">
        <v>172</v>
      </c>
      <c r="B104" s="27" t="s">
        <v>10</v>
      </c>
      <c r="C104" s="133" t="s">
        <v>453</v>
      </c>
      <c r="D104" s="134">
        <v>44672.0</v>
      </c>
      <c r="P104" s="135">
        <f t="shared" si="1"/>
        <v>0</v>
      </c>
      <c r="Q104" s="136">
        <f t="shared" si="2"/>
        <v>0</v>
      </c>
      <c r="R104" s="137">
        <f t="shared" si="3"/>
        <v>0</v>
      </c>
      <c r="S104" s="138">
        <f t="shared" si="4"/>
        <v>0</v>
      </c>
      <c r="T104" s="139">
        <f t="shared" si="5"/>
        <v>0</v>
      </c>
      <c r="U104" s="139">
        <f t="shared" si="6"/>
        <v>0</v>
      </c>
      <c r="V104" s="139">
        <f t="shared" si="7"/>
        <v>0</v>
      </c>
      <c r="W104" s="139">
        <f t="shared" si="8"/>
        <v>0</v>
      </c>
      <c r="X104" s="139">
        <f t="shared" si="9"/>
        <v>0</v>
      </c>
      <c r="Y104" s="139">
        <f t="shared" si="10"/>
        <v>0</v>
      </c>
      <c r="Z104" s="139">
        <f t="shared" si="11"/>
        <v>0</v>
      </c>
      <c r="AA104" s="139">
        <f t="shared" si="12"/>
        <v>0</v>
      </c>
      <c r="AB104" s="139">
        <f t="shared" si="13"/>
        <v>0</v>
      </c>
      <c r="AC104" s="139">
        <f t="shared" si="14"/>
        <v>0</v>
      </c>
      <c r="AD104" s="139">
        <f t="shared" si="15"/>
        <v>0</v>
      </c>
      <c r="AE104" s="140">
        <f t="shared" si="16"/>
        <v>0</v>
      </c>
      <c r="AF104" s="98">
        <f t="shared" si="17"/>
        <v>0</v>
      </c>
      <c r="AG104" s="141">
        <f t="shared" si="18"/>
        <v>0</v>
      </c>
    </row>
    <row r="105" ht="15.75" customHeight="1">
      <c r="A105" s="27" t="s">
        <v>172</v>
      </c>
      <c r="B105" s="27" t="s">
        <v>10</v>
      </c>
      <c r="C105" s="133" t="s">
        <v>454</v>
      </c>
      <c r="D105" s="134">
        <v>44672.0</v>
      </c>
      <c r="E105" s="133">
        <v>60.0</v>
      </c>
      <c r="F105" s="133">
        <v>100.0</v>
      </c>
      <c r="G105" s="133">
        <v>40.0</v>
      </c>
      <c r="H105" s="133">
        <v>60.0</v>
      </c>
      <c r="I105" s="133">
        <v>60.0</v>
      </c>
      <c r="J105" s="133">
        <v>50.0</v>
      </c>
      <c r="K105" s="133">
        <v>60.0</v>
      </c>
      <c r="L105" s="133">
        <v>40.0</v>
      </c>
      <c r="M105" s="133">
        <v>20.0</v>
      </c>
      <c r="N105" s="133">
        <v>40.0</v>
      </c>
      <c r="O105" s="133">
        <v>30.0</v>
      </c>
      <c r="P105" s="135">
        <f t="shared" si="1"/>
        <v>560</v>
      </c>
      <c r="Q105" s="136">
        <f t="shared" si="2"/>
        <v>0.258</v>
      </c>
      <c r="R105" s="137">
        <f t="shared" si="3"/>
        <v>0.036</v>
      </c>
      <c r="S105" s="138">
        <f t="shared" si="4"/>
        <v>0.74</v>
      </c>
      <c r="T105" s="139">
        <f t="shared" si="5"/>
        <v>0.4</v>
      </c>
      <c r="U105" s="139">
        <f t="shared" si="6"/>
        <v>0.714</v>
      </c>
      <c r="V105" s="139">
        <f t="shared" si="7"/>
        <v>0.468</v>
      </c>
      <c r="W105" s="139">
        <f t="shared" si="8"/>
        <v>1.905</v>
      </c>
      <c r="X105" s="139">
        <f t="shared" si="9"/>
        <v>0.57</v>
      </c>
      <c r="Y105" s="139">
        <f t="shared" si="10"/>
        <v>0.414</v>
      </c>
      <c r="Z105" s="139">
        <f t="shared" si="11"/>
        <v>0.224</v>
      </c>
      <c r="AA105" s="139">
        <f t="shared" si="12"/>
        <v>0.224</v>
      </c>
      <c r="AB105" s="139">
        <f t="shared" si="13"/>
        <v>0.196</v>
      </c>
      <c r="AC105" s="139">
        <f t="shared" si="14"/>
        <v>0.29</v>
      </c>
      <c r="AD105" s="139">
        <f t="shared" si="15"/>
        <v>0.22</v>
      </c>
      <c r="AE105" s="140">
        <f t="shared" si="16"/>
        <v>6.659</v>
      </c>
      <c r="AF105" s="98">
        <f t="shared" si="17"/>
        <v>0.2857939914</v>
      </c>
      <c r="AG105" s="141">
        <f t="shared" si="18"/>
        <v>0.2857939914</v>
      </c>
    </row>
    <row r="106" ht="15.75" customHeight="1">
      <c r="A106" s="27" t="s">
        <v>172</v>
      </c>
      <c r="B106" s="27" t="s">
        <v>10</v>
      </c>
      <c r="C106" s="133" t="s">
        <v>455</v>
      </c>
      <c r="D106" s="134">
        <v>44672.0</v>
      </c>
      <c r="E106" s="133">
        <v>0.0</v>
      </c>
      <c r="F106" s="133">
        <v>50.0</v>
      </c>
      <c r="G106" s="133">
        <v>10.0</v>
      </c>
      <c r="H106" s="133">
        <v>30.0</v>
      </c>
      <c r="I106" s="133">
        <v>20.0</v>
      </c>
      <c r="J106" s="133">
        <v>21.0</v>
      </c>
      <c r="K106" s="133">
        <v>40.0</v>
      </c>
      <c r="L106" s="133">
        <v>30.0</v>
      </c>
      <c r="M106" s="133">
        <v>10.0</v>
      </c>
      <c r="N106" s="133">
        <v>20.0</v>
      </c>
      <c r="O106" s="133">
        <v>0.0</v>
      </c>
      <c r="P106" s="135">
        <f t="shared" si="1"/>
        <v>231</v>
      </c>
      <c r="Q106" s="136">
        <f t="shared" si="2"/>
        <v>0</v>
      </c>
      <c r="R106" s="137">
        <f t="shared" si="3"/>
        <v>0</v>
      </c>
      <c r="S106" s="138">
        <f t="shared" si="4"/>
        <v>0.37</v>
      </c>
      <c r="T106" s="139">
        <f t="shared" si="5"/>
        <v>0.1</v>
      </c>
      <c r="U106" s="139">
        <f t="shared" si="6"/>
        <v>0.357</v>
      </c>
      <c r="V106" s="139">
        <f t="shared" si="7"/>
        <v>0.156</v>
      </c>
      <c r="W106" s="139">
        <f t="shared" si="8"/>
        <v>0.8001</v>
      </c>
      <c r="X106" s="139">
        <f t="shared" si="9"/>
        <v>0.38</v>
      </c>
      <c r="Y106" s="139">
        <f t="shared" si="10"/>
        <v>0.276</v>
      </c>
      <c r="Z106" s="139">
        <f t="shared" si="11"/>
        <v>0.168</v>
      </c>
      <c r="AA106" s="139">
        <f t="shared" si="12"/>
        <v>0.168</v>
      </c>
      <c r="AB106" s="139">
        <f t="shared" si="13"/>
        <v>0.098</v>
      </c>
      <c r="AC106" s="139">
        <f t="shared" si="14"/>
        <v>0.145</v>
      </c>
      <c r="AD106" s="139">
        <f t="shared" si="15"/>
        <v>0.11</v>
      </c>
      <c r="AE106" s="140">
        <f t="shared" si="16"/>
        <v>3.1281</v>
      </c>
      <c r="AF106" s="98">
        <f t="shared" si="17"/>
        <v>0.1342532189</v>
      </c>
      <c r="AG106" s="141">
        <f t="shared" si="18"/>
        <v>0.1342532189</v>
      </c>
    </row>
    <row r="107" ht="15.75" customHeight="1">
      <c r="A107" s="27" t="s">
        <v>172</v>
      </c>
      <c r="B107" s="27" t="s">
        <v>10</v>
      </c>
      <c r="C107" s="133" t="s">
        <v>456</v>
      </c>
      <c r="D107" s="134">
        <v>44672.0</v>
      </c>
      <c r="E107" s="133">
        <v>20.0</v>
      </c>
      <c r="F107" s="133">
        <v>120.0</v>
      </c>
      <c r="G107" s="133">
        <v>30.0</v>
      </c>
      <c r="H107" s="133">
        <v>60.0</v>
      </c>
      <c r="I107" s="133">
        <v>64.0</v>
      </c>
      <c r="J107" s="133">
        <v>41.0</v>
      </c>
      <c r="K107" s="133">
        <v>20.0</v>
      </c>
      <c r="L107" s="133">
        <v>30.0</v>
      </c>
      <c r="M107" s="133">
        <v>30.0</v>
      </c>
      <c r="N107" s="133">
        <v>40.0</v>
      </c>
      <c r="O107" s="133">
        <v>0.0</v>
      </c>
      <c r="P107" s="135">
        <f t="shared" si="1"/>
        <v>455</v>
      </c>
      <c r="Q107" s="136">
        <f t="shared" si="2"/>
        <v>0.086</v>
      </c>
      <c r="R107" s="137">
        <f t="shared" si="3"/>
        <v>0.012</v>
      </c>
      <c r="S107" s="138">
        <f t="shared" si="4"/>
        <v>0.888</v>
      </c>
      <c r="T107" s="139">
        <f t="shared" si="5"/>
        <v>0.3</v>
      </c>
      <c r="U107" s="139">
        <f t="shared" si="6"/>
        <v>0.714</v>
      </c>
      <c r="V107" s="139">
        <f t="shared" si="7"/>
        <v>0.4992</v>
      </c>
      <c r="W107" s="139">
        <f t="shared" si="8"/>
        <v>1.5621</v>
      </c>
      <c r="X107" s="139">
        <f t="shared" si="9"/>
        <v>0.19</v>
      </c>
      <c r="Y107" s="139">
        <f t="shared" si="10"/>
        <v>0.138</v>
      </c>
      <c r="Z107" s="139">
        <f t="shared" si="11"/>
        <v>0.168</v>
      </c>
      <c r="AA107" s="139">
        <f t="shared" si="12"/>
        <v>0.168</v>
      </c>
      <c r="AB107" s="139">
        <f t="shared" si="13"/>
        <v>0.294</v>
      </c>
      <c r="AC107" s="139">
        <f t="shared" si="14"/>
        <v>0.435</v>
      </c>
      <c r="AD107" s="139">
        <f t="shared" si="15"/>
        <v>0.22</v>
      </c>
      <c r="AE107" s="140">
        <f t="shared" si="16"/>
        <v>5.6743</v>
      </c>
      <c r="AF107" s="98">
        <f t="shared" si="17"/>
        <v>0.2435321888</v>
      </c>
      <c r="AG107" s="141">
        <f t="shared" si="18"/>
        <v>0.2435321888</v>
      </c>
    </row>
    <row r="108" ht="15.75" customHeight="1">
      <c r="A108" s="27" t="s">
        <v>172</v>
      </c>
      <c r="B108" s="27" t="s">
        <v>10</v>
      </c>
      <c r="C108" s="133" t="s">
        <v>457</v>
      </c>
      <c r="D108" s="134">
        <v>44672.0</v>
      </c>
      <c r="E108" s="133">
        <v>60.0</v>
      </c>
      <c r="F108" s="133">
        <v>0.0</v>
      </c>
      <c r="G108" s="133">
        <v>10.0</v>
      </c>
      <c r="H108" s="133">
        <v>50.0</v>
      </c>
      <c r="I108" s="133">
        <v>44.0</v>
      </c>
      <c r="J108" s="133">
        <v>10.0</v>
      </c>
      <c r="K108" s="133">
        <v>40.0</v>
      </c>
      <c r="L108" s="133">
        <v>20.0</v>
      </c>
      <c r="M108" s="133">
        <v>0.0</v>
      </c>
      <c r="N108" s="133">
        <v>40.0</v>
      </c>
      <c r="O108" s="133">
        <v>0.0</v>
      </c>
      <c r="P108" s="135">
        <f t="shared" si="1"/>
        <v>274</v>
      </c>
      <c r="Q108" s="136">
        <f t="shared" si="2"/>
        <v>0.258</v>
      </c>
      <c r="R108" s="137">
        <f t="shared" si="3"/>
        <v>0.036</v>
      </c>
      <c r="S108" s="138">
        <f t="shared" si="4"/>
        <v>0</v>
      </c>
      <c r="T108" s="139">
        <f t="shared" si="5"/>
        <v>0.1</v>
      </c>
      <c r="U108" s="139">
        <f t="shared" si="6"/>
        <v>0.595</v>
      </c>
      <c r="V108" s="139">
        <f t="shared" si="7"/>
        <v>0.3432</v>
      </c>
      <c r="W108" s="139">
        <f t="shared" si="8"/>
        <v>0.381</v>
      </c>
      <c r="X108" s="139">
        <f t="shared" si="9"/>
        <v>0.38</v>
      </c>
      <c r="Y108" s="139">
        <f t="shared" si="10"/>
        <v>0.276</v>
      </c>
      <c r="Z108" s="139">
        <f t="shared" si="11"/>
        <v>0.112</v>
      </c>
      <c r="AA108" s="139">
        <f t="shared" si="12"/>
        <v>0.112</v>
      </c>
      <c r="AB108" s="139">
        <f t="shared" si="13"/>
        <v>0</v>
      </c>
      <c r="AC108" s="139">
        <f t="shared" si="14"/>
        <v>0</v>
      </c>
      <c r="AD108" s="139">
        <f t="shared" si="15"/>
        <v>0.22</v>
      </c>
      <c r="AE108" s="140">
        <f t="shared" si="16"/>
        <v>2.8132</v>
      </c>
      <c r="AF108" s="98">
        <f t="shared" si="17"/>
        <v>0.1207381974</v>
      </c>
      <c r="AG108" s="141">
        <f t="shared" si="18"/>
        <v>0.1207381974</v>
      </c>
    </row>
    <row r="109" ht="15.75" customHeight="1">
      <c r="A109" s="27" t="s">
        <v>172</v>
      </c>
      <c r="B109" s="27" t="s">
        <v>10</v>
      </c>
      <c r="C109" s="133" t="s">
        <v>458</v>
      </c>
      <c r="D109" s="134">
        <v>44672.0</v>
      </c>
      <c r="E109" s="133">
        <v>20.0</v>
      </c>
      <c r="F109" s="133">
        <v>20.0</v>
      </c>
      <c r="G109" s="133">
        <v>0.0</v>
      </c>
      <c r="H109" s="133">
        <v>20.0</v>
      </c>
      <c r="I109" s="133">
        <v>8.0</v>
      </c>
      <c r="J109" s="133">
        <v>18.0</v>
      </c>
      <c r="K109" s="133">
        <v>30.0</v>
      </c>
      <c r="L109" s="133">
        <v>20.0</v>
      </c>
      <c r="M109" s="133">
        <v>10.0</v>
      </c>
      <c r="N109" s="133">
        <v>20.0</v>
      </c>
      <c r="O109" s="133">
        <v>0.0</v>
      </c>
      <c r="P109" s="135">
        <f t="shared" si="1"/>
        <v>166</v>
      </c>
      <c r="Q109" s="136">
        <f t="shared" si="2"/>
        <v>0.086</v>
      </c>
      <c r="R109" s="137">
        <f t="shared" si="3"/>
        <v>0.012</v>
      </c>
      <c r="S109" s="138">
        <f t="shared" si="4"/>
        <v>0.148</v>
      </c>
      <c r="T109" s="139">
        <f t="shared" si="5"/>
        <v>0</v>
      </c>
      <c r="U109" s="139">
        <f t="shared" si="6"/>
        <v>0.238</v>
      </c>
      <c r="V109" s="139">
        <f t="shared" si="7"/>
        <v>0.0624</v>
      </c>
      <c r="W109" s="139">
        <f t="shared" si="8"/>
        <v>0.6858</v>
      </c>
      <c r="X109" s="139">
        <f t="shared" si="9"/>
        <v>0.285</v>
      </c>
      <c r="Y109" s="139">
        <f t="shared" si="10"/>
        <v>0.207</v>
      </c>
      <c r="Z109" s="139">
        <f t="shared" si="11"/>
        <v>0.112</v>
      </c>
      <c r="AA109" s="139">
        <f t="shared" si="12"/>
        <v>0.112</v>
      </c>
      <c r="AB109" s="139">
        <f t="shared" si="13"/>
        <v>0.098</v>
      </c>
      <c r="AC109" s="139">
        <f t="shared" si="14"/>
        <v>0.145</v>
      </c>
      <c r="AD109" s="139">
        <f t="shared" si="15"/>
        <v>0.11</v>
      </c>
      <c r="AE109" s="140">
        <f t="shared" si="16"/>
        <v>2.3012</v>
      </c>
      <c r="AF109" s="98">
        <f t="shared" si="17"/>
        <v>0.0987639485</v>
      </c>
      <c r="AG109" s="141">
        <f t="shared" si="18"/>
        <v>0.0987639485</v>
      </c>
    </row>
    <row r="110" ht="15.75" customHeight="1">
      <c r="A110" s="27" t="s">
        <v>172</v>
      </c>
      <c r="B110" s="27" t="s">
        <v>10</v>
      </c>
      <c r="C110" s="133" t="s">
        <v>459</v>
      </c>
      <c r="D110" s="134">
        <v>44672.0</v>
      </c>
      <c r="E110" s="133">
        <v>0.0</v>
      </c>
      <c r="F110" s="133">
        <v>0.0</v>
      </c>
      <c r="G110" s="133">
        <v>0.0</v>
      </c>
      <c r="H110" s="133">
        <v>0.0</v>
      </c>
      <c r="I110" s="133">
        <v>0.0</v>
      </c>
      <c r="J110" s="133">
        <v>0.0</v>
      </c>
      <c r="K110" s="133">
        <v>0.0</v>
      </c>
      <c r="L110" s="133">
        <v>0.0</v>
      </c>
      <c r="M110" s="133">
        <v>0.0</v>
      </c>
      <c r="N110" s="133">
        <v>0.0</v>
      </c>
      <c r="O110" s="133">
        <v>0.0</v>
      </c>
      <c r="P110" s="135">
        <f t="shared" si="1"/>
        <v>0</v>
      </c>
      <c r="Q110" s="136">
        <f t="shared" si="2"/>
        <v>0</v>
      </c>
      <c r="R110" s="137">
        <f t="shared" si="3"/>
        <v>0</v>
      </c>
      <c r="S110" s="138">
        <f t="shared" si="4"/>
        <v>0</v>
      </c>
      <c r="T110" s="139">
        <f t="shared" si="5"/>
        <v>0</v>
      </c>
      <c r="U110" s="139">
        <f t="shared" si="6"/>
        <v>0</v>
      </c>
      <c r="V110" s="139">
        <f t="shared" si="7"/>
        <v>0</v>
      </c>
      <c r="W110" s="139">
        <f t="shared" si="8"/>
        <v>0</v>
      </c>
      <c r="X110" s="139">
        <f t="shared" si="9"/>
        <v>0</v>
      </c>
      <c r="Y110" s="139">
        <f t="shared" si="10"/>
        <v>0</v>
      </c>
      <c r="Z110" s="139">
        <f t="shared" si="11"/>
        <v>0</v>
      </c>
      <c r="AA110" s="139">
        <f t="shared" si="12"/>
        <v>0</v>
      </c>
      <c r="AB110" s="139">
        <f t="shared" si="13"/>
        <v>0</v>
      </c>
      <c r="AC110" s="139">
        <f t="shared" si="14"/>
        <v>0</v>
      </c>
      <c r="AD110" s="139">
        <f t="shared" si="15"/>
        <v>0</v>
      </c>
      <c r="AE110" s="140">
        <f t="shared" si="16"/>
        <v>0</v>
      </c>
      <c r="AF110" s="98">
        <f t="shared" si="17"/>
        <v>0</v>
      </c>
      <c r="AG110" s="141">
        <f t="shared" si="18"/>
        <v>0</v>
      </c>
    </row>
    <row r="111" ht="15.75" customHeight="1">
      <c r="A111" s="27" t="s">
        <v>172</v>
      </c>
      <c r="B111" s="27" t="s">
        <v>10</v>
      </c>
      <c r="C111" s="133" t="s">
        <v>460</v>
      </c>
      <c r="D111" s="134">
        <v>44672.0</v>
      </c>
      <c r="E111" s="133">
        <v>0.0</v>
      </c>
      <c r="F111" s="133">
        <v>50.0</v>
      </c>
      <c r="G111" s="133">
        <v>0.0</v>
      </c>
      <c r="H111" s="133">
        <v>40.0</v>
      </c>
      <c r="I111" s="133">
        <v>60.0</v>
      </c>
      <c r="J111" s="133">
        <v>0.0</v>
      </c>
      <c r="K111" s="133">
        <v>70.0</v>
      </c>
      <c r="L111" s="133">
        <v>40.0</v>
      </c>
      <c r="M111" s="133">
        <v>20.0</v>
      </c>
      <c r="N111" s="133">
        <v>40.0</v>
      </c>
      <c r="O111" s="133">
        <v>0.0</v>
      </c>
      <c r="P111" s="135">
        <f t="shared" si="1"/>
        <v>320</v>
      </c>
      <c r="Q111" s="136">
        <f t="shared" si="2"/>
        <v>0</v>
      </c>
      <c r="R111" s="137">
        <f t="shared" si="3"/>
        <v>0</v>
      </c>
      <c r="S111" s="138">
        <f t="shared" si="4"/>
        <v>0.37</v>
      </c>
      <c r="T111" s="139">
        <f t="shared" si="5"/>
        <v>0</v>
      </c>
      <c r="U111" s="139">
        <f t="shared" si="6"/>
        <v>0.476</v>
      </c>
      <c r="V111" s="139">
        <f t="shared" si="7"/>
        <v>0.468</v>
      </c>
      <c r="W111" s="139">
        <f t="shared" si="8"/>
        <v>0</v>
      </c>
      <c r="X111" s="139">
        <f t="shared" si="9"/>
        <v>0.665</v>
      </c>
      <c r="Y111" s="139">
        <f t="shared" si="10"/>
        <v>0.483</v>
      </c>
      <c r="Z111" s="139">
        <f t="shared" si="11"/>
        <v>0.224</v>
      </c>
      <c r="AA111" s="139">
        <f t="shared" si="12"/>
        <v>0.224</v>
      </c>
      <c r="AB111" s="139">
        <f t="shared" si="13"/>
        <v>0.196</v>
      </c>
      <c r="AC111" s="139">
        <f t="shared" si="14"/>
        <v>0.29</v>
      </c>
      <c r="AD111" s="139">
        <f t="shared" si="15"/>
        <v>0.22</v>
      </c>
      <c r="AE111" s="140">
        <f t="shared" si="16"/>
        <v>3.616</v>
      </c>
      <c r="AF111" s="98">
        <f t="shared" si="17"/>
        <v>0.155193133</v>
      </c>
      <c r="AG111" s="141">
        <f t="shared" si="18"/>
        <v>0.155193133</v>
      </c>
    </row>
    <row r="112" ht="15.75" customHeight="1">
      <c r="A112" s="27" t="s">
        <v>172</v>
      </c>
      <c r="B112" s="27" t="s">
        <v>10</v>
      </c>
      <c r="C112" s="133" t="s">
        <v>461</v>
      </c>
      <c r="D112" s="134">
        <v>44672.0</v>
      </c>
      <c r="E112" s="133">
        <v>0.0</v>
      </c>
      <c r="F112" s="133">
        <v>0.0</v>
      </c>
      <c r="G112" s="133">
        <v>0.0</v>
      </c>
      <c r="H112" s="133">
        <v>0.0</v>
      </c>
      <c r="I112" s="133">
        <v>0.0</v>
      </c>
      <c r="J112" s="133">
        <v>20.0</v>
      </c>
      <c r="K112" s="133">
        <v>40.0</v>
      </c>
      <c r="L112" s="133">
        <v>20.0</v>
      </c>
      <c r="M112" s="133">
        <v>0.0</v>
      </c>
      <c r="N112" s="133">
        <v>20.0</v>
      </c>
      <c r="O112" s="133">
        <v>20.0</v>
      </c>
      <c r="P112" s="135">
        <f t="shared" si="1"/>
        <v>120</v>
      </c>
      <c r="Q112" s="136">
        <f t="shared" si="2"/>
        <v>0</v>
      </c>
      <c r="R112" s="137">
        <f t="shared" si="3"/>
        <v>0</v>
      </c>
      <c r="S112" s="138">
        <f t="shared" si="4"/>
        <v>0</v>
      </c>
      <c r="T112" s="139">
        <f t="shared" si="5"/>
        <v>0</v>
      </c>
      <c r="U112" s="139">
        <f t="shared" si="6"/>
        <v>0</v>
      </c>
      <c r="V112" s="139">
        <f t="shared" si="7"/>
        <v>0</v>
      </c>
      <c r="W112" s="139">
        <f t="shared" si="8"/>
        <v>0.762</v>
      </c>
      <c r="X112" s="139">
        <f t="shared" si="9"/>
        <v>0.38</v>
      </c>
      <c r="Y112" s="139">
        <f t="shared" si="10"/>
        <v>0.276</v>
      </c>
      <c r="Z112" s="139">
        <f t="shared" si="11"/>
        <v>0.112</v>
      </c>
      <c r="AA112" s="139">
        <f t="shared" si="12"/>
        <v>0.112</v>
      </c>
      <c r="AB112" s="139">
        <f t="shared" si="13"/>
        <v>0</v>
      </c>
      <c r="AC112" s="139">
        <f t="shared" si="14"/>
        <v>0</v>
      </c>
      <c r="AD112" s="139">
        <f t="shared" si="15"/>
        <v>0.11</v>
      </c>
      <c r="AE112" s="140">
        <f t="shared" si="16"/>
        <v>1.752</v>
      </c>
      <c r="AF112" s="98">
        <f t="shared" si="17"/>
        <v>0.07519313305</v>
      </c>
      <c r="AG112" s="141">
        <f t="shared" si="18"/>
        <v>0.07519313305</v>
      </c>
    </row>
    <row r="113" ht="15.75" customHeight="1">
      <c r="A113" s="27" t="s">
        <v>172</v>
      </c>
      <c r="B113" s="27" t="s">
        <v>10</v>
      </c>
      <c r="C113" s="133" t="s">
        <v>462</v>
      </c>
      <c r="D113" s="134">
        <v>44672.0</v>
      </c>
      <c r="E113" s="133">
        <v>80.0</v>
      </c>
      <c r="F113" s="133">
        <v>160.0</v>
      </c>
      <c r="G113" s="133">
        <v>40.0</v>
      </c>
      <c r="H113" s="133">
        <v>50.0</v>
      </c>
      <c r="I113" s="133">
        <v>68.0</v>
      </c>
      <c r="J113" s="133">
        <v>50.0</v>
      </c>
      <c r="K113" s="133">
        <v>50.0</v>
      </c>
      <c r="L113" s="133">
        <v>40.0</v>
      </c>
      <c r="M113" s="133">
        <v>20.0</v>
      </c>
      <c r="N113" s="133">
        <v>10.0</v>
      </c>
      <c r="O113" s="133">
        <v>0.0</v>
      </c>
      <c r="P113" s="135">
        <f t="shared" si="1"/>
        <v>568</v>
      </c>
      <c r="Q113" s="136">
        <f t="shared" si="2"/>
        <v>0.344</v>
      </c>
      <c r="R113" s="137">
        <f t="shared" si="3"/>
        <v>0.048</v>
      </c>
      <c r="S113" s="138">
        <f t="shared" si="4"/>
        <v>1.184</v>
      </c>
      <c r="T113" s="139">
        <f t="shared" si="5"/>
        <v>0.4</v>
      </c>
      <c r="U113" s="139">
        <f t="shared" si="6"/>
        <v>0.595</v>
      </c>
      <c r="V113" s="139">
        <f t="shared" si="7"/>
        <v>0.5304</v>
      </c>
      <c r="W113" s="139">
        <f t="shared" si="8"/>
        <v>1.905</v>
      </c>
      <c r="X113" s="139">
        <f t="shared" si="9"/>
        <v>0.475</v>
      </c>
      <c r="Y113" s="139">
        <f t="shared" si="10"/>
        <v>0.345</v>
      </c>
      <c r="Z113" s="139">
        <f t="shared" si="11"/>
        <v>0.224</v>
      </c>
      <c r="AA113" s="139">
        <f t="shared" si="12"/>
        <v>0.224</v>
      </c>
      <c r="AB113" s="139">
        <f t="shared" si="13"/>
        <v>0.196</v>
      </c>
      <c r="AC113" s="139">
        <f t="shared" si="14"/>
        <v>0.29</v>
      </c>
      <c r="AD113" s="139">
        <f t="shared" si="15"/>
        <v>0.055</v>
      </c>
      <c r="AE113" s="140">
        <f t="shared" si="16"/>
        <v>6.8154</v>
      </c>
      <c r="AF113" s="98">
        <f t="shared" si="17"/>
        <v>0.2925064378</v>
      </c>
      <c r="AG113" s="141">
        <f t="shared" si="18"/>
        <v>0.2925064378</v>
      </c>
    </row>
    <row r="114" ht="15.75" customHeight="1">
      <c r="A114" s="27" t="s">
        <v>172</v>
      </c>
      <c r="B114" s="27" t="s">
        <v>10</v>
      </c>
      <c r="C114" s="133" t="s">
        <v>463</v>
      </c>
      <c r="D114" s="134">
        <v>44672.0</v>
      </c>
      <c r="E114" s="133">
        <v>40.0</v>
      </c>
      <c r="F114" s="133">
        <v>0.0</v>
      </c>
      <c r="G114" s="133">
        <v>20.0</v>
      </c>
      <c r="H114" s="133">
        <v>10.0</v>
      </c>
      <c r="I114" s="133">
        <v>0.0</v>
      </c>
      <c r="J114" s="133">
        <v>20.0</v>
      </c>
      <c r="K114" s="133">
        <v>40.0</v>
      </c>
      <c r="L114" s="133">
        <v>20.0</v>
      </c>
      <c r="M114" s="133">
        <v>0.0</v>
      </c>
      <c r="N114" s="133">
        <v>10.0</v>
      </c>
      <c r="O114" s="133">
        <v>0.0</v>
      </c>
      <c r="P114" s="135">
        <f t="shared" si="1"/>
        <v>160</v>
      </c>
      <c r="Q114" s="136">
        <f t="shared" si="2"/>
        <v>0.172</v>
      </c>
      <c r="R114" s="137">
        <f t="shared" si="3"/>
        <v>0.024</v>
      </c>
      <c r="S114" s="138">
        <f t="shared" si="4"/>
        <v>0</v>
      </c>
      <c r="T114" s="139">
        <f t="shared" si="5"/>
        <v>0.2</v>
      </c>
      <c r="U114" s="139">
        <f t="shared" si="6"/>
        <v>0.119</v>
      </c>
      <c r="V114" s="139">
        <f t="shared" si="7"/>
        <v>0</v>
      </c>
      <c r="W114" s="139">
        <f t="shared" si="8"/>
        <v>0.762</v>
      </c>
      <c r="X114" s="139">
        <f t="shared" si="9"/>
        <v>0.38</v>
      </c>
      <c r="Y114" s="139">
        <f t="shared" si="10"/>
        <v>0.276</v>
      </c>
      <c r="Z114" s="139">
        <f t="shared" si="11"/>
        <v>0.112</v>
      </c>
      <c r="AA114" s="139">
        <f t="shared" si="12"/>
        <v>0.112</v>
      </c>
      <c r="AB114" s="139">
        <f t="shared" si="13"/>
        <v>0</v>
      </c>
      <c r="AC114" s="139">
        <f t="shared" si="14"/>
        <v>0</v>
      </c>
      <c r="AD114" s="139">
        <f t="shared" si="15"/>
        <v>0.055</v>
      </c>
      <c r="AE114" s="140">
        <f t="shared" si="16"/>
        <v>2.212</v>
      </c>
      <c r="AF114" s="98">
        <f t="shared" si="17"/>
        <v>0.09493562232</v>
      </c>
      <c r="AG114" s="141">
        <f t="shared" si="18"/>
        <v>0.09493562232</v>
      </c>
    </row>
    <row r="115" ht="15.75" customHeight="1">
      <c r="A115" s="27" t="s">
        <v>172</v>
      </c>
      <c r="B115" s="27" t="s">
        <v>10</v>
      </c>
      <c r="C115" s="133" t="s">
        <v>464</v>
      </c>
      <c r="D115" s="134">
        <v>44672.0</v>
      </c>
      <c r="E115" s="133">
        <v>60.0</v>
      </c>
      <c r="F115" s="133">
        <v>60.0</v>
      </c>
      <c r="G115" s="133">
        <v>15.0</v>
      </c>
      <c r="H115" s="133">
        <v>40.0</v>
      </c>
      <c r="I115" s="133">
        <v>36.0</v>
      </c>
      <c r="J115" s="133">
        <v>13.0</v>
      </c>
      <c r="K115" s="133">
        <v>60.0</v>
      </c>
      <c r="L115" s="133">
        <v>20.0</v>
      </c>
      <c r="M115" s="133">
        <v>10.0</v>
      </c>
      <c r="N115" s="133">
        <v>40.0</v>
      </c>
      <c r="O115" s="133">
        <v>0.0</v>
      </c>
      <c r="P115" s="135">
        <f t="shared" si="1"/>
        <v>354</v>
      </c>
      <c r="Q115" s="136">
        <f t="shared" si="2"/>
        <v>0.258</v>
      </c>
      <c r="R115" s="137">
        <f t="shared" si="3"/>
        <v>0.036</v>
      </c>
      <c r="S115" s="138">
        <f t="shared" si="4"/>
        <v>0.444</v>
      </c>
      <c r="T115" s="139">
        <f t="shared" si="5"/>
        <v>0.15</v>
      </c>
      <c r="U115" s="139">
        <f t="shared" si="6"/>
        <v>0.476</v>
      </c>
      <c r="V115" s="139">
        <f t="shared" si="7"/>
        <v>0.2808</v>
      </c>
      <c r="W115" s="139">
        <f t="shared" si="8"/>
        <v>0.4953</v>
      </c>
      <c r="X115" s="139">
        <f t="shared" si="9"/>
        <v>0.57</v>
      </c>
      <c r="Y115" s="139">
        <f t="shared" si="10"/>
        <v>0.414</v>
      </c>
      <c r="Z115" s="139">
        <f t="shared" si="11"/>
        <v>0.112</v>
      </c>
      <c r="AA115" s="139">
        <f t="shared" si="12"/>
        <v>0.112</v>
      </c>
      <c r="AB115" s="139">
        <f t="shared" si="13"/>
        <v>0.098</v>
      </c>
      <c r="AC115" s="139">
        <f t="shared" si="14"/>
        <v>0.145</v>
      </c>
      <c r="AD115" s="139">
        <f t="shared" si="15"/>
        <v>0.22</v>
      </c>
      <c r="AE115" s="140">
        <f t="shared" si="16"/>
        <v>3.8111</v>
      </c>
      <c r="AF115" s="98">
        <f t="shared" si="17"/>
        <v>0.1635665236</v>
      </c>
      <c r="AG115" s="141">
        <f t="shared" si="18"/>
        <v>0.1635665236</v>
      </c>
    </row>
    <row r="116" ht="15.75" customHeight="1">
      <c r="A116" s="27" t="s">
        <v>172</v>
      </c>
      <c r="B116" s="27" t="s">
        <v>10</v>
      </c>
      <c r="C116" s="133" t="s">
        <v>465</v>
      </c>
      <c r="D116" s="134">
        <v>44672.0</v>
      </c>
      <c r="E116" s="133">
        <v>100.0</v>
      </c>
      <c r="F116" s="133">
        <v>400.0</v>
      </c>
      <c r="G116" s="133">
        <v>100.0</v>
      </c>
      <c r="H116" s="133">
        <v>300.0</v>
      </c>
      <c r="I116" s="133">
        <v>300.0</v>
      </c>
      <c r="J116" s="133">
        <v>177.0</v>
      </c>
      <c r="K116" s="133">
        <v>120.0</v>
      </c>
      <c r="L116" s="133">
        <v>100.0</v>
      </c>
      <c r="M116" s="133">
        <v>0.0</v>
      </c>
      <c r="N116" s="133">
        <v>140.0</v>
      </c>
      <c r="O116" s="133">
        <v>0.0</v>
      </c>
      <c r="P116" s="135">
        <f t="shared" si="1"/>
        <v>1737</v>
      </c>
      <c r="Q116" s="136">
        <f t="shared" si="2"/>
        <v>0.43</v>
      </c>
      <c r="R116" s="137">
        <f t="shared" si="3"/>
        <v>0.06</v>
      </c>
      <c r="S116" s="138">
        <f t="shared" si="4"/>
        <v>2.96</v>
      </c>
      <c r="T116" s="139">
        <f t="shared" si="5"/>
        <v>1</v>
      </c>
      <c r="U116" s="139">
        <f t="shared" si="6"/>
        <v>3.57</v>
      </c>
      <c r="V116" s="139">
        <f t="shared" si="7"/>
        <v>2.34</v>
      </c>
      <c r="W116" s="139">
        <f t="shared" si="8"/>
        <v>6.7437</v>
      </c>
      <c r="X116" s="139">
        <f t="shared" si="9"/>
        <v>1.14</v>
      </c>
      <c r="Y116" s="139">
        <f t="shared" si="10"/>
        <v>0.828</v>
      </c>
      <c r="Z116" s="139">
        <f t="shared" si="11"/>
        <v>0.56</v>
      </c>
      <c r="AA116" s="139">
        <f t="shared" si="12"/>
        <v>0.56</v>
      </c>
      <c r="AB116" s="139">
        <f t="shared" si="13"/>
        <v>0</v>
      </c>
      <c r="AC116" s="139">
        <f t="shared" si="14"/>
        <v>0</v>
      </c>
      <c r="AD116" s="139">
        <f t="shared" si="15"/>
        <v>0.77</v>
      </c>
      <c r="AE116" s="140">
        <f t="shared" si="16"/>
        <v>20.9617</v>
      </c>
      <c r="AF116" s="98">
        <f t="shared" si="17"/>
        <v>0.8996437768</v>
      </c>
      <c r="AG116" s="141">
        <f t="shared" si="18"/>
        <v>0.8996437768</v>
      </c>
    </row>
    <row r="117" ht="15.75" customHeight="1">
      <c r="A117" s="27" t="s">
        <v>172</v>
      </c>
      <c r="B117" s="27" t="s">
        <v>10</v>
      </c>
      <c r="C117" s="133" t="s">
        <v>466</v>
      </c>
      <c r="D117" s="134">
        <v>44672.0</v>
      </c>
      <c r="E117" s="133">
        <v>0.0</v>
      </c>
      <c r="F117" s="133">
        <v>0.0</v>
      </c>
      <c r="G117" s="133">
        <v>20.0</v>
      </c>
      <c r="H117" s="133">
        <v>50.0</v>
      </c>
      <c r="I117" s="133">
        <v>52.0</v>
      </c>
      <c r="J117" s="133">
        <v>100.0</v>
      </c>
      <c r="K117" s="133">
        <v>20.0</v>
      </c>
      <c r="L117" s="133">
        <v>40.0</v>
      </c>
      <c r="M117" s="133">
        <v>10.0</v>
      </c>
      <c r="N117" s="133">
        <v>80.0</v>
      </c>
      <c r="O117" s="133">
        <v>70.0</v>
      </c>
      <c r="P117" s="135">
        <f t="shared" si="1"/>
        <v>442</v>
      </c>
      <c r="Q117" s="136">
        <f t="shared" si="2"/>
        <v>0</v>
      </c>
      <c r="R117" s="137">
        <f t="shared" si="3"/>
        <v>0</v>
      </c>
      <c r="S117" s="138">
        <f t="shared" si="4"/>
        <v>0</v>
      </c>
      <c r="T117" s="139">
        <f t="shared" si="5"/>
        <v>0.2</v>
      </c>
      <c r="U117" s="139">
        <f t="shared" si="6"/>
        <v>0.595</v>
      </c>
      <c r="V117" s="139">
        <f t="shared" si="7"/>
        <v>0.4056</v>
      </c>
      <c r="W117" s="139">
        <f t="shared" si="8"/>
        <v>3.81</v>
      </c>
      <c r="X117" s="139">
        <f t="shared" si="9"/>
        <v>0.19</v>
      </c>
      <c r="Y117" s="139">
        <f t="shared" si="10"/>
        <v>0.138</v>
      </c>
      <c r="Z117" s="139">
        <f t="shared" si="11"/>
        <v>0.224</v>
      </c>
      <c r="AA117" s="139">
        <f t="shared" si="12"/>
        <v>0.224</v>
      </c>
      <c r="AB117" s="139">
        <f t="shared" si="13"/>
        <v>0.098</v>
      </c>
      <c r="AC117" s="139">
        <f t="shared" si="14"/>
        <v>0.145</v>
      </c>
      <c r="AD117" s="139">
        <f t="shared" si="15"/>
        <v>0.44</v>
      </c>
      <c r="AE117" s="140">
        <f t="shared" si="16"/>
        <v>6.4696</v>
      </c>
      <c r="AF117" s="98">
        <f t="shared" si="17"/>
        <v>0.2776652361</v>
      </c>
      <c r="AG117" s="141">
        <f t="shared" si="18"/>
        <v>0.2776652361</v>
      </c>
    </row>
    <row r="118" ht="15.75" customHeight="1">
      <c r="A118" s="27" t="s">
        <v>172</v>
      </c>
      <c r="B118" s="27" t="s">
        <v>10</v>
      </c>
      <c r="C118" s="133" t="s">
        <v>467</v>
      </c>
      <c r="D118" s="134">
        <v>44672.0</v>
      </c>
      <c r="E118" s="133">
        <v>40.0</v>
      </c>
      <c r="F118" s="133">
        <v>100.0</v>
      </c>
      <c r="G118" s="133">
        <v>0.0</v>
      </c>
      <c r="H118" s="133">
        <v>0.0</v>
      </c>
      <c r="I118" s="133">
        <v>0.0</v>
      </c>
      <c r="J118" s="133">
        <v>0.0</v>
      </c>
      <c r="K118" s="133">
        <v>20.0</v>
      </c>
      <c r="L118" s="133">
        <v>0.0</v>
      </c>
      <c r="M118" s="133">
        <v>0.0</v>
      </c>
      <c r="N118" s="133">
        <v>0.0</v>
      </c>
      <c r="O118" s="133">
        <v>0.0</v>
      </c>
      <c r="P118" s="135">
        <f t="shared" si="1"/>
        <v>160</v>
      </c>
      <c r="Q118" s="136">
        <f t="shared" si="2"/>
        <v>0.172</v>
      </c>
      <c r="R118" s="137">
        <f t="shared" si="3"/>
        <v>0.024</v>
      </c>
      <c r="S118" s="138">
        <f t="shared" si="4"/>
        <v>0.74</v>
      </c>
      <c r="T118" s="139">
        <f t="shared" si="5"/>
        <v>0</v>
      </c>
      <c r="U118" s="139">
        <f t="shared" si="6"/>
        <v>0</v>
      </c>
      <c r="V118" s="139">
        <f t="shared" si="7"/>
        <v>0</v>
      </c>
      <c r="W118" s="139">
        <f t="shared" si="8"/>
        <v>0</v>
      </c>
      <c r="X118" s="139">
        <f t="shared" si="9"/>
        <v>0.19</v>
      </c>
      <c r="Y118" s="139">
        <f t="shared" si="10"/>
        <v>0.138</v>
      </c>
      <c r="Z118" s="139">
        <f t="shared" si="11"/>
        <v>0</v>
      </c>
      <c r="AA118" s="139">
        <f t="shared" si="12"/>
        <v>0</v>
      </c>
      <c r="AB118" s="139">
        <f t="shared" si="13"/>
        <v>0</v>
      </c>
      <c r="AC118" s="139">
        <f t="shared" si="14"/>
        <v>0</v>
      </c>
      <c r="AD118" s="139">
        <f t="shared" si="15"/>
        <v>0</v>
      </c>
      <c r="AE118" s="140">
        <f t="shared" si="16"/>
        <v>1.264</v>
      </c>
      <c r="AF118" s="98">
        <f t="shared" si="17"/>
        <v>0.05424892704</v>
      </c>
      <c r="AG118" s="141">
        <f t="shared" si="18"/>
        <v>0.05424892704</v>
      </c>
    </row>
    <row r="119" ht="15.75" customHeight="1">
      <c r="A119" s="27" t="s">
        <v>172</v>
      </c>
      <c r="B119" s="27" t="s">
        <v>10</v>
      </c>
      <c r="C119" s="133" t="s">
        <v>468</v>
      </c>
      <c r="D119" s="134">
        <v>44672.0</v>
      </c>
      <c r="E119" s="133">
        <v>0.0</v>
      </c>
      <c r="F119" s="133">
        <v>0.0</v>
      </c>
      <c r="G119" s="133">
        <v>0.0</v>
      </c>
      <c r="H119" s="133">
        <v>0.0</v>
      </c>
      <c r="I119" s="133">
        <v>0.0</v>
      </c>
      <c r="J119" s="133">
        <v>0.0</v>
      </c>
      <c r="K119" s="133">
        <v>0.0</v>
      </c>
      <c r="L119" s="133">
        <v>0.0</v>
      </c>
      <c r="M119" s="133">
        <v>0.0</v>
      </c>
      <c r="N119" s="133">
        <v>0.0</v>
      </c>
      <c r="O119" s="133">
        <v>0.0</v>
      </c>
      <c r="P119" s="135">
        <f t="shared" si="1"/>
        <v>0</v>
      </c>
      <c r="Q119" s="136">
        <f t="shared" si="2"/>
        <v>0</v>
      </c>
      <c r="R119" s="137">
        <f t="shared" si="3"/>
        <v>0</v>
      </c>
      <c r="S119" s="138">
        <f t="shared" si="4"/>
        <v>0</v>
      </c>
      <c r="T119" s="139">
        <f t="shared" si="5"/>
        <v>0</v>
      </c>
      <c r="U119" s="139">
        <f t="shared" si="6"/>
        <v>0</v>
      </c>
      <c r="V119" s="139">
        <f t="shared" si="7"/>
        <v>0</v>
      </c>
      <c r="W119" s="139">
        <f t="shared" si="8"/>
        <v>0</v>
      </c>
      <c r="X119" s="139">
        <f t="shared" si="9"/>
        <v>0</v>
      </c>
      <c r="Y119" s="139">
        <f t="shared" si="10"/>
        <v>0</v>
      </c>
      <c r="Z119" s="139">
        <f t="shared" si="11"/>
        <v>0</v>
      </c>
      <c r="AA119" s="139">
        <f t="shared" si="12"/>
        <v>0</v>
      </c>
      <c r="AB119" s="139">
        <f t="shared" si="13"/>
        <v>0</v>
      </c>
      <c r="AC119" s="139">
        <f t="shared" si="14"/>
        <v>0</v>
      </c>
      <c r="AD119" s="139">
        <f t="shared" si="15"/>
        <v>0</v>
      </c>
      <c r="AE119" s="140">
        <f t="shared" si="16"/>
        <v>0</v>
      </c>
      <c r="AF119" s="98">
        <f t="shared" si="17"/>
        <v>0</v>
      </c>
      <c r="AG119" s="141">
        <f t="shared" si="18"/>
        <v>0</v>
      </c>
    </row>
    <row r="120" ht="15.75" customHeight="1">
      <c r="A120" s="27" t="s">
        <v>172</v>
      </c>
      <c r="B120" s="27" t="s">
        <v>10</v>
      </c>
      <c r="C120" s="133" t="s">
        <v>469</v>
      </c>
      <c r="D120" s="134">
        <v>44672.0</v>
      </c>
      <c r="E120" s="133">
        <v>80.0</v>
      </c>
      <c r="F120" s="133">
        <v>150.0</v>
      </c>
      <c r="G120" s="133">
        <v>55.0</v>
      </c>
      <c r="H120" s="133">
        <v>90.0</v>
      </c>
      <c r="I120" s="133">
        <v>94.0</v>
      </c>
      <c r="J120" s="133">
        <v>58.0</v>
      </c>
      <c r="K120" s="133">
        <v>0.0</v>
      </c>
      <c r="L120" s="133">
        <v>80.0</v>
      </c>
      <c r="M120" s="133">
        <v>0.0</v>
      </c>
      <c r="N120" s="133">
        <v>20.0</v>
      </c>
      <c r="O120" s="133">
        <v>0.0</v>
      </c>
      <c r="P120" s="135">
        <f t="shared" si="1"/>
        <v>627</v>
      </c>
      <c r="Q120" s="136">
        <f t="shared" si="2"/>
        <v>0.344</v>
      </c>
      <c r="R120" s="137">
        <f t="shared" si="3"/>
        <v>0.048</v>
      </c>
      <c r="S120" s="138">
        <f t="shared" si="4"/>
        <v>1.11</v>
      </c>
      <c r="T120" s="139">
        <f t="shared" si="5"/>
        <v>0.55</v>
      </c>
      <c r="U120" s="139">
        <f t="shared" si="6"/>
        <v>1.071</v>
      </c>
      <c r="V120" s="139">
        <f t="shared" si="7"/>
        <v>0.7332</v>
      </c>
      <c r="W120" s="139">
        <f t="shared" si="8"/>
        <v>2.2098</v>
      </c>
      <c r="X120" s="139">
        <f t="shared" si="9"/>
        <v>0</v>
      </c>
      <c r="Y120" s="139">
        <f t="shared" si="10"/>
        <v>0</v>
      </c>
      <c r="Z120" s="139">
        <f t="shared" si="11"/>
        <v>0.448</v>
      </c>
      <c r="AA120" s="139">
        <f t="shared" si="12"/>
        <v>0.448</v>
      </c>
      <c r="AB120" s="139">
        <f t="shared" si="13"/>
        <v>0</v>
      </c>
      <c r="AC120" s="139">
        <f t="shared" si="14"/>
        <v>0</v>
      </c>
      <c r="AD120" s="139">
        <f t="shared" si="15"/>
        <v>0.11</v>
      </c>
      <c r="AE120" s="140">
        <f t="shared" si="16"/>
        <v>7.072</v>
      </c>
      <c r="AF120" s="98">
        <f t="shared" si="17"/>
        <v>0.3035193133</v>
      </c>
      <c r="AG120" s="141">
        <f t="shared" si="18"/>
        <v>0.3035193133</v>
      </c>
    </row>
    <row r="121" ht="15.75" customHeight="1">
      <c r="A121" s="27" t="s">
        <v>172</v>
      </c>
      <c r="B121" s="27" t="s">
        <v>10</v>
      </c>
      <c r="C121" s="133" t="s">
        <v>470</v>
      </c>
      <c r="D121" s="134">
        <v>44672.0</v>
      </c>
      <c r="E121" s="133">
        <v>0.0</v>
      </c>
      <c r="F121" s="133">
        <v>0.0</v>
      </c>
      <c r="G121" s="133">
        <v>0.0</v>
      </c>
      <c r="H121" s="133">
        <v>0.0</v>
      </c>
      <c r="I121" s="133">
        <v>0.0</v>
      </c>
      <c r="J121" s="133">
        <v>0.0</v>
      </c>
      <c r="K121" s="133">
        <v>0.0</v>
      </c>
      <c r="L121" s="133">
        <v>0.0</v>
      </c>
      <c r="M121" s="133">
        <v>0.0</v>
      </c>
      <c r="N121" s="133">
        <v>0.0</v>
      </c>
      <c r="O121" s="133">
        <v>0.0</v>
      </c>
      <c r="P121" s="135">
        <f t="shared" si="1"/>
        <v>0</v>
      </c>
      <c r="Q121" s="136">
        <f t="shared" si="2"/>
        <v>0</v>
      </c>
      <c r="R121" s="137">
        <f t="shared" si="3"/>
        <v>0</v>
      </c>
      <c r="S121" s="138">
        <f t="shared" si="4"/>
        <v>0</v>
      </c>
      <c r="T121" s="139">
        <f t="shared" si="5"/>
        <v>0</v>
      </c>
      <c r="U121" s="139">
        <f t="shared" si="6"/>
        <v>0</v>
      </c>
      <c r="V121" s="139">
        <f t="shared" si="7"/>
        <v>0</v>
      </c>
      <c r="W121" s="139">
        <f t="shared" si="8"/>
        <v>0</v>
      </c>
      <c r="X121" s="139">
        <f t="shared" si="9"/>
        <v>0</v>
      </c>
      <c r="Y121" s="139">
        <f t="shared" si="10"/>
        <v>0</v>
      </c>
      <c r="Z121" s="139">
        <f t="shared" si="11"/>
        <v>0</v>
      </c>
      <c r="AA121" s="139">
        <f t="shared" si="12"/>
        <v>0</v>
      </c>
      <c r="AB121" s="139">
        <f t="shared" si="13"/>
        <v>0</v>
      </c>
      <c r="AC121" s="139">
        <f t="shared" si="14"/>
        <v>0</v>
      </c>
      <c r="AD121" s="139">
        <f t="shared" si="15"/>
        <v>0</v>
      </c>
      <c r="AE121" s="140">
        <f t="shared" si="16"/>
        <v>0</v>
      </c>
      <c r="AF121" s="98">
        <f t="shared" si="17"/>
        <v>0</v>
      </c>
      <c r="AG121" s="141">
        <f t="shared" si="18"/>
        <v>0</v>
      </c>
    </row>
    <row r="122" ht="15.75" customHeight="1">
      <c r="A122" s="27" t="s">
        <v>172</v>
      </c>
      <c r="B122" s="27" t="s">
        <v>10</v>
      </c>
      <c r="C122" s="133" t="s">
        <v>471</v>
      </c>
      <c r="D122" s="134">
        <v>44672.0</v>
      </c>
      <c r="E122" s="133">
        <v>60.0</v>
      </c>
      <c r="F122" s="133">
        <v>70.0</v>
      </c>
      <c r="G122" s="133">
        <v>0.0</v>
      </c>
      <c r="H122" s="133">
        <v>40.0</v>
      </c>
      <c r="I122" s="133">
        <v>36.0</v>
      </c>
      <c r="J122" s="133">
        <v>100.0</v>
      </c>
      <c r="K122" s="133">
        <v>50.0</v>
      </c>
      <c r="L122" s="133">
        <v>50.0</v>
      </c>
      <c r="M122" s="133">
        <v>20.0</v>
      </c>
      <c r="N122" s="133">
        <v>30.0</v>
      </c>
      <c r="O122" s="133">
        <v>40.0</v>
      </c>
      <c r="P122" s="135">
        <f t="shared" si="1"/>
        <v>496</v>
      </c>
      <c r="Q122" s="136">
        <f t="shared" si="2"/>
        <v>0.258</v>
      </c>
      <c r="R122" s="137">
        <f t="shared" si="3"/>
        <v>0.036</v>
      </c>
      <c r="S122" s="138">
        <f t="shared" si="4"/>
        <v>0.518</v>
      </c>
      <c r="T122" s="139">
        <f t="shared" si="5"/>
        <v>0</v>
      </c>
      <c r="U122" s="139">
        <f t="shared" si="6"/>
        <v>0.476</v>
      </c>
      <c r="V122" s="139">
        <f t="shared" si="7"/>
        <v>0.2808</v>
      </c>
      <c r="W122" s="139">
        <f t="shared" si="8"/>
        <v>3.81</v>
      </c>
      <c r="X122" s="139">
        <f t="shared" si="9"/>
        <v>0.475</v>
      </c>
      <c r="Y122" s="139">
        <f t="shared" si="10"/>
        <v>0.345</v>
      </c>
      <c r="Z122" s="139">
        <f t="shared" si="11"/>
        <v>0.28</v>
      </c>
      <c r="AA122" s="139">
        <f t="shared" si="12"/>
        <v>0.28</v>
      </c>
      <c r="AB122" s="139">
        <f t="shared" si="13"/>
        <v>0.196</v>
      </c>
      <c r="AC122" s="139">
        <f t="shared" si="14"/>
        <v>0.29</v>
      </c>
      <c r="AD122" s="139">
        <f t="shared" si="15"/>
        <v>0.165</v>
      </c>
      <c r="AE122" s="140">
        <f t="shared" si="16"/>
        <v>7.4098</v>
      </c>
      <c r="AF122" s="98">
        <f t="shared" si="17"/>
        <v>0.3180171674</v>
      </c>
      <c r="AG122" s="141">
        <f t="shared" si="18"/>
        <v>0.3180171674</v>
      </c>
    </row>
    <row r="123" ht="15.75" customHeight="1">
      <c r="A123" s="27" t="s">
        <v>172</v>
      </c>
      <c r="B123" s="27" t="s">
        <v>10</v>
      </c>
      <c r="C123" s="133" t="s">
        <v>472</v>
      </c>
      <c r="D123" s="134">
        <v>44672.0</v>
      </c>
      <c r="E123" s="133">
        <v>20.0</v>
      </c>
      <c r="F123" s="133">
        <v>40.0</v>
      </c>
      <c r="G123" s="133">
        <v>15.0</v>
      </c>
      <c r="H123" s="133">
        <v>30.0</v>
      </c>
      <c r="I123" s="133">
        <v>30.0</v>
      </c>
      <c r="J123" s="133">
        <v>10.0</v>
      </c>
      <c r="K123" s="133">
        <v>30.0</v>
      </c>
      <c r="L123" s="133">
        <v>30.0</v>
      </c>
      <c r="M123" s="133">
        <v>10.0</v>
      </c>
      <c r="N123" s="133">
        <v>20.0</v>
      </c>
      <c r="O123" s="133">
        <v>40.0</v>
      </c>
      <c r="P123" s="135">
        <f t="shared" si="1"/>
        <v>275</v>
      </c>
      <c r="Q123" s="136">
        <f t="shared" si="2"/>
        <v>0.086</v>
      </c>
      <c r="R123" s="137">
        <f t="shared" si="3"/>
        <v>0.012</v>
      </c>
      <c r="S123" s="138">
        <f t="shared" si="4"/>
        <v>0.296</v>
      </c>
      <c r="T123" s="139">
        <f t="shared" si="5"/>
        <v>0.15</v>
      </c>
      <c r="U123" s="139">
        <f t="shared" si="6"/>
        <v>0.357</v>
      </c>
      <c r="V123" s="139">
        <f t="shared" si="7"/>
        <v>0.234</v>
      </c>
      <c r="W123" s="139">
        <f t="shared" si="8"/>
        <v>0.381</v>
      </c>
      <c r="X123" s="139">
        <f t="shared" si="9"/>
        <v>0.285</v>
      </c>
      <c r="Y123" s="139">
        <f t="shared" si="10"/>
        <v>0.207</v>
      </c>
      <c r="Z123" s="139">
        <f t="shared" si="11"/>
        <v>0.168</v>
      </c>
      <c r="AA123" s="139">
        <f t="shared" si="12"/>
        <v>0.168</v>
      </c>
      <c r="AB123" s="139">
        <f t="shared" si="13"/>
        <v>0.098</v>
      </c>
      <c r="AC123" s="139">
        <f t="shared" si="14"/>
        <v>0.145</v>
      </c>
      <c r="AD123" s="139">
        <f t="shared" si="15"/>
        <v>0.11</v>
      </c>
      <c r="AE123" s="140">
        <f t="shared" si="16"/>
        <v>2.697</v>
      </c>
      <c r="AF123" s="98">
        <f t="shared" si="17"/>
        <v>0.115751073</v>
      </c>
      <c r="AG123" s="141">
        <f t="shared" si="18"/>
        <v>0.115751073</v>
      </c>
    </row>
    <row r="124" ht="15.75" customHeight="1">
      <c r="A124" s="27" t="s">
        <v>172</v>
      </c>
      <c r="B124" s="27" t="s">
        <v>10</v>
      </c>
      <c r="C124" s="133" t="s">
        <v>473</v>
      </c>
      <c r="D124" s="134">
        <v>44672.0</v>
      </c>
      <c r="E124" s="133">
        <v>20.0</v>
      </c>
      <c r="F124" s="133">
        <v>20.0</v>
      </c>
      <c r="G124" s="133">
        <v>10.0</v>
      </c>
      <c r="H124" s="133">
        <v>10.0</v>
      </c>
      <c r="I124" s="133">
        <v>12.0</v>
      </c>
      <c r="J124" s="133">
        <v>10.0</v>
      </c>
      <c r="K124" s="133">
        <v>20.0</v>
      </c>
      <c r="L124" s="133">
        <v>20.0</v>
      </c>
      <c r="M124" s="133">
        <v>0.0</v>
      </c>
      <c r="N124" s="133">
        <v>0.0</v>
      </c>
      <c r="O124" s="133">
        <v>10.0</v>
      </c>
      <c r="P124" s="135">
        <f t="shared" si="1"/>
        <v>132</v>
      </c>
      <c r="Q124" s="136">
        <f t="shared" si="2"/>
        <v>0.086</v>
      </c>
      <c r="R124" s="137">
        <f t="shared" si="3"/>
        <v>0.012</v>
      </c>
      <c r="S124" s="138">
        <f t="shared" si="4"/>
        <v>0.148</v>
      </c>
      <c r="T124" s="139">
        <f t="shared" si="5"/>
        <v>0.1</v>
      </c>
      <c r="U124" s="139">
        <f t="shared" si="6"/>
        <v>0.119</v>
      </c>
      <c r="V124" s="139">
        <f t="shared" si="7"/>
        <v>0.0936</v>
      </c>
      <c r="W124" s="139">
        <f t="shared" si="8"/>
        <v>0.381</v>
      </c>
      <c r="X124" s="139">
        <f t="shared" si="9"/>
        <v>0.19</v>
      </c>
      <c r="Y124" s="139">
        <f t="shared" si="10"/>
        <v>0.138</v>
      </c>
      <c r="Z124" s="139">
        <f t="shared" si="11"/>
        <v>0.112</v>
      </c>
      <c r="AA124" s="139">
        <f t="shared" si="12"/>
        <v>0.112</v>
      </c>
      <c r="AB124" s="139">
        <f t="shared" si="13"/>
        <v>0</v>
      </c>
      <c r="AC124" s="139">
        <f t="shared" si="14"/>
        <v>0</v>
      </c>
      <c r="AD124" s="139">
        <f t="shared" si="15"/>
        <v>0</v>
      </c>
      <c r="AE124" s="140">
        <f t="shared" si="16"/>
        <v>1.4916</v>
      </c>
      <c r="AF124" s="98">
        <f t="shared" si="17"/>
        <v>0.06401716738</v>
      </c>
      <c r="AG124" s="141">
        <f t="shared" si="18"/>
        <v>0.06401716738</v>
      </c>
    </row>
    <row r="125" ht="15.75" customHeight="1">
      <c r="A125" s="27" t="s">
        <v>172</v>
      </c>
      <c r="B125" s="27" t="s">
        <v>10</v>
      </c>
      <c r="C125" s="133" t="s">
        <v>474</v>
      </c>
      <c r="D125" s="134">
        <v>44672.0</v>
      </c>
      <c r="E125" s="133">
        <v>40.0</v>
      </c>
      <c r="F125" s="133">
        <v>60.0</v>
      </c>
      <c r="G125" s="133">
        <v>30.0</v>
      </c>
      <c r="H125" s="133">
        <v>70.0</v>
      </c>
      <c r="I125" s="133">
        <v>50.0</v>
      </c>
      <c r="J125" s="133">
        <v>50.0</v>
      </c>
      <c r="K125" s="133">
        <v>50.0</v>
      </c>
      <c r="L125" s="133">
        <v>40.0</v>
      </c>
      <c r="M125" s="133">
        <v>0.0</v>
      </c>
      <c r="N125" s="133">
        <v>40.0</v>
      </c>
      <c r="O125" s="133">
        <v>0.0</v>
      </c>
      <c r="P125" s="135">
        <f t="shared" si="1"/>
        <v>430</v>
      </c>
      <c r="Q125" s="136">
        <f t="shared" si="2"/>
        <v>0.172</v>
      </c>
      <c r="R125" s="137">
        <f t="shared" si="3"/>
        <v>0.024</v>
      </c>
      <c r="S125" s="138">
        <f t="shared" si="4"/>
        <v>0.444</v>
      </c>
      <c r="T125" s="139">
        <f t="shared" si="5"/>
        <v>0.3</v>
      </c>
      <c r="U125" s="139">
        <f t="shared" si="6"/>
        <v>0.833</v>
      </c>
      <c r="V125" s="139">
        <f t="shared" si="7"/>
        <v>0.39</v>
      </c>
      <c r="W125" s="139">
        <f t="shared" si="8"/>
        <v>1.905</v>
      </c>
      <c r="X125" s="139">
        <f t="shared" si="9"/>
        <v>0.475</v>
      </c>
      <c r="Y125" s="139">
        <f t="shared" si="10"/>
        <v>0.345</v>
      </c>
      <c r="Z125" s="139">
        <f t="shared" si="11"/>
        <v>0.224</v>
      </c>
      <c r="AA125" s="139">
        <f t="shared" si="12"/>
        <v>0.224</v>
      </c>
      <c r="AB125" s="139">
        <f t="shared" si="13"/>
        <v>0</v>
      </c>
      <c r="AC125" s="139">
        <f t="shared" si="14"/>
        <v>0</v>
      </c>
      <c r="AD125" s="139">
        <f t="shared" si="15"/>
        <v>0.22</v>
      </c>
      <c r="AE125" s="140">
        <f t="shared" si="16"/>
        <v>5.556</v>
      </c>
      <c r="AF125" s="98">
        <f t="shared" si="17"/>
        <v>0.2384549356</v>
      </c>
      <c r="AG125" s="141">
        <f t="shared" si="18"/>
        <v>0.2384549356</v>
      </c>
    </row>
    <row r="126" ht="15.75" customHeight="1">
      <c r="A126" s="27" t="s">
        <v>172</v>
      </c>
      <c r="B126" s="27" t="s">
        <v>10</v>
      </c>
      <c r="C126" s="133" t="s">
        <v>475</v>
      </c>
      <c r="D126" s="134">
        <v>44672.0</v>
      </c>
      <c r="E126" s="133">
        <v>20.0</v>
      </c>
      <c r="F126" s="133">
        <v>50.0</v>
      </c>
      <c r="G126" s="133">
        <v>0.0</v>
      </c>
      <c r="H126" s="133">
        <v>20.0</v>
      </c>
      <c r="I126" s="133">
        <v>16.0</v>
      </c>
      <c r="J126" s="133">
        <v>25.0</v>
      </c>
      <c r="K126" s="133">
        <v>20.0</v>
      </c>
      <c r="L126" s="133">
        <v>10.0</v>
      </c>
      <c r="M126" s="133">
        <v>20.0</v>
      </c>
      <c r="N126" s="133">
        <v>20.0</v>
      </c>
      <c r="O126" s="133">
        <v>0.0</v>
      </c>
      <c r="P126" s="135">
        <f t="shared" si="1"/>
        <v>201</v>
      </c>
      <c r="Q126" s="136">
        <f t="shared" si="2"/>
        <v>0.086</v>
      </c>
      <c r="R126" s="137">
        <f t="shared" si="3"/>
        <v>0.012</v>
      </c>
      <c r="S126" s="138">
        <f t="shared" si="4"/>
        <v>0.37</v>
      </c>
      <c r="T126" s="139">
        <f t="shared" si="5"/>
        <v>0</v>
      </c>
      <c r="U126" s="139">
        <f t="shared" si="6"/>
        <v>0.238</v>
      </c>
      <c r="V126" s="139">
        <f t="shared" si="7"/>
        <v>0.1248</v>
      </c>
      <c r="W126" s="139">
        <f t="shared" si="8"/>
        <v>0.9525</v>
      </c>
      <c r="X126" s="139">
        <f t="shared" si="9"/>
        <v>0.19</v>
      </c>
      <c r="Y126" s="139">
        <f t="shared" si="10"/>
        <v>0.138</v>
      </c>
      <c r="Z126" s="139">
        <f t="shared" si="11"/>
        <v>0.056</v>
      </c>
      <c r="AA126" s="139">
        <f t="shared" si="12"/>
        <v>0.056</v>
      </c>
      <c r="AB126" s="139">
        <f t="shared" si="13"/>
        <v>0.196</v>
      </c>
      <c r="AC126" s="139">
        <f t="shared" si="14"/>
        <v>0.29</v>
      </c>
      <c r="AD126" s="139">
        <f t="shared" si="15"/>
        <v>0.11</v>
      </c>
      <c r="AE126" s="140">
        <f t="shared" si="16"/>
        <v>2.8193</v>
      </c>
      <c r="AF126" s="98">
        <f t="shared" si="17"/>
        <v>0.121</v>
      </c>
      <c r="AG126" s="141">
        <f t="shared" si="18"/>
        <v>0.121</v>
      </c>
    </row>
    <row r="127" ht="15.75" customHeight="1">
      <c r="A127" s="27" t="s">
        <v>172</v>
      </c>
      <c r="B127" s="27" t="s">
        <v>10</v>
      </c>
      <c r="C127" s="133" t="s">
        <v>476</v>
      </c>
      <c r="D127" s="134">
        <v>44672.0</v>
      </c>
      <c r="E127" s="133">
        <v>80.0</v>
      </c>
      <c r="F127" s="133">
        <v>0.0</v>
      </c>
      <c r="G127" s="133">
        <v>20.0</v>
      </c>
      <c r="H127" s="133">
        <v>40.0</v>
      </c>
      <c r="I127" s="133">
        <v>40.0</v>
      </c>
      <c r="J127" s="133">
        <v>20.0</v>
      </c>
      <c r="K127" s="133">
        <v>20.0</v>
      </c>
      <c r="L127" s="133">
        <v>30.0</v>
      </c>
      <c r="M127" s="133">
        <v>0.0</v>
      </c>
      <c r="N127" s="133">
        <v>20.0</v>
      </c>
      <c r="O127" s="133">
        <v>0.0</v>
      </c>
      <c r="P127" s="135">
        <f t="shared" si="1"/>
        <v>270</v>
      </c>
      <c r="Q127" s="136">
        <f t="shared" si="2"/>
        <v>0.344</v>
      </c>
      <c r="R127" s="137">
        <f t="shared" si="3"/>
        <v>0.048</v>
      </c>
      <c r="S127" s="138">
        <f t="shared" si="4"/>
        <v>0</v>
      </c>
      <c r="T127" s="139">
        <f t="shared" si="5"/>
        <v>0.2</v>
      </c>
      <c r="U127" s="139">
        <f t="shared" si="6"/>
        <v>0.476</v>
      </c>
      <c r="V127" s="139">
        <f t="shared" si="7"/>
        <v>0.312</v>
      </c>
      <c r="W127" s="139">
        <f t="shared" si="8"/>
        <v>0.762</v>
      </c>
      <c r="X127" s="139">
        <f t="shared" si="9"/>
        <v>0.19</v>
      </c>
      <c r="Y127" s="139">
        <f t="shared" si="10"/>
        <v>0.138</v>
      </c>
      <c r="Z127" s="139">
        <f t="shared" si="11"/>
        <v>0.168</v>
      </c>
      <c r="AA127" s="139">
        <f t="shared" si="12"/>
        <v>0.168</v>
      </c>
      <c r="AB127" s="139">
        <f t="shared" si="13"/>
        <v>0</v>
      </c>
      <c r="AC127" s="139">
        <f t="shared" si="14"/>
        <v>0</v>
      </c>
      <c r="AD127" s="139">
        <f t="shared" si="15"/>
        <v>0.11</v>
      </c>
      <c r="AE127" s="140">
        <f t="shared" si="16"/>
        <v>2.916</v>
      </c>
      <c r="AF127" s="98">
        <f t="shared" si="17"/>
        <v>0.1251502146</v>
      </c>
      <c r="AG127" s="141">
        <f t="shared" si="18"/>
        <v>0.1251502146</v>
      </c>
    </row>
    <row r="128" ht="15.75" customHeight="1">
      <c r="A128" s="27" t="s">
        <v>172</v>
      </c>
      <c r="B128" s="27" t="s">
        <v>10</v>
      </c>
      <c r="C128" s="133" t="s">
        <v>477</v>
      </c>
      <c r="D128" s="134">
        <v>44672.0</v>
      </c>
      <c r="E128" s="133">
        <v>40.0</v>
      </c>
      <c r="F128" s="133">
        <v>30.0</v>
      </c>
      <c r="G128" s="133">
        <v>0.0</v>
      </c>
      <c r="H128" s="133">
        <v>10.0</v>
      </c>
      <c r="I128" s="133">
        <v>48.0</v>
      </c>
      <c r="J128" s="133">
        <v>33.0</v>
      </c>
      <c r="K128" s="133">
        <v>20.0</v>
      </c>
      <c r="L128" s="133">
        <v>40.0</v>
      </c>
      <c r="M128" s="133">
        <v>10.0</v>
      </c>
      <c r="N128" s="133">
        <v>30.0</v>
      </c>
      <c r="O128" s="133">
        <v>0.0</v>
      </c>
      <c r="P128" s="135">
        <f t="shared" si="1"/>
        <v>261</v>
      </c>
      <c r="Q128" s="136">
        <f t="shared" si="2"/>
        <v>0.172</v>
      </c>
      <c r="R128" s="137">
        <f t="shared" si="3"/>
        <v>0.024</v>
      </c>
      <c r="S128" s="138">
        <f t="shared" si="4"/>
        <v>0.222</v>
      </c>
      <c r="T128" s="139">
        <f t="shared" si="5"/>
        <v>0</v>
      </c>
      <c r="U128" s="139">
        <f t="shared" si="6"/>
        <v>0.119</v>
      </c>
      <c r="V128" s="139">
        <f t="shared" si="7"/>
        <v>0.3744</v>
      </c>
      <c r="W128" s="139">
        <f t="shared" si="8"/>
        <v>1.2573</v>
      </c>
      <c r="X128" s="139">
        <f t="shared" si="9"/>
        <v>0.19</v>
      </c>
      <c r="Y128" s="139">
        <f t="shared" si="10"/>
        <v>0.138</v>
      </c>
      <c r="Z128" s="139">
        <f t="shared" si="11"/>
        <v>0.224</v>
      </c>
      <c r="AA128" s="139">
        <f t="shared" si="12"/>
        <v>0.224</v>
      </c>
      <c r="AB128" s="139">
        <f t="shared" si="13"/>
        <v>0.098</v>
      </c>
      <c r="AC128" s="139">
        <f t="shared" si="14"/>
        <v>0.145</v>
      </c>
      <c r="AD128" s="139">
        <f t="shared" si="15"/>
        <v>0.165</v>
      </c>
      <c r="AE128" s="140">
        <f t="shared" si="16"/>
        <v>3.3527</v>
      </c>
      <c r="AF128" s="98">
        <f t="shared" si="17"/>
        <v>0.1438927039</v>
      </c>
      <c r="AG128" s="141">
        <f t="shared" si="18"/>
        <v>0.1438927039</v>
      </c>
    </row>
    <row r="129" ht="15.75" customHeight="1">
      <c r="A129" s="27" t="s">
        <v>172</v>
      </c>
      <c r="B129" s="27" t="s">
        <v>10</v>
      </c>
      <c r="C129" s="133" t="s">
        <v>478</v>
      </c>
      <c r="D129" s="134">
        <v>44672.0</v>
      </c>
      <c r="E129" s="133">
        <v>60.0</v>
      </c>
      <c r="F129" s="133">
        <v>0.0</v>
      </c>
      <c r="G129" s="133">
        <v>0.0</v>
      </c>
      <c r="H129" s="133">
        <v>50.0</v>
      </c>
      <c r="I129" s="133">
        <v>56.0</v>
      </c>
      <c r="J129" s="133">
        <v>50.0</v>
      </c>
      <c r="K129" s="133">
        <v>50.0</v>
      </c>
      <c r="L129" s="133">
        <v>30.0</v>
      </c>
      <c r="M129" s="133">
        <v>10.0</v>
      </c>
      <c r="N129" s="133">
        <v>30.0</v>
      </c>
      <c r="O129" s="133">
        <v>0.0</v>
      </c>
      <c r="P129" s="135">
        <f t="shared" si="1"/>
        <v>336</v>
      </c>
      <c r="Q129" s="136">
        <f t="shared" si="2"/>
        <v>0.258</v>
      </c>
      <c r="R129" s="137">
        <f t="shared" si="3"/>
        <v>0.036</v>
      </c>
      <c r="S129" s="138">
        <f t="shared" si="4"/>
        <v>0</v>
      </c>
      <c r="T129" s="139">
        <f t="shared" si="5"/>
        <v>0</v>
      </c>
      <c r="U129" s="139">
        <f t="shared" si="6"/>
        <v>0.595</v>
      </c>
      <c r="V129" s="139">
        <f t="shared" si="7"/>
        <v>0.4368</v>
      </c>
      <c r="W129" s="139">
        <f t="shared" si="8"/>
        <v>1.905</v>
      </c>
      <c r="X129" s="139">
        <f t="shared" si="9"/>
        <v>0.475</v>
      </c>
      <c r="Y129" s="139">
        <f t="shared" si="10"/>
        <v>0.345</v>
      </c>
      <c r="Z129" s="139">
        <f t="shared" si="11"/>
        <v>0.168</v>
      </c>
      <c r="AA129" s="139">
        <f t="shared" si="12"/>
        <v>0.168</v>
      </c>
      <c r="AB129" s="139">
        <f t="shared" si="13"/>
        <v>0.098</v>
      </c>
      <c r="AC129" s="139">
        <f t="shared" si="14"/>
        <v>0.145</v>
      </c>
      <c r="AD129" s="139">
        <f t="shared" si="15"/>
        <v>0.165</v>
      </c>
      <c r="AE129" s="140">
        <f t="shared" si="16"/>
        <v>4.7948</v>
      </c>
      <c r="AF129" s="98">
        <f t="shared" si="17"/>
        <v>0.2057854077</v>
      </c>
      <c r="AG129" s="141">
        <f t="shared" si="18"/>
        <v>0.2057854077</v>
      </c>
    </row>
    <row r="130" ht="15.75" customHeight="1">
      <c r="A130" s="27" t="s">
        <v>172</v>
      </c>
      <c r="B130" s="27" t="s">
        <v>10</v>
      </c>
      <c r="C130" s="133" t="s">
        <v>479</v>
      </c>
      <c r="D130" s="134">
        <v>44672.0</v>
      </c>
      <c r="E130" s="133">
        <v>60.0</v>
      </c>
      <c r="F130" s="133">
        <v>60.0</v>
      </c>
      <c r="G130" s="133">
        <v>10.0</v>
      </c>
      <c r="H130" s="133">
        <v>50.0</v>
      </c>
      <c r="I130" s="133">
        <v>50.0</v>
      </c>
      <c r="J130" s="133">
        <v>50.0</v>
      </c>
      <c r="K130" s="133">
        <v>60.0</v>
      </c>
      <c r="L130" s="133">
        <v>40.0</v>
      </c>
      <c r="M130" s="133">
        <v>20.0</v>
      </c>
      <c r="N130" s="133">
        <v>30.0</v>
      </c>
      <c r="O130" s="133">
        <v>0.0</v>
      </c>
      <c r="P130" s="135">
        <f t="shared" si="1"/>
        <v>430</v>
      </c>
      <c r="Q130" s="136">
        <f t="shared" si="2"/>
        <v>0.258</v>
      </c>
      <c r="R130" s="137">
        <f t="shared" si="3"/>
        <v>0.036</v>
      </c>
      <c r="S130" s="138">
        <f t="shared" si="4"/>
        <v>0.444</v>
      </c>
      <c r="T130" s="139">
        <f t="shared" si="5"/>
        <v>0.1</v>
      </c>
      <c r="U130" s="139">
        <f t="shared" si="6"/>
        <v>0.595</v>
      </c>
      <c r="V130" s="139">
        <f t="shared" si="7"/>
        <v>0.39</v>
      </c>
      <c r="W130" s="139">
        <f t="shared" si="8"/>
        <v>1.905</v>
      </c>
      <c r="X130" s="139">
        <f t="shared" si="9"/>
        <v>0.57</v>
      </c>
      <c r="Y130" s="139">
        <f t="shared" si="10"/>
        <v>0.414</v>
      </c>
      <c r="Z130" s="139">
        <f t="shared" si="11"/>
        <v>0.224</v>
      </c>
      <c r="AA130" s="139">
        <f t="shared" si="12"/>
        <v>0.224</v>
      </c>
      <c r="AB130" s="139">
        <f t="shared" si="13"/>
        <v>0.196</v>
      </c>
      <c r="AC130" s="139">
        <f t="shared" si="14"/>
        <v>0.29</v>
      </c>
      <c r="AD130" s="139">
        <f t="shared" si="15"/>
        <v>0.165</v>
      </c>
      <c r="AE130" s="140">
        <f t="shared" si="16"/>
        <v>5.811</v>
      </c>
      <c r="AF130" s="98">
        <f t="shared" si="17"/>
        <v>0.2493991416</v>
      </c>
      <c r="AG130" s="141">
        <f t="shared" si="18"/>
        <v>0.2493991416</v>
      </c>
    </row>
    <row r="131" ht="15.75" customHeight="1">
      <c r="A131" s="27" t="s">
        <v>172</v>
      </c>
      <c r="B131" s="27" t="s">
        <v>10</v>
      </c>
      <c r="C131" s="133" t="s">
        <v>480</v>
      </c>
      <c r="D131" s="134">
        <v>44672.0</v>
      </c>
      <c r="E131" s="133">
        <v>20.0</v>
      </c>
      <c r="F131" s="133">
        <v>50.0</v>
      </c>
      <c r="G131" s="133">
        <v>0.0</v>
      </c>
      <c r="H131" s="133">
        <v>20.0</v>
      </c>
      <c r="I131" s="133">
        <v>10.0</v>
      </c>
      <c r="J131" s="133">
        <v>11.0</v>
      </c>
      <c r="K131" s="133">
        <v>10.0</v>
      </c>
      <c r="L131" s="133">
        <v>0.0</v>
      </c>
      <c r="M131" s="133">
        <v>0.0</v>
      </c>
      <c r="N131" s="133">
        <v>10.0</v>
      </c>
      <c r="O131" s="133">
        <v>0.0</v>
      </c>
      <c r="P131" s="135">
        <f t="shared" si="1"/>
        <v>131</v>
      </c>
      <c r="Q131" s="136">
        <f t="shared" si="2"/>
        <v>0.086</v>
      </c>
      <c r="R131" s="137">
        <f t="shared" si="3"/>
        <v>0.012</v>
      </c>
      <c r="S131" s="138">
        <f t="shared" si="4"/>
        <v>0.37</v>
      </c>
      <c r="T131" s="139">
        <f t="shared" si="5"/>
        <v>0</v>
      </c>
      <c r="U131" s="139">
        <f t="shared" si="6"/>
        <v>0.238</v>
      </c>
      <c r="V131" s="139">
        <f t="shared" si="7"/>
        <v>0.078</v>
      </c>
      <c r="W131" s="139">
        <f t="shared" si="8"/>
        <v>0.4191</v>
      </c>
      <c r="X131" s="139">
        <f t="shared" si="9"/>
        <v>0.095</v>
      </c>
      <c r="Y131" s="139">
        <f t="shared" si="10"/>
        <v>0.069</v>
      </c>
      <c r="Z131" s="139">
        <f t="shared" si="11"/>
        <v>0</v>
      </c>
      <c r="AA131" s="139">
        <f t="shared" si="12"/>
        <v>0</v>
      </c>
      <c r="AB131" s="139">
        <f t="shared" si="13"/>
        <v>0</v>
      </c>
      <c r="AC131" s="139">
        <f t="shared" si="14"/>
        <v>0</v>
      </c>
      <c r="AD131" s="139">
        <f t="shared" si="15"/>
        <v>0.055</v>
      </c>
      <c r="AE131" s="140">
        <f t="shared" si="16"/>
        <v>1.4221</v>
      </c>
      <c r="AF131" s="98">
        <f t="shared" si="17"/>
        <v>0.06103433476</v>
      </c>
      <c r="AG131" s="141">
        <f t="shared" si="18"/>
        <v>0.06103433476</v>
      </c>
    </row>
    <row r="132" ht="15.75" customHeight="1">
      <c r="A132" s="27" t="s">
        <v>172</v>
      </c>
      <c r="B132" s="27" t="s">
        <v>10</v>
      </c>
      <c r="C132" s="133" t="s">
        <v>481</v>
      </c>
      <c r="D132" s="134">
        <v>44672.0</v>
      </c>
      <c r="E132" s="133">
        <v>20.0</v>
      </c>
      <c r="F132" s="133">
        <v>40.0</v>
      </c>
      <c r="G132" s="133">
        <v>10.0</v>
      </c>
      <c r="H132" s="133">
        <v>10.0</v>
      </c>
      <c r="I132" s="133">
        <v>24.0</v>
      </c>
      <c r="J132" s="133">
        <v>10.0</v>
      </c>
      <c r="K132" s="133">
        <v>10.0</v>
      </c>
      <c r="L132" s="133">
        <v>10.0</v>
      </c>
      <c r="M132" s="133">
        <v>10.0</v>
      </c>
      <c r="N132" s="133">
        <v>10.0</v>
      </c>
      <c r="O132" s="133">
        <v>20.0</v>
      </c>
      <c r="P132" s="135">
        <f t="shared" si="1"/>
        <v>174</v>
      </c>
      <c r="Q132" s="136">
        <f t="shared" si="2"/>
        <v>0.086</v>
      </c>
      <c r="R132" s="137">
        <f t="shared" si="3"/>
        <v>0.012</v>
      </c>
      <c r="S132" s="138">
        <f t="shared" si="4"/>
        <v>0.296</v>
      </c>
      <c r="T132" s="139">
        <f t="shared" si="5"/>
        <v>0.1</v>
      </c>
      <c r="U132" s="139">
        <f t="shared" si="6"/>
        <v>0.119</v>
      </c>
      <c r="V132" s="139">
        <f t="shared" si="7"/>
        <v>0.1872</v>
      </c>
      <c r="W132" s="139">
        <f t="shared" si="8"/>
        <v>0.381</v>
      </c>
      <c r="X132" s="139">
        <f t="shared" si="9"/>
        <v>0.095</v>
      </c>
      <c r="Y132" s="139">
        <f t="shared" si="10"/>
        <v>0.069</v>
      </c>
      <c r="Z132" s="139">
        <f t="shared" si="11"/>
        <v>0.056</v>
      </c>
      <c r="AA132" s="139">
        <f t="shared" si="12"/>
        <v>0.056</v>
      </c>
      <c r="AB132" s="139">
        <f t="shared" si="13"/>
        <v>0.098</v>
      </c>
      <c r="AC132" s="139">
        <f t="shared" si="14"/>
        <v>0.145</v>
      </c>
      <c r="AD132" s="139">
        <f t="shared" si="15"/>
        <v>0.055</v>
      </c>
      <c r="AE132" s="140">
        <f t="shared" si="16"/>
        <v>1.7552</v>
      </c>
      <c r="AF132" s="98">
        <f t="shared" si="17"/>
        <v>0.0753304721</v>
      </c>
      <c r="AG132" s="141">
        <f t="shared" si="18"/>
        <v>0.0753304721</v>
      </c>
    </row>
    <row r="133" ht="15.75" customHeight="1">
      <c r="A133" s="27" t="s">
        <v>172</v>
      </c>
      <c r="B133" s="27" t="s">
        <v>10</v>
      </c>
      <c r="C133" s="133" t="s">
        <v>482</v>
      </c>
      <c r="D133" s="134">
        <v>44672.0</v>
      </c>
      <c r="E133" s="133">
        <v>60.0</v>
      </c>
      <c r="F133" s="133">
        <v>200.0</v>
      </c>
      <c r="G133" s="133">
        <v>55.0</v>
      </c>
      <c r="H133" s="133">
        <v>160.0</v>
      </c>
      <c r="I133" s="133">
        <v>70.0</v>
      </c>
      <c r="J133" s="133">
        <v>83.0</v>
      </c>
      <c r="K133" s="133">
        <v>0.0</v>
      </c>
      <c r="L133" s="133">
        <v>70.0</v>
      </c>
      <c r="M133" s="133">
        <v>0.0</v>
      </c>
      <c r="N133" s="133">
        <v>50.0</v>
      </c>
      <c r="O133" s="133">
        <v>50.0</v>
      </c>
      <c r="P133" s="135">
        <f t="shared" si="1"/>
        <v>798</v>
      </c>
      <c r="Q133" s="136">
        <f t="shared" si="2"/>
        <v>0.258</v>
      </c>
      <c r="R133" s="137">
        <f t="shared" si="3"/>
        <v>0.036</v>
      </c>
      <c r="S133" s="138">
        <f t="shared" si="4"/>
        <v>1.48</v>
      </c>
      <c r="T133" s="139">
        <f t="shared" si="5"/>
        <v>0.55</v>
      </c>
      <c r="U133" s="139">
        <f t="shared" si="6"/>
        <v>1.904</v>
      </c>
      <c r="V133" s="139">
        <f t="shared" si="7"/>
        <v>0.546</v>
      </c>
      <c r="W133" s="139">
        <f t="shared" si="8"/>
        <v>3.1623</v>
      </c>
      <c r="X133" s="139">
        <f t="shared" si="9"/>
        <v>0</v>
      </c>
      <c r="Y133" s="139">
        <f t="shared" si="10"/>
        <v>0</v>
      </c>
      <c r="Z133" s="139">
        <f t="shared" si="11"/>
        <v>0.392</v>
      </c>
      <c r="AA133" s="139">
        <f t="shared" si="12"/>
        <v>0.392</v>
      </c>
      <c r="AB133" s="139">
        <f t="shared" si="13"/>
        <v>0</v>
      </c>
      <c r="AC133" s="139">
        <f t="shared" si="14"/>
        <v>0</v>
      </c>
      <c r="AD133" s="139">
        <f t="shared" si="15"/>
        <v>0.275</v>
      </c>
      <c r="AE133" s="140">
        <f t="shared" si="16"/>
        <v>8.9953</v>
      </c>
      <c r="AF133" s="98">
        <f t="shared" si="17"/>
        <v>0.3860643777</v>
      </c>
      <c r="AG133" s="141">
        <f t="shared" si="18"/>
        <v>0.3860643777</v>
      </c>
    </row>
    <row r="134" ht="15.75" customHeight="1">
      <c r="A134" s="27" t="s">
        <v>172</v>
      </c>
      <c r="B134" s="27" t="s">
        <v>10</v>
      </c>
      <c r="C134" s="133" t="s">
        <v>483</v>
      </c>
      <c r="D134" s="134">
        <v>44672.0</v>
      </c>
      <c r="E134" s="133">
        <v>20.0</v>
      </c>
      <c r="F134" s="133">
        <v>0.0</v>
      </c>
      <c r="G134" s="133">
        <v>10.0</v>
      </c>
      <c r="H134" s="133">
        <v>40.0</v>
      </c>
      <c r="I134" s="133">
        <v>40.0</v>
      </c>
      <c r="J134" s="133">
        <v>32.0</v>
      </c>
      <c r="K134" s="133">
        <v>50.0</v>
      </c>
      <c r="L134" s="133">
        <v>30.0</v>
      </c>
      <c r="M134" s="133">
        <v>0.0</v>
      </c>
      <c r="N134" s="133">
        <v>20.0</v>
      </c>
      <c r="O134" s="133">
        <v>50.0</v>
      </c>
      <c r="P134" s="135">
        <f t="shared" si="1"/>
        <v>292</v>
      </c>
      <c r="Q134" s="136">
        <f t="shared" si="2"/>
        <v>0.086</v>
      </c>
      <c r="R134" s="137">
        <f t="shared" si="3"/>
        <v>0.012</v>
      </c>
      <c r="S134" s="138">
        <f t="shared" si="4"/>
        <v>0</v>
      </c>
      <c r="T134" s="139">
        <f t="shared" si="5"/>
        <v>0.1</v>
      </c>
      <c r="U134" s="139">
        <f t="shared" si="6"/>
        <v>0.476</v>
      </c>
      <c r="V134" s="139">
        <f t="shared" si="7"/>
        <v>0.312</v>
      </c>
      <c r="W134" s="139">
        <f t="shared" si="8"/>
        <v>1.2192</v>
      </c>
      <c r="X134" s="139">
        <f t="shared" si="9"/>
        <v>0.475</v>
      </c>
      <c r="Y134" s="139">
        <f t="shared" si="10"/>
        <v>0.345</v>
      </c>
      <c r="Z134" s="139">
        <f t="shared" si="11"/>
        <v>0.168</v>
      </c>
      <c r="AA134" s="139">
        <f t="shared" si="12"/>
        <v>0.168</v>
      </c>
      <c r="AB134" s="139">
        <f t="shared" si="13"/>
        <v>0</v>
      </c>
      <c r="AC134" s="139">
        <f t="shared" si="14"/>
        <v>0</v>
      </c>
      <c r="AD134" s="139">
        <f t="shared" si="15"/>
        <v>0.11</v>
      </c>
      <c r="AE134" s="140">
        <f t="shared" si="16"/>
        <v>3.4712</v>
      </c>
      <c r="AF134" s="98">
        <f t="shared" si="17"/>
        <v>0.1489785408</v>
      </c>
      <c r="AG134" s="141">
        <f t="shared" si="18"/>
        <v>0.1489785408</v>
      </c>
    </row>
    <row r="135" ht="15.75" customHeight="1">
      <c r="A135" s="27" t="s">
        <v>172</v>
      </c>
      <c r="B135" s="27" t="s">
        <v>10</v>
      </c>
      <c r="C135" s="133" t="s">
        <v>484</v>
      </c>
      <c r="D135" s="134">
        <v>44672.0</v>
      </c>
      <c r="E135" s="133">
        <v>60.0</v>
      </c>
      <c r="F135" s="133">
        <v>160.0</v>
      </c>
      <c r="G135" s="133">
        <v>70.0</v>
      </c>
      <c r="H135" s="133">
        <v>120.0</v>
      </c>
      <c r="I135" s="133">
        <v>120.0</v>
      </c>
      <c r="J135" s="133">
        <v>100.0</v>
      </c>
      <c r="K135" s="133">
        <v>0.0</v>
      </c>
      <c r="L135" s="133">
        <v>0.0</v>
      </c>
      <c r="M135" s="133">
        <v>0.0</v>
      </c>
      <c r="N135" s="133">
        <v>100.0</v>
      </c>
      <c r="O135" s="133">
        <v>50.0</v>
      </c>
      <c r="P135" s="135">
        <f t="shared" si="1"/>
        <v>780</v>
      </c>
      <c r="Q135" s="136">
        <f t="shared" si="2"/>
        <v>0.258</v>
      </c>
      <c r="R135" s="137">
        <f t="shared" si="3"/>
        <v>0.036</v>
      </c>
      <c r="S135" s="138">
        <f t="shared" si="4"/>
        <v>1.184</v>
      </c>
      <c r="T135" s="139">
        <f t="shared" si="5"/>
        <v>0.7</v>
      </c>
      <c r="U135" s="139">
        <f t="shared" si="6"/>
        <v>1.428</v>
      </c>
      <c r="V135" s="139">
        <f t="shared" si="7"/>
        <v>0.936</v>
      </c>
      <c r="W135" s="139">
        <f t="shared" si="8"/>
        <v>3.81</v>
      </c>
      <c r="X135" s="139">
        <f t="shared" si="9"/>
        <v>0</v>
      </c>
      <c r="Y135" s="139">
        <f t="shared" si="10"/>
        <v>0</v>
      </c>
      <c r="Z135" s="139">
        <f t="shared" si="11"/>
        <v>0</v>
      </c>
      <c r="AA135" s="139">
        <f t="shared" si="12"/>
        <v>0</v>
      </c>
      <c r="AB135" s="139">
        <f t="shared" si="13"/>
        <v>0</v>
      </c>
      <c r="AC135" s="139">
        <f t="shared" si="14"/>
        <v>0</v>
      </c>
      <c r="AD135" s="139">
        <f t="shared" si="15"/>
        <v>0.55</v>
      </c>
      <c r="AE135" s="140">
        <f t="shared" si="16"/>
        <v>8.902</v>
      </c>
      <c r="AF135" s="98">
        <f t="shared" si="17"/>
        <v>0.3820600858</v>
      </c>
      <c r="AG135" s="141">
        <f t="shared" si="18"/>
        <v>0.3820600858</v>
      </c>
    </row>
    <row r="136" ht="15.75" customHeight="1">
      <c r="A136" s="27" t="s">
        <v>172</v>
      </c>
      <c r="B136" s="27" t="s">
        <v>10</v>
      </c>
      <c r="C136" s="133" t="s">
        <v>485</v>
      </c>
      <c r="D136" s="134">
        <v>44672.0</v>
      </c>
      <c r="E136" s="133">
        <v>20.0</v>
      </c>
      <c r="F136" s="133">
        <v>60.0</v>
      </c>
      <c r="G136" s="133">
        <v>25.0</v>
      </c>
      <c r="H136" s="133">
        <v>100.0</v>
      </c>
      <c r="I136" s="133">
        <v>100.0</v>
      </c>
      <c r="J136" s="133">
        <v>50.0</v>
      </c>
      <c r="K136" s="133">
        <v>70.0</v>
      </c>
      <c r="L136" s="133">
        <v>30.0</v>
      </c>
      <c r="M136" s="133">
        <v>0.0</v>
      </c>
      <c r="N136" s="133">
        <v>60.0</v>
      </c>
      <c r="O136" s="133">
        <v>0.0</v>
      </c>
      <c r="P136" s="135">
        <f t="shared" si="1"/>
        <v>515</v>
      </c>
      <c r="Q136" s="136">
        <f t="shared" si="2"/>
        <v>0.086</v>
      </c>
      <c r="R136" s="137">
        <f t="shared" si="3"/>
        <v>0.012</v>
      </c>
      <c r="S136" s="138">
        <f t="shared" si="4"/>
        <v>0.444</v>
      </c>
      <c r="T136" s="139">
        <f t="shared" si="5"/>
        <v>0.25</v>
      </c>
      <c r="U136" s="139">
        <f t="shared" si="6"/>
        <v>1.19</v>
      </c>
      <c r="V136" s="139">
        <f t="shared" si="7"/>
        <v>0.78</v>
      </c>
      <c r="W136" s="139">
        <f t="shared" si="8"/>
        <v>1.905</v>
      </c>
      <c r="X136" s="139">
        <f t="shared" si="9"/>
        <v>0.665</v>
      </c>
      <c r="Y136" s="139">
        <f t="shared" si="10"/>
        <v>0.483</v>
      </c>
      <c r="Z136" s="139">
        <f t="shared" si="11"/>
        <v>0.168</v>
      </c>
      <c r="AA136" s="139">
        <f t="shared" si="12"/>
        <v>0.168</v>
      </c>
      <c r="AB136" s="139">
        <f t="shared" si="13"/>
        <v>0</v>
      </c>
      <c r="AC136" s="139">
        <f t="shared" si="14"/>
        <v>0</v>
      </c>
      <c r="AD136" s="139">
        <f t="shared" si="15"/>
        <v>0.33</v>
      </c>
      <c r="AE136" s="140">
        <f t="shared" si="16"/>
        <v>6.481</v>
      </c>
      <c r="AF136" s="98">
        <f t="shared" si="17"/>
        <v>0.2781545064</v>
      </c>
      <c r="AG136" s="141">
        <f t="shared" si="18"/>
        <v>0.2781545064</v>
      </c>
    </row>
    <row r="137" ht="15.75" customHeight="1">
      <c r="A137" s="27" t="s">
        <v>172</v>
      </c>
      <c r="B137" s="27" t="s">
        <v>10</v>
      </c>
      <c r="C137" s="133" t="s">
        <v>486</v>
      </c>
      <c r="D137" s="134">
        <v>44672.0</v>
      </c>
      <c r="E137" s="133">
        <v>0.0</v>
      </c>
      <c r="F137" s="133">
        <v>50.0</v>
      </c>
      <c r="G137" s="133">
        <v>25.0</v>
      </c>
      <c r="H137" s="133">
        <v>50.0</v>
      </c>
      <c r="I137" s="133">
        <v>20.0</v>
      </c>
      <c r="J137" s="133">
        <v>80.0</v>
      </c>
      <c r="K137" s="133">
        <v>0.0</v>
      </c>
      <c r="L137" s="133">
        <v>100.0</v>
      </c>
      <c r="M137" s="133">
        <v>0.0</v>
      </c>
      <c r="N137" s="133">
        <v>50.0</v>
      </c>
      <c r="O137" s="133">
        <v>0.0</v>
      </c>
      <c r="P137" s="135">
        <f t="shared" si="1"/>
        <v>375</v>
      </c>
      <c r="Q137" s="136">
        <f t="shared" si="2"/>
        <v>0</v>
      </c>
      <c r="R137" s="137">
        <f t="shared" si="3"/>
        <v>0</v>
      </c>
      <c r="S137" s="138">
        <f t="shared" si="4"/>
        <v>0.37</v>
      </c>
      <c r="T137" s="139">
        <f t="shared" si="5"/>
        <v>0.25</v>
      </c>
      <c r="U137" s="139">
        <f t="shared" si="6"/>
        <v>0.595</v>
      </c>
      <c r="V137" s="139">
        <f t="shared" si="7"/>
        <v>0.156</v>
      </c>
      <c r="W137" s="139">
        <f t="shared" si="8"/>
        <v>3.048</v>
      </c>
      <c r="X137" s="139">
        <f t="shared" si="9"/>
        <v>0</v>
      </c>
      <c r="Y137" s="139">
        <f t="shared" si="10"/>
        <v>0</v>
      </c>
      <c r="Z137" s="139">
        <f t="shared" si="11"/>
        <v>0.56</v>
      </c>
      <c r="AA137" s="139">
        <f t="shared" si="12"/>
        <v>0.56</v>
      </c>
      <c r="AB137" s="139">
        <f t="shared" si="13"/>
        <v>0</v>
      </c>
      <c r="AC137" s="139">
        <f t="shared" si="14"/>
        <v>0</v>
      </c>
      <c r="AD137" s="139">
        <f t="shared" si="15"/>
        <v>0.275</v>
      </c>
      <c r="AE137" s="140">
        <f t="shared" si="16"/>
        <v>5.814</v>
      </c>
      <c r="AF137" s="98">
        <f t="shared" si="17"/>
        <v>0.249527897</v>
      </c>
      <c r="AG137" s="141">
        <f t="shared" si="18"/>
        <v>0.249527897</v>
      </c>
    </row>
    <row r="138" ht="15.75" customHeight="1">
      <c r="A138" s="27" t="s">
        <v>172</v>
      </c>
      <c r="B138" s="27" t="s">
        <v>10</v>
      </c>
      <c r="C138" s="133" t="s">
        <v>453</v>
      </c>
      <c r="D138" s="142">
        <v>44702.0</v>
      </c>
      <c r="E138" s="133">
        <v>0.0</v>
      </c>
      <c r="F138" s="133">
        <v>0.0</v>
      </c>
      <c r="G138" s="133">
        <v>0.0</v>
      </c>
      <c r="H138" s="133">
        <v>500.0</v>
      </c>
      <c r="I138" s="133">
        <v>200.0</v>
      </c>
      <c r="J138" s="133">
        <v>0.0</v>
      </c>
      <c r="K138" s="133">
        <v>500.0</v>
      </c>
      <c r="L138" s="133">
        <v>300.0</v>
      </c>
      <c r="M138" s="133">
        <v>0.0</v>
      </c>
      <c r="N138" s="133">
        <v>0.0</v>
      </c>
      <c r="O138" s="133">
        <v>0.0</v>
      </c>
      <c r="P138" s="135">
        <f t="shared" si="1"/>
        <v>1500</v>
      </c>
      <c r="Q138" s="136">
        <f t="shared" si="2"/>
        <v>0</v>
      </c>
      <c r="R138" s="137">
        <f t="shared" si="3"/>
        <v>0</v>
      </c>
      <c r="S138" s="138">
        <f t="shared" si="4"/>
        <v>0</v>
      </c>
      <c r="T138" s="139">
        <f t="shared" si="5"/>
        <v>0</v>
      </c>
      <c r="U138" s="139">
        <f t="shared" si="6"/>
        <v>5.95</v>
      </c>
      <c r="V138" s="139">
        <f t="shared" si="7"/>
        <v>1.56</v>
      </c>
      <c r="W138" s="139">
        <f t="shared" si="8"/>
        <v>0</v>
      </c>
      <c r="X138" s="139">
        <f t="shared" si="9"/>
        <v>4.75</v>
      </c>
      <c r="Y138" s="139">
        <f t="shared" si="10"/>
        <v>3.45</v>
      </c>
      <c r="Z138" s="139">
        <f t="shared" si="11"/>
        <v>1.68</v>
      </c>
      <c r="AA138" s="139">
        <f t="shared" si="12"/>
        <v>1.68</v>
      </c>
      <c r="AB138" s="139">
        <f t="shared" si="13"/>
        <v>0</v>
      </c>
      <c r="AC138" s="139">
        <f t="shared" si="14"/>
        <v>0</v>
      </c>
      <c r="AD138" s="139">
        <f t="shared" si="15"/>
        <v>0</v>
      </c>
      <c r="AE138" s="140">
        <f t="shared" si="16"/>
        <v>19.07</v>
      </c>
      <c r="AF138" s="98">
        <f t="shared" si="17"/>
        <v>0.8184549356</v>
      </c>
      <c r="AG138" s="141">
        <f t="shared" si="18"/>
        <v>0.8184549356</v>
      </c>
    </row>
    <row r="139" ht="15.75" customHeight="1">
      <c r="A139" s="27" t="s">
        <v>172</v>
      </c>
      <c r="B139" s="27" t="s">
        <v>10</v>
      </c>
      <c r="C139" s="133" t="s">
        <v>454</v>
      </c>
      <c r="D139" s="142">
        <v>44702.0</v>
      </c>
      <c r="E139" s="133">
        <v>20.0</v>
      </c>
      <c r="F139" s="133">
        <v>70.0</v>
      </c>
      <c r="G139" s="133">
        <v>5.0</v>
      </c>
      <c r="H139" s="133">
        <v>20.0</v>
      </c>
      <c r="I139" s="133">
        <v>12.0</v>
      </c>
      <c r="J139" s="133">
        <v>52.0</v>
      </c>
      <c r="K139" s="133">
        <v>50.0</v>
      </c>
      <c r="L139" s="133">
        <v>40.0</v>
      </c>
      <c r="M139" s="133">
        <v>30.0</v>
      </c>
      <c r="N139" s="133">
        <v>40.0</v>
      </c>
      <c r="O139" s="133">
        <v>0.0</v>
      </c>
      <c r="P139" s="135">
        <f t="shared" si="1"/>
        <v>339</v>
      </c>
      <c r="Q139" s="136">
        <f t="shared" si="2"/>
        <v>0.086</v>
      </c>
      <c r="R139" s="137">
        <f t="shared" si="3"/>
        <v>0.012</v>
      </c>
      <c r="S139" s="138">
        <f t="shared" si="4"/>
        <v>0.518</v>
      </c>
      <c r="T139" s="139">
        <f t="shared" si="5"/>
        <v>0.05</v>
      </c>
      <c r="U139" s="139">
        <f t="shared" si="6"/>
        <v>0.238</v>
      </c>
      <c r="V139" s="139">
        <f t="shared" si="7"/>
        <v>0.0936</v>
      </c>
      <c r="W139" s="139">
        <f t="shared" si="8"/>
        <v>1.9812</v>
      </c>
      <c r="X139" s="139">
        <f t="shared" si="9"/>
        <v>0.475</v>
      </c>
      <c r="Y139" s="139">
        <f t="shared" si="10"/>
        <v>0.345</v>
      </c>
      <c r="Z139" s="139">
        <f t="shared" si="11"/>
        <v>0.224</v>
      </c>
      <c r="AA139" s="139">
        <f t="shared" si="12"/>
        <v>0.224</v>
      </c>
      <c r="AB139" s="139">
        <f t="shared" si="13"/>
        <v>0.294</v>
      </c>
      <c r="AC139" s="139">
        <f t="shared" si="14"/>
        <v>0.435</v>
      </c>
      <c r="AD139" s="139">
        <f t="shared" si="15"/>
        <v>0.22</v>
      </c>
      <c r="AE139" s="140">
        <f t="shared" si="16"/>
        <v>5.1958</v>
      </c>
      <c r="AF139" s="98">
        <f t="shared" si="17"/>
        <v>0.2229957082</v>
      </c>
      <c r="AG139" s="141">
        <f t="shared" si="18"/>
        <v>0.2229957082</v>
      </c>
    </row>
    <row r="140" ht="15.75" customHeight="1">
      <c r="A140" s="27" t="s">
        <v>172</v>
      </c>
      <c r="B140" s="27" t="s">
        <v>10</v>
      </c>
      <c r="C140" s="133" t="s">
        <v>455</v>
      </c>
      <c r="D140" s="142">
        <v>44702.0</v>
      </c>
      <c r="E140" s="133">
        <v>20.0</v>
      </c>
      <c r="F140" s="133">
        <v>40.0</v>
      </c>
      <c r="G140" s="133">
        <v>5.0</v>
      </c>
      <c r="H140" s="133">
        <v>40.0</v>
      </c>
      <c r="I140" s="133">
        <v>40.0</v>
      </c>
      <c r="J140" s="133">
        <v>26.0</v>
      </c>
      <c r="K140" s="133">
        <v>20.0</v>
      </c>
      <c r="L140" s="133">
        <v>20.0</v>
      </c>
      <c r="M140" s="133">
        <v>10.0</v>
      </c>
      <c r="N140" s="133">
        <v>40.0</v>
      </c>
      <c r="O140" s="133">
        <v>0.0</v>
      </c>
      <c r="P140" s="135">
        <f t="shared" si="1"/>
        <v>261</v>
      </c>
      <c r="Q140" s="136">
        <f t="shared" si="2"/>
        <v>0.086</v>
      </c>
      <c r="R140" s="137">
        <f t="shared" si="3"/>
        <v>0.012</v>
      </c>
      <c r="S140" s="138">
        <f t="shared" si="4"/>
        <v>0.296</v>
      </c>
      <c r="T140" s="139">
        <f t="shared" si="5"/>
        <v>0.05</v>
      </c>
      <c r="U140" s="139">
        <f t="shared" si="6"/>
        <v>0.476</v>
      </c>
      <c r="V140" s="139">
        <f t="shared" si="7"/>
        <v>0.312</v>
      </c>
      <c r="W140" s="139">
        <f t="shared" si="8"/>
        <v>0.9906</v>
      </c>
      <c r="X140" s="139">
        <f t="shared" si="9"/>
        <v>0.19</v>
      </c>
      <c r="Y140" s="139">
        <f t="shared" si="10"/>
        <v>0.138</v>
      </c>
      <c r="Z140" s="139">
        <f t="shared" si="11"/>
        <v>0.112</v>
      </c>
      <c r="AA140" s="139">
        <f t="shared" si="12"/>
        <v>0.112</v>
      </c>
      <c r="AB140" s="139">
        <f t="shared" si="13"/>
        <v>0.098</v>
      </c>
      <c r="AC140" s="139">
        <f t="shared" si="14"/>
        <v>0.145</v>
      </c>
      <c r="AD140" s="139">
        <f t="shared" si="15"/>
        <v>0.22</v>
      </c>
      <c r="AE140" s="140">
        <f t="shared" si="16"/>
        <v>3.2376</v>
      </c>
      <c r="AF140" s="98">
        <f t="shared" si="17"/>
        <v>0.1389527897</v>
      </c>
      <c r="AG140" s="141">
        <f t="shared" si="18"/>
        <v>0.1389527897</v>
      </c>
    </row>
    <row r="141" ht="15.75" customHeight="1">
      <c r="A141" s="27" t="s">
        <v>172</v>
      </c>
      <c r="B141" s="27" t="s">
        <v>10</v>
      </c>
      <c r="C141" s="133" t="s">
        <v>456</v>
      </c>
      <c r="D141" s="142">
        <v>44702.0</v>
      </c>
      <c r="E141" s="133">
        <v>40.0</v>
      </c>
      <c r="F141" s="133">
        <v>70.0</v>
      </c>
      <c r="G141" s="133">
        <v>0.0</v>
      </c>
      <c r="H141" s="133">
        <v>60.0</v>
      </c>
      <c r="I141" s="133">
        <v>64.0</v>
      </c>
      <c r="J141" s="133">
        <v>29.0</v>
      </c>
      <c r="K141" s="133">
        <v>40.0</v>
      </c>
      <c r="L141" s="133">
        <v>20.0</v>
      </c>
      <c r="M141" s="133">
        <v>40.0</v>
      </c>
      <c r="N141" s="133">
        <v>70.0</v>
      </c>
      <c r="O141" s="133">
        <v>0.0</v>
      </c>
      <c r="P141" s="135">
        <f t="shared" si="1"/>
        <v>433</v>
      </c>
      <c r="Q141" s="136">
        <f t="shared" si="2"/>
        <v>0.172</v>
      </c>
      <c r="R141" s="137">
        <f t="shared" si="3"/>
        <v>0.024</v>
      </c>
      <c r="S141" s="138">
        <f t="shared" si="4"/>
        <v>0.518</v>
      </c>
      <c r="T141" s="139">
        <f t="shared" si="5"/>
        <v>0</v>
      </c>
      <c r="U141" s="139">
        <f t="shared" si="6"/>
        <v>0.714</v>
      </c>
      <c r="V141" s="139">
        <f t="shared" si="7"/>
        <v>0.4992</v>
      </c>
      <c r="W141" s="139">
        <f t="shared" si="8"/>
        <v>1.1049</v>
      </c>
      <c r="X141" s="139">
        <f t="shared" si="9"/>
        <v>0.38</v>
      </c>
      <c r="Y141" s="139">
        <f t="shared" si="10"/>
        <v>0.276</v>
      </c>
      <c r="Z141" s="139">
        <f t="shared" si="11"/>
        <v>0.112</v>
      </c>
      <c r="AA141" s="139">
        <f t="shared" si="12"/>
        <v>0.112</v>
      </c>
      <c r="AB141" s="139">
        <f t="shared" si="13"/>
        <v>0.392</v>
      </c>
      <c r="AC141" s="139">
        <f t="shared" si="14"/>
        <v>0.58</v>
      </c>
      <c r="AD141" s="139">
        <f t="shared" si="15"/>
        <v>0.385</v>
      </c>
      <c r="AE141" s="140">
        <f t="shared" si="16"/>
        <v>5.2691</v>
      </c>
      <c r="AF141" s="98">
        <f t="shared" si="17"/>
        <v>0.2261416309</v>
      </c>
      <c r="AG141" s="141">
        <f t="shared" si="18"/>
        <v>0.2261416309</v>
      </c>
    </row>
    <row r="142" ht="15.75" customHeight="1">
      <c r="A142" s="27" t="s">
        <v>172</v>
      </c>
      <c r="B142" s="27" t="s">
        <v>10</v>
      </c>
      <c r="C142" s="133" t="s">
        <v>457</v>
      </c>
      <c r="D142" s="142">
        <v>44702.0</v>
      </c>
      <c r="E142" s="133">
        <v>100.0</v>
      </c>
      <c r="F142" s="133">
        <v>160.0</v>
      </c>
      <c r="G142" s="133">
        <v>35.0</v>
      </c>
      <c r="H142" s="133">
        <v>30.0</v>
      </c>
      <c r="I142" s="133">
        <v>100.0</v>
      </c>
      <c r="J142" s="133">
        <v>100.0</v>
      </c>
      <c r="K142" s="133">
        <v>100.0</v>
      </c>
      <c r="L142" s="133">
        <v>50.0</v>
      </c>
      <c r="M142" s="133">
        <v>30.0</v>
      </c>
      <c r="N142" s="133">
        <v>60.0</v>
      </c>
      <c r="O142" s="133">
        <v>40.0</v>
      </c>
      <c r="P142" s="135">
        <f t="shared" si="1"/>
        <v>805</v>
      </c>
      <c r="Q142" s="136">
        <f t="shared" si="2"/>
        <v>0.43</v>
      </c>
      <c r="R142" s="137">
        <f t="shared" si="3"/>
        <v>0.06</v>
      </c>
      <c r="S142" s="138">
        <f t="shared" si="4"/>
        <v>1.184</v>
      </c>
      <c r="T142" s="139">
        <f t="shared" si="5"/>
        <v>0.35</v>
      </c>
      <c r="U142" s="139">
        <f t="shared" si="6"/>
        <v>0.357</v>
      </c>
      <c r="V142" s="139">
        <f t="shared" si="7"/>
        <v>0.78</v>
      </c>
      <c r="W142" s="139">
        <f t="shared" si="8"/>
        <v>3.81</v>
      </c>
      <c r="X142" s="139">
        <f t="shared" si="9"/>
        <v>0.95</v>
      </c>
      <c r="Y142" s="139">
        <f t="shared" si="10"/>
        <v>0.69</v>
      </c>
      <c r="Z142" s="139">
        <f t="shared" si="11"/>
        <v>0.28</v>
      </c>
      <c r="AA142" s="139">
        <f t="shared" si="12"/>
        <v>0.28</v>
      </c>
      <c r="AB142" s="139">
        <f t="shared" si="13"/>
        <v>0.294</v>
      </c>
      <c r="AC142" s="139">
        <f t="shared" si="14"/>
        <v>0.435</v>
      </c>
      <c r="AD142" s="139">
        <f t="shared" si="15"/>
        <v>0.33</v>
      </c>
      <c r="AE142" s="140">
        <f t="shared" si="16"/>
        <v>10.23</v>
      </c>
      <c r="AF142" s="98">
        <f t="shared" si="17"/>
        <v>0.439055794</v>
      </c>
      <c r="AG142" s="141">
        <f t="shared" si="18"/>
        <v>0.439055794</v>
      </c>
    </row>
    <row r="143" ht="15.75" customHeight="1">
      <c r="A143" s="27" t="s">
        <v>172</v>
      </c>
      <c r="B143" s="27" t="s">
        <v>10</v>
      </c>
      <c r="C143" s="133" t="s">
        <v>458</v>
      </c>
      <c r="D143" s="142">
        <v>44702.0</v>
      </c>
      <c r="E143" s="133">
        <v>0.0</v>
      </c>
      <c r="F143" s="133">
        <v>30.0</v>
      </c>
      <c r="G143" s="133">
        <v>0.0</v>
      </c>
      <c r="H143" s="133">
        <v>30.0</v>
      </c>
      <c r="I143" s="133">
        <v>24.0</v>
      </c>
      <c r="J143" s="133">
        <v>17.0</v>
      </c>
      <c r="K143" s="133">
        <v>10.0</v>
      </c>
      <c r="L143" s="133">
        <v>0.0</v>
      </c>
      <c r="M143" s="133">
        <v>10.0</v>
      </c>
      <c r="N143" s="133">
        <v>30.0</v>
      </c>
      <c r="O143" s="133">
        <v>0.0</v>
      </c>
      <c r="P143" s="135">
        <f t="shared" si="1"/>
        <v>151</v>
      </c>
      <c r="Q143" s="136">
        <f t="shared" si="2"/>
        <v>0</v>
      </c>
      <c r="R143" s="137">
        <f t="shared" si="3"/>
        <v>0</v>
      </c>
      <c r="S143" s="138">
        <f t="shared" si="4"/>
        <v>0.222</v>
      </c>
      <c r="T143" s="139">
        <f t="shared" si="5"/>
        <v>0</v>
      </c>
      <c r="U143" s="139">
        <f t="shared" si="6"/>
        <v>0.357</v>
      </c>
      <c r="V143" s="139">
        <f t="shared" si="7"/>
        <v>0.1872</v>
      </c>
      <c r="W143" s="139">
        <f t="shared" si="8"/>
        <v>0.6477</v>
      </c>
      <c r="X143" s="139">
        <f t="shared" si="9"/>
        <v>0.095</v>
      </c>
      <c r="Y143" s="139">
        <f t="shared" si="10"/>
        <v>0.069</v>
      </c>
      <c r="Z143" s="139">
        <f t="shared" si="11"/>
        <v>0</v>
      </c>
      <c r="AA143" s="139">
        <f t="shared" si="12"/>
        <v>0</v>
      </c>
      <c r="AB143" s="139">
        <f t="shared" si="13"/>
        <v>0.098</v>
      </c>
      <c r="AC143" s="139">
        <f t="shared" si="14"/>
        <v>0.145</v>
      </c>
      <c r="AD143" s="139">
        <f t="shared" si="15"/>
        <v>0.165</v>
      </c>
      <c r="AE143" s="140">
        <f t="shared" si="16"/>
        <v>1.9859</v>
      </c>
      <c r="AF143" s="98">
        <f t="shared" si="17"/>
        <v>0.08523175966</v>
      </c>
      <c r="AG143" s="141">
        <f t="shared" si="18"/>
        <v>0.08523175966</v>
      </c>
    </row>
    <row r="144" ht="15.75" customHeight="1">
      <c r="A144" s="27" t="s">
        <v>172</v>
      </c>
      <c r="B144" s="27" t="s">
        <v>10</v>
      </c>
      <c r="C144" s="133" t="s">
        <v>459</v>
      </c>
      <c r="D144" s="142">
        <v>44702.0</v>
      </c>
      <c r="E144" s="133">
        <v>20.0</v>
      </c>
      <c r="F144" s="133">
        <v>0.0</v>
      </c>
      <c r="G144" s="133">
        <v>0.0</v>
      </c>
      <c r="H144" s="133">
        <v>0.0</v>
      </c>
      <c r="I144" s="133">
        <v>0.0</v>
      </c>
      <c r="J144" s="133">
        <v>50.0</v>
      </c>
      <c r="K144" s="133">
        <v>0.0</v>
      </c>
      <c r="L144" s="133">
        <v>20.0</v>
      </c>
      <c r="M144" s="133">
        <v>0.0</v>
      </c>
      <c r="N144" s="133">
        <v>0.0</v>
      </c>
      <c r="O144" s="133">
        <v>0.0</v>
      </c>
      <c r="P144" s="135">
        <f t="shared" si="1"/>
        <v>90</v>
      </c>
      <c r="Q144" s="136">
        <f t="shared" si="2"/>
        <v>0.086</v>
      </c>
      <c r="R144" s="137">
        <f t="shared" si="3"/>
        <v>0.012</v>
      </c>
      <c r="S144" s="138">
        <f t="shared" si="4"/>
        <v>0</v>
      </c>
      <c r="T144" s="139">
        <f t="shared" si="5"/>
        <v>0</v>
      </c>
      <c r="U144" s="139">
        <f t="shared" si="6"/>
        <v>0</v>
      </c>
      <c r="V144" s="139">
        <f t="shared" si="7"/>
        <v>0</v>
      </c>
      <c r="W144" s="139">
        <f t="shared" si="8"/>
        <v>1.905</v>
      </c>
      <c r="X144" s="139">
        <f t="shared" si="9"/>
        <v>0</v>
      </c>
      <c r="Y144" s="139">
        <f t="shared" si="10"/>
        <v>0</v>
      </c>
      <c r="Z144" s="139">
        <f t="shared" si="11"/>
        <v>0.112</v>
      </c>
      <c r="AA144" s="139">
        <f t="shared" si="12"/>
        <v>0.112</v>
      </c>
      <c r="AB144" s="139">
        <f t="shared" si="13"/>
        <v>0</v>
      </c>
      <c r="AC144" s="139">
        <f t="shared" si="14"/>
        <v>0</v>
      </c>
      <c r="AD144" s="139">
        <f t="shared" si="15"/>
        <v>0</v>
      </c>
      <c r="AE144" s="140">
        <f t="shared" si="16"/>
        <v>2.227</v>
      </c>
      <c r="AF144" s="98">
        <f t="shared" si="17"/>
        <v>0.09557939914</v>
      </c>
      <c r="AG144" s="141">
        <f t="shared" si="18"/>
        <v>0.09557939914</v>
      </c>
    </row>
    <row r="145" ht="15.75" customHeight="1">
      <c r="A145" s="27" t="s">
        <v>172</v>
      </c>
      <c r="B145" s="27" t="s">
        <v>10</v>
      </c>
      <c r="C145" s="133" t="s">
        <v>460</v>
      </c>
      <c r="D145" s="142">
        <v>44702.0</v>
      </c>
      <c r="E145" s="133">
        <v>100.0</v>
      </c>
      <c r="F145" s="133">
        <v>140.0</v>
      </c>
      <c r="G145" s="133">
        <v>20.0</v>
      </c>
      <c r="H145" s="133">
        <v>60.0</v>
      </c>
      <c r="I145" s="133">
        <v>76.0</v>
      </c>
      <c r="J145" s="133">
        <v>50.0</v>
      </c>
      <c r="K145" s="133">
        <v>50.0</v>
      </c>
      <c r="L145" s="133">
        <v>40.0</v>
      </c>
      <c r="M145" s="133">
        <v>20.0</v>
      </c>
      <c r="N145" s="133">
        <v>50.0</v>
      </c>
      <c r="O145" s="133">
        <v>0.0</v>
      </c>
      <c r="P145" s="135">
        <f t="shared" si="1"/>
        <v>606</v>
      </c>
      <c r="Q145" s="136">
        <f t="shared" si="2"/>
        <v>0.43</v>
      </c>
      <c r="R145" s="137">
        <f t="shared" si="3"/>
        <v>0.06</v>
      </c>
      <c r="S145" s="138">
        <f t="shared" si="4"/>
        <v>1.036</v>
      </c>
      <c r="T145" s="139">
        <f t="shared" si="5"/>
        <v>0.2</v>
      </c>
      <c r="U145" s="139">
        <f t="shared" si="6"/>
        <v>0.714</v>
      </c>
      <c r="V145" s="139">
        <f t="shared" si="7"/>
        <v>0.5928</v>
      </c>
      <c r="W145" s="139">
        <f t="shared" si="8"/>
        <v>1.905</v>
      </c>
      <c r="X145" s="139">
        <f t="shared" si="9"/>
        <v>0.475</v>
      </c>
      <c r="Y145" s="139">
        <f t="shared" si="10"/>
        <v>0.345</v>
      </c>
      <c r="Z145" s="139">
        <f t="shared" si="11"/>
        <v>0.224</v>
      </c>
      <c r="AA145" s="139">
        <f t="shared" si="12"/>
        <v>0.224</v>
      </c>
      <c r="AB145" s="139">
        <f t="shared" si="13"/>
        <v>0.196</v>
      </c>
      <c r="AC145" s="139">
        <f t="shared" si="14"/>
        <v>0.29</v>
      </c>
      <c r="AD145" s="139">
        <f t="shared" si="15"/>
        <v>0.275</v>
      </c>
      <c r="AE145" s="140">
        <f t="shared" si="16"/>
        <v>6.9668</v>
      </c>
      <c r="AF145" s="98">
        <f t="shared" si="17"/>
        <v>0.2990042918</v>
      </c>
      <c r="AG145" s="141">
        <f t="shared" si="18"/>
        <v>0.2990042918</v>
      </c>
    </row>
    <row r="146" ht="15.75" customHeight="1">
      <c r="A146" s="27" t="s">
        <v>172</v>
      </c>
      <c r="B146" s="27" t="s">
        <v>10</v>
      </c>
      <c r="C146" s="133" t="s">
        <v>461</v>
      </c>
      <c r="D146" s="142">
        <v>44702.0</v>
      </c>
      <c r="E146" s="133">
        <v>20.0</v>
      </c>
      <c r="F146" s="133">
        <v>10.0</v>
      </c>
      <c r="G146" s="133">
        <v>25.0</v>
      </c>
      <c r="H146" s="133">
        <v>30.0</v>
      </c>
      <c r="I146" s="133">
        <v>30.0</v>
      </c>
      <c r="J146" s="133">
        <v>32.0</v>
      </c>
      <c r="K146" s="133">
        <v>50.0</v>
      </c>
      <c r="L146" s="133">
        <v>0.0</v>
      </c>
      <c r="M146" s="133">
        <v>10.0</v>
      </c>
      <c r="N146" s="133">
        <v>30.0</v>
      </c>
      <c r="O146" s="133">
        <v>0.0</v>
      </c>
      <c r="P146" s="135">
        <f t="shared" si="1"/>
        <v>237</v>
      </c>
      <c r="Q146" s="136">
        <f t="shared" si="2"/>
        <v>0.086</v>
      </c>
      <c r="R146" s="137">
        <f t="shared" si="3"/>
        <v>0.012</v>
      </c>
      <c r="S146" s="138">
        <f t="shared" si="4"/>
        <v>0.074</v>
      </c>
      <c r="T146" s="139">
        <f t="shared" si="5"/>
        <v>0.25</v>
      </c>
      <c r="U146" s="139">
        <f t="shared" si="6"/>
        <v>0.357</v>
      </c>
      <c r="V146" s="139">
        <f t="shared" si="7"/>
        <v>0.234</v>
      </c>
      <c r="W146" s="139">
        <f t="shared" si="8"/>
        <v>1.2192</v>
      </c>
      <c r="X146" s="139">
        <f t="shared" si="9"/>
        <v>0.475</v>
      </c>
      <c r="Y146" s="139">
        <f t="shared" si="10"/>
        <v>0.345</v>
      </c>
      <c r="Z146" s="139">
        <f t="shared" si="11"/>
        <v>0</v>
      </c>
      <c r="AA146" s="139">
        <f t="shared" si="12"/>
        <v>0</v>
      </c>
      <c r="AB146" s="139">
        <f t="shared" si="13"/>
        <v>0.098</v>
      </c>
      <c r="AC146" s="139">
        <f t="shared" si="14"/>
        <v>0.145</v>
      </c>
      <c r="AD146" s="139">
        <f t="shared" si="15"/>
        <v>0.165</v>
      </c>
      <c r="AE146" s="140">
        <f t="shared" si="16"/>
        <v>3.4602</v>
      </c>
      <c r="AF146" s="98">
        <f t="shared" si="17"/>
        <v>0.1485064378</v>
      </c>
      <c r="AG146" s="141">
        <f t="shared" si="18"/>
        <v>0.1485064378</v>
      </c>
    </row>
    <row r="147" ht="15.75" customHeight="1">
      <c r="A147" s="27" t="s">
        <v>172</v>
      </c>
      <c r="B147" s="27" t="s">
        <v>10</v>
      </c>
      <c r="C147" s="133" t="s">
        <v>462</v>
      </c>
      <c r="D147" s="142">
        <v>44702.0</v>
      </c>
      <c r="E147" s="133">
        <v>40.0</v>
      </c>
      <c r="F147" s="133">
        <v>200.0</v>
      </c>
      <c r="G147" s="133">
        <v>30.0</v>
      </c>
      <c r="H147" s="133">
        <v>60.0</v>
      </c>
      <c r="I147" s="133">
        <v>60.0</v>
      </c>
      <c r="J147" s="133">
        <v>70.0</v>
      </c>
      <c r="K147" s="133">
        <v>20.0</v>
      </c>
      <c r="L147" s="133">
        <v>40.0</v>
      </c>
      <c r="M147" s="133">
        <v>10.0</v>
      </c>
      <c r="N147" s="133">
        <v>50.0</v>
      </c>
      <c r="O147" s="133">
        <v>0.0</v>
      </c>
      <c r="P147" s="135">
        <f t="shared" si="1"/>
        <v>580</v>
      </c>
      <c r="Q147" s="136">
        <f t="shared" si="2"/>
        <v>0.172</v>
      </c>
      <c r="R147" s="137">
        <f t="shared" si="3"/>
        <v>0.024</v>
      </c>
      <c r="S147" s="138">
        <f t="shared" si="4"/>
        <v>1.48</v>
      </c>
      <c r="T147" s="139">
        <f t="shared" si="5"/>
        <v>0.3</v>
      </c>
      <c r="U147" s="139">
        <f t="shared" si="6"/>
        <v>0.714</v>
      </c>
      <c r="V147" s="139">
        <f t="shared" si="7"/>
        <v>0.468</v>
      </c>
      <c r="W147" s="139">
        <f t="shared" si="8"/>
        <v>2.667</v>
      </c>
      <c r="X147" s="139">
        <f t="shared" si="9"/>
        <v>0.19</v>
      </c>
      <c r="Y147" s="139">
        <f t="shared" si="10"/>
        <v>0.138</v>
      </c>
      <c r="Z147" s="139">
        <f t="shared" si="11"/>
        <v>0.224</v>
      </c>
      <c r="AA147" s="139">
        <f t="shared" si="12"/>
        <v>0.224</v>
      </c>
      <c r="AB147" s="139">
        <f t="shared" si="13"/>
        <v>0.098</v>
      </c>
      <c r="AC147" s="139">
        <f t="shared" si="14"/>
        <v>0.145</v>
      </c>
      <c r="AD147" s="139">
        <f t="shared" si="15"/>
        <v>0.275</v>
      </c>
      <c r="AE147" s="140">
        <f t="shared" si="16"/>
        <v>7.119</v>
      </c>
      <c r="AF147" s="98">
        <f t="shared" si="17"/>
        <v>0.3055364807</v>
      </c>
      <c r="AG147" s="141">
        <f t="shared" si="18"/>
        <v>0.3055364807</v>
      </c>
    </row>
    <row r="148" ht="15.75" customHeight="1">
      <c r="A148" s="27" t="s">
        <v>172</v>
      </c>
      <c r="B148" s="27" t="s">
        <v>10</v>
      </c>
      <c r="C148" s="133" t="s">
        <v>463</v>
      </c>
      <c r="D148" s="142">
        <v>44702.0</v>
      </c>
      <c r="E148" s="133">
        <v>20.0</v>
      </c>
      <c r="F148" s="133">
        <v>30.0</v>
      </c>
      <c r="G148" s="133">
        <v>30.0</v>
      </c>
      <c r="H148" s="133">
        <v>50.0</v>
      </c>
      <c r="I148" s="133">
        <v>30.0</v>
      </c>
      <c r="J148" s="133">
        <v>30.0</v>
      </c>
      <c r="K148" s="133">
        <v>50.0</v>
      </c>
      <c r="L148" s="133">
        <v>30.0</v>
      </c>
      <c r="M148" s="133">
        <v>20.0</v>
      </c>
      <c r="N148" s="133">
        <v>0.0</v>
      </c>
      <c r="O148" s="133">
        <v>20.0</v>
      </c>
      <c r="P148" s="135">
        <f t="shared" si="1"/>
        <v>310</v>
      </c>
      <c r="Q148" s="136">
        <f t="shared" si="2"/>
        <v>0.086</v>
      </c>
      <c r="R148" s="137">
        <f t="shared" si="3"/>
        <v>0.012</v>
      </c>
      <c r="S148" s="138">
        <f t="shared" si="4"/>
        <v>0.222</v>
      </c>
      <c r="T148" s="139">
        <f t="shared" si="5"/>
        <v>0.3</v>
      </c>
      <c r="U148" s="139">
        <f t="shared" si="6"/>
        <v>0.595</v>
      </c>
      <c r="V148" s="139">
        <f t="shared" si="7"/>
        <v>0.234</v>
      </c>
      <c r="W148" s="139">
        <f t="shared" si="8"/>
        <v>1.143</v>
      </c>
      <c r="X148" s="139">
        <f t="shared" si="9"/>
        <v>0.475</v>
      </c>
      <c r="Y148" s="139">
        <f t="shared" si="10"/>
        <v>0.345</v>
      </c>
      <c r="Z148" s="139">
        <f t="shared" si="11"/>
        <v>0.168</v>
      </c>
      <c r="AA148" s="139">
        <f t="shared" si="12"/>
        <v>0.168</v>
      </c>
      <c r="AB148" s="139">
        <f t="shared" si="13"/>
        <v>0.196</v>
      </c>
      <c r="AC148" s="139">
        <f t="shared" si="14"/>
        <v>0.29</v>
      </c>
      <c r="AD148" s="139">
        <f t="shared" si="15"/>
        <v>0</v>
      </c>
      <c r="AE148" s="140">
        <f t="shared" si="16"/>
        <v>4.234</v>
      </c>
      <c r="AF148" s="98">
        <f t="shared" si="17"/>
        <v>0.1817167382</v>
      </c>
      <c r="AG148" s="141">
        <f t="shared" si="18"/>
        <v>0.1817167382</v>
      </c>
    </row>
    <row r="149" ht="15.75" customHeight="1">
      <c r="A149" s="27" t="s">
        <v>172</v>
      </c>
      <c r="B149" s="27" t="s">
        <v>10</v>
      </c>
      <c r="C149" s="133" t="s">
        <v>464</v>
      </c>
      <c r="D149" s="142">
        <v>44702.0</v>
      </c>
      <c r="E149" s="133">
        <v>60.0</v>
      </c>
      <c r="F149" s="133">
        <v>70.0</v>
      </c>
      <c r="G149" s="133">
        <v>20.0</v>
      </c>
      <c r="H149" s="133">
        <v>30.0</v>
      </c>
      <c r="I149" s="133">
        <v>48.0</v>
      </c>
      <c r="J149" s="133">
        <v>30.0</v>
      </c>
      <c r="K149" s="133">
        <v>30.0</v>
      </c>
      <c r="L149" s="133">
        <v>20.0</v>
      </c>
      <c r="M149" s="133">
        <v>20.0</v>
      </c>
      <c r="N149" s="133">
        <v>0.0</v>
      </c>
      <c r="O149" s="133">
        <v>0.0</v>
      </c>
      <c r="P149" s="135">
        <f t="shared" si="1"/>
        <v>328</v>
      </c>
      <c r="Q149" s="136">
        <f t="shared" si="2"/>
        <v>0.258</v>
      </c>
      <c r="R149" s="137">
        <f t="shared" si="3"/>
        <v>0.036</v>
      </c>
      <c r="S149" s="138">
        <f t="shared" si="4"/>
        <v>0.518</v>
      </c>
      <c r="T149" s="139">
        <f t="shared" si="5"/>
        <v>0.2</v>
      </c>
      <c r="U149" s="139">
        <f t="shared" si="6"/>
        <v>0.357</v>
      </c>
      <c r="V149" s="139">
        <f t="shared" si="7"/>
        <v>0.3744</v>
      </c>
      <c r="W149" s="139">
        <f t="shared" si="8"/>
        <v>1.143</v>
      </c>
      <c r="X149" s="139">
        <f t="shared" si="9"/>
        <v>0.285</v>
      </c>
      <c r="Y149" s="139">
        <f t="shared" si="10"/>
        <v>0.207</v>
      </c>
      <c r="Z149" s="139">
        <f t="shared" si="11"/>
        <v>0.112</v>
      </c>
      <c r="AA149" s="139">
        <f t="shared" si="12"/>
        <v>0.112</v>
      </c>
      <c r="AB149" s="139">
        <f t="shared" si="13"/>
        <v>0.196</v>
      </c>
      <c r="AC149" s="139">
        <f t="shared" si="14"/>
        <v>0.29</v>
      </c>
      <c r="AD149" s="139">
        <f t="shared" si="15"/>
        <v>0</v>
      </c>
      <c r="AE149" s="140">
        <f t="shared" si="16"/>
        <v>4.0884</v>
      </c>
      <c r="AF149" s="98">
        <f t="shared" si="17"/>
        <v>0.1754678112</v>
      </c>
      <c r="AG149" s="141">
        <f t="shared" si="18"/>
        <v>0.1754678112</v>
      </c>
    </row>
    <row r="150" ht="15.75" customHeight="1">
      <c r="A150" s="27" t="s">
        <v>172</v>
      </c>
      <c r="B150" s="27" t="s">
        <v>10</v>
      </c>
      <c r="C150" s="133" t="s">
        <v>465</v>
      </c>
      <c r="D150" s="142">
        <v>44702.0</v>
      </c>
      <c r="E150" s="133">
        <v>140.0</v>
      </c>
      <c r="F150" s="133">
        <v>250.0</v>
      </c>
      <c r="G150" s="133">
        <v>150.0</v>
      </c>
      <c r="H150" s="133">
        <v>260.0</v>
      </c>
      <c r="I150" s="133">
        <v>212.0</v>
      </c>
      <c r="J150" s="133">
        <v>163.0</v>
      </c>
      <c r="K150" s="133">
        <v>200.0</v>
      </c>
      <c r="L150" s="133">
        <v>100.0</v>
      </c>
      <c r="M150" s="133">
        <v>30.0</v>
      </c>
      <c r="N150" s="133">
        <v>80.0</v>
      </c>
      <c r="O150" s="133">
        <v>0.0</v>
      </c>
      <c r="P150" s="135">
        <f t="shared" si="1"/>
        <v>1585</v>
      </c>
      <c r="Q150" s="136">
        <f t="shared" si="2"/>
        <v>0.602</v>
      </c>
      <c r="R150" s="137">
        <f t="shared" si="3"/>
        <v>0.084</v>
      </c>
      <c r="S150" s="138">
        <f t="shared" si="4"/>
        <v>1.85</v>
      </c>
      <c r="T150" s="139">
        <f t="shared" si="5"/>
        <v>1.5</v>
      </c>
      <c r="U150" s="139">
        <f t="shared" si="6"/>
        <v>3.094</v>
      </c>
      <c r="V150" s="139">
        <f t="shared" si="7"/>
        <v>1.6536</v>
      </c>
      <c r="W150" s="139">
        <f t="shared" si="8"/>
        <v>6.2103</v>
      </c>
      <c r="X150" s="139">
        <f t="shared" si="9"/>
        <v>1.9</v>
      </c>
      <c r="Y150" s="139">
        <f t="shared" si="10"/>
        <v>1.38</v>
      </c>
      <c r="Z150" s="139">
        <f t="shared" si="11"/>
        <v>0.56</v>
      </c>
      <c r="AA150" s="139">
        <f t="shared" si="12"/>
        <v>0.56</v>
      </c>
      <c r="AB150" s="139">
        <f t="shared" si="13"/>
        <v>0.294</v>
      </c>
      <c r="AC150" s="139">
        <f t="shared" si="14"/>
        <v>0.435</v>
      </c>
      <c r="AD150" s="139">
        <f t="shared" si="15"/>
        <v>0.44</v>
      </c>
      <c r="AE150" s="140">
        <f t="shared" si="16"/>
        <v>20.5629</v>
      </c>
      <c r="AF150" s="98">
        <f t="shared" si="17"/>
        <v>0.882527897</v>
      </c>
      <c r="AG150" s="141">
        <f t="shared" si="18"/>
        <v>0.882527897</v>
      </c>
    </row>
    <row r="151" ht="15.75" customHeight="1">
      <c r="A151" s="27" t="s">
        <v>172</v>
      </c>
      <c r="B151" s="27" t="s">
        <v>10</v>
      </c>
      <c r="C151" s="133" t="s">
        <v>466</v>
      </c>
      <c r="D151" s="142">
        <v>44702.0</v>
      </c>
      <c r="E151" s="133">
        <v>60.0</v>
      </c>
      <c r="F151" s="133">
        <v>40.0</v>
      </c>
      <c r="G151" s="133">
        <v>25.0</v>
      </c>
      <c r="H151" s="133">
        <v>20.0</v>
      </c>
      <c r="I151" s="133">
        <v>24.0</v>
      </c>
      <c r="J151" s="133">
        <v>0.0</v>
      </c>
      <c r="K151" s="133">
        <v>50.0</v>
      </c>
      <c r="L151" s="133">
        <v>50.0</v>
      </c>
      <c r="M151" s="133">
        <v>30.0</v>
      </c>
      <c r="N151" s="133">
        <v>30.0</v>
      </c>
      <c r="O151" s="133">
        <v>0.0</v>
      </c>
      <c r="P151" s="135">
        <f t="shared" si="1"/>
        <v>329</v>
      </c>
      <c r="Q151" s="136">
        <f t="shared" si="2"/>
        <v>0.258</v>
      </c>
      <c r="R151" s="137">
        <f t="shared" si="3"/>
        <v>0.036</v>
      </c>
      <c r="S151" s="138">
        <f t="shared" si="4"/>
        <v>0.296</v>
      </c>
      <c r="T151" s="139">
        <f t="shared" si="5"/>
        <v>0.25</v>
      </c>
      <c r="U151" s="139">
        <f t="shared" si="6"/>
        <v>0.238</v>
      </c>
      <c r="V151" s="139">
        <f t="shared" si="7"/>
        <v>0.1872</v>
      </c>
      <c r="W151" s="139">
        <f t="shared" si="8"/>
        <v>0</v>
      </c>
      <c r="X151" s="139">
        <f t="shared" si="9"/>
        <v>0.475</v>
      </c>
      <c r="Y151" s="139">
        <f t="shared" si="10"/>
        <v>0.345</v>
      </c>
      <c r="Z151" s="139">
        <f t="shared" si="11"/>
        <v>0.28</v>
      </c>
      <c r="AA151" s="139">
        <f t="shared" si="12"/>
        <v>0.28</v>
      </c>
      <c r="AB151" s="139">
        <f t="shared" si="13"/>
        <v>0.294</v>
      </c>
      <c r="AC151" s="139">
        <f t="shared" si="14"/>
        <v>0.435</v>
      </c>
      <c r="AD151" s="139">
        <f t="shared" si="15"/>
        <v>0.165</v>
      </c>
      <c r="AE151" s="140">
        <f t="shared" si="16"/>
        <v>3.5392</v>
      </c>
      <c r="AF151" s="98">
        <f t="shared" si="17"/>
        <v>0.1518969957</v>
      </c>
      <c r="AG151" s="141">
        <f t="shared" si="18"/>
        <v>0.1518969957</v>
      </c>
    </row>
    <row r="152" ht="15.75" customHeight="1">
      <c r="A152" s="27" t="s">
        <v>172</v>
      </c>
      <c r="B152" s="27" t="s">
        <v>10</v>
      </c>
      <c r="C152" s="133" t="s">
        <v>467</v>
      </c>
      <c r="D152" s="142">
        <v>44702.0</v>
      </c>
      <c r="E152" s="133">
        <v>40.0</v>
      </c>
      <c r="F152" s="133">
        <v>40.0</v>
      </c>
      <c r="G152" s="133">
        <v>0.0</v>
      </c>
      <c r="H152" s="133">
        <v>30.0</v>
      </c>
      <c r="I152" s="133">
        <v>76.0</v>
      </c>
      <c r="J152" s="133">
        <v>60.0</v>
      </c>
      <c r="K152" s="133">
        <v>80.0</v>
      </c>
      <c r="L152" s="133">
        <v>30.0</v>
      </c>
      <c r="M152" s="133">
        <v>0.0</v>
      </c>
      <c r="N152" s="133">
        <v>50.0</v>
      </c>
      <c r="O152" s="133">
        <v>0.0</v>
      </c>
      <c r="P152" s="135">
        <f t="shared" si="1"/>
        <v>406</v>
      </c>
      <c r="Q152" s="136">
        <f t="shared" si="2"/>
        <v>0.172</v>
      </c>
      <c r="R152" s="137">
        <f t="shared" si="3"/>
        <v>0.024</v>
      </c>
      <c r="S152" s="138">
        <f t="shared" si="4"/>
        <v>0.296</v>
      </c>
      <c r="T152" s="139">
        <f t="shared" si="5"/>
        <v>0</v>
      </c>
      <c r="U152" s="139">
        <f t="shared" si="6"/>
        <v>0.357</v>
      </c>
      <c r="V152" s="139">
        <f t="shared" si="7"/>
        <v>0.5928</v>
      </c>
      <c r="W152" s="139">
        <f t="shared" si="8"/>
        <v>2.286</v>
      </c>
      <c r="X152" s="139">
        <f t="shared" si="9"/>
        <v>0.76</v>
      </c>
      <c r="Y152" s="139">
        <f t="shared" si="10"/>
        <v>0.552</v>
      </c>
      <c r="Z152" s="139">
        <f t="shared" si="11"/>
        <v>0.168</v>
      </c>
      <c r="AA152" s="139">
        <f t="shared" si="12"/>
        <v>0.168</v>
      </c>
      <c r="AB152" s="139">
        <f t="shared" si="13"/>
        <v>0</v>
      </c>
      <c r="AC152" s="139">
        <f t="shared" si="14"/>
        <v>0</v>
      </c>
      <c r="AD152" s="139">
        <f t="shared" si="15"/>
        <v>0.275</v>
      </c>
      <c r="AE152" s="140">
        <f t="shared" si="16"/>
        <v>5.6508</v>
      </c>
      <c r="AF152" s="98">
        <f t="shared" si="17"/>
        <v>0.2425236052</v>
      </c>
      <c r="AG152" s="141">
        <f t="shared" si="18"/>
        <v>0.2425236052</v>
      </c>
    </row>
    <row r="153" ht="15.75" customHeight="1">
      <c r="A153" s="27" t="s">
        <v>172</v>
      </c>
      <c r="B153" s="27" t="s">
        <v>10</v>
      </c>
      <c r="C153" s="133" t="s">
        <v>468</v>
      </c>
      <c r="D153" s="142">
        <v>44702.0</v>
      </c>
      <c r="E153" s="133">
        <v>20.0</v>
      </c>
      <c r="F153" s="133">
        <v>60.0</v>
      </c>
      <c r="G153" s="133">
        <v>0.0</v>
      </c>
      <c r="H153" s="133">
        <v>20.0</v>
      </c>
      <c r="I153" s="133">
        <v>24.0</v>
      </c>
      <c r="J153" s="133">
        <v>0.0</v>
      </c>
      <c r="K153" s="133">
        <v>0.0</v>
      </c>
      <c r="L153" s="133">
        <v>20.0</v>
      </c>
      <c r="M153" s="133">
        <v>0.0</v>
      </c>
      <c r="N153" s="133">
        <v>0.0</v>
      </c>
      <c r="O153" s="133">
        <v>0.0</v>
      </c>
      <c r="P153" s="135">
        <f t="shared" si="1"/>
        <v>144</v>
      </c>
      <c r="Q153" s="136">
        <f t="shared" si="2"/>
        <v>0.086</v>
      </c>
      <c r="R153" s="137">
        <f t="shared" si="3"/>
        <v>0.012</v>
      </c>
      <c r="S153" s="138">
        <f t="shared" si="4"/>
        <v>0.444</v>
      </c>
      <c r="T153" s="139">
        <f t="shared" si="5"/>
        <v>0</v>
      </c>
      <c r="U153" s="139">
        <f t="shared" si="6"/>
        <v>0.238</v>
      </c>
      <c r="V153" s="139">
        <f t="shared" si="7"/>
        <v>0.1872</v>
      </c>
      <c r="W153" s="139">
        <f t="shared" si="8"/>
        <v>0</v>
      </c>
      <c r="X153" s="139">
        <f t="shared" si="9"/>
        <v>0</v>
      </c>
      <c r="Y153" s="139">
        <f t="shared" si="10"/>
        <v>0</v>
      </c>
      <c r="Z153" s="139">
        <f t="shared" si="11"/>
        <v>0.112</v>
      </c>
      <c r="AA153" s="139">
        <f t="shared" si="12"/>
        <v>0.112</v>
      </c>
      <c r="AB153" s="139">
        <f t="shared" si="13"/>
        <v>0</v>
      </c>
      <c r="AC153" s="139">
        <f t="shared" si="14"/>
        <v>0</v>
      </c>
      <c r="AD153" s="139">
        <f t="shared" si="15"/>
        <v>0</v>
      </c>
      <c r="AE153" s="140">
        <f t="shared" si="16"/>
        <v>1.1912</v>
      </c>
      <c r="AF153" s="98">
        <f t="shared" si="17"/>
        <v>0.05112446352</v>
      </c>
      <c r="AG153" s="141">
        <f t="shared" si="18"/>
        <v>0.05112446352</v>
      </c>
    </row>
    <row r="154" ht="15.75" customHeight="1">
      <c r="A154" s="27" t="s">
        <v>172</v>
      </c>
      <c r="B154" s="27" t="s">
        <v>10</v>
      </c>
      <c r="C154" s="133" t="s">
        <v>469</v>
      </c>
      <c r="D154" s="142">
        <v>44702.0</v>
      </c>
      <c r="E154" s="133">
        <v>100.0</v>
      </c>
      <c r="F154" s="133">
        <v>40.0</v>
      </c>
      <c r="G154" s="133">
        <v>52.0</v>
      </c>
      <c r="H154" s="133">
        <v>100.0</v>
      </c>
      <c r="I154" s="133">
        <v>46.0</v>
      </c>
      <c r="J154" s="133">
        <v>61.0</v>
      </c>
      <c r="K154" s="133">
        <v>30.0</v>
      </c>
      <c r="L154" s="133">
        <v>40.0</v>
      </c>
      <c r="M154" s="133">
        <v>50.0</v>
      </c>
      <c r="N154" s="133">
        <v>90.0</v>
      </c>
      <c r="O154" s="133">
        <v>0.0</v>
      </c>
      <c r="P154" s="135">
        <f t="shared" si="1"/>
        <v>609</v>
      </c>
      <c r="Q154" s="136">
        <f t="shared" si="2"/>
        <v>0.43</v>
      </c>
      <c r="R154" s="137">
        <f t="shared" si="3"/>
        <v>0.06</v>
      </c>
      <c r="S154" s="138">
        <f t="shared" si="4"/>
        <v>0.296</v>
      </c>
      <c r="T154" s="139">
        <f t="shared" si="5"/>
        <v>0.52</v>
      </c>
      <c r="U154" s="139">
        <f t="shared" si="6"/>
        <v>1.19</v>
      </c>
      <c r="V154" s="139">
        <f t="shared" si="7"/>
        <v>0.3588</v>
      </c>
      <c r="W154" s="139">
        <f t="shared" si="8"/>
        <v>2.3241</v>
      </c>
      <c r="X154" s="139">
        <f t="shared" si="9"/>
        <v>0.285</v>
      </c>
      <c r="Y154" s="139">
        <f t="shared" si="10"/>
        <v>0.207</v>
      </c>
      <c r="Z154" s="139">
        <f t="shared" si="11"/>
        <v>0.224</v>
      </c>
      <c r="AA154" s="139">
        <f t="shared" si="12"/>
        <v>0.224</v>
      </c>
      <c r="AB154" s="139">
        <f t="shared" si="13"/>
        <v>0.49</v>
      </c>
      <c r="AC154" s="139">
        <f t="shared" si="14"/>
        <v>0.725</v>
      </c>
      <c r="AD154" s="139">
        <f t="shared" si="15"/>
        <v>0.495</v>
      </c>
      <c r="AE154" s="140">
        <f t="shared" si="16"/>
        <v>7.8289</v>
      </c>
      <c r="AF154" s="98">
        <f t="shared" si="17"/>
        <v>0.3360042918</v>
      </c>
      <c r="AG154" s="141">
        <f t="shared" si="18"/>
        <v>0.3360042918</v>
      </c>
    </row>
    <row r="155" ht="15.75" customHeight="1">
      <c r="A155" s="27" t="s">
        <v>172</v>
      </c>
      <c r="B155" s="27" t="s">
        <v>10</v>
      </c>
      <c r="C155" s="133" t="s">
        <v>470</v>
      </c>
      <c r="D155" s="142">
        <v>44702.0</v>
      </c>
      <c r="P155" s="135">
        <f t="shared" si="1"/>
        <v>0</v>
      </c>
      <c r="Q155" s="136">
        <f t="shared" si="2"/>
        <v>0</v>
      </c>
      <c r="R155" s="137">
        <f t="shared" si="3"/>
        <v>0</v>
      </c>
      <c r="S155" s="138">
        <f t="shared" si="4"/>
        <v>0</v>
      </c>
      <c r="T155" s="139">
        <f t="shared" si="5"/>
        <v>0</v>
      </c>
      <c r="U155" s="139">
        <f t="shared" si="6"/>
        <v>0</v>
      </c>
      <c r="V155" s="139">
        <f t="shared" si="7"/>
        <v>0</v>
      </c>
      <c r="W155" s="139">
        <f t="shared" si="8"/>
        <v>0</v>
      </c>
      <c r="X155" s="139">
        <f t="shared" si="9"/>
        <v>0</v>
      </c>
      <c r="Y155" s="139">
        <f t="shared" si="10"/>
        <v>0</v>
      </c>
      <c r="Z155" s="139">
        <f t="shared" si="11"/>
        <v>0</v>
      </c>
      <c r="AA155" s="139">
        <f t="shared" si="12"/>
        <v>0</v>
      </c>
      <c r="AB155" s="139">
        <f t="shared" si="13"/>
        <v>0</v>
      </c>
      <c r="AC155" s="139">
        <f t="shared" si="14"/>
        <v>0</v>
      </c>
      <c r="AD155" s="139">
        <f t="shared" si="15"/>
        <v>0</v>
      </c>
      <c r="AE155" s="140">
        <f t="shared" si="16"/>
        <v>0</v>
      </c>
      <c r="AF155" s="98">
        <f t="shared" si="17"/>
        <v>0</v>
      </c>
      <c r="AG155" s="141">
        <f t="shared" si="18"/>
        <v>0</v>
      </c>
    </row>
    <row r="156" ht="15.75" customHeight="1">
      <c r="A156" s="27" t="s">
        <v>172</v>
      </c>
      <c r="B156" s="27" t="s">
        <v>10</v>
      </c>
      <c r="C156" s="133" t="s">
        <v>471</v>
      </c>
      <c r="D156" s="142">
        <v>44702.0</v>
      </c>
      <c r="E156" s="133">
        <v>0.0</v>
      </c>
      <c r="F156" s="133">
        <v>30.0</v>
      </c>
      <c r="G156" s="133">
        <v>0.0</v>
      </c>
      <c r="H156" s="133">
        <v>30.0</v>
      </c>
      <c r="I156" s="133">
        <v>40.0</v>
      </c>
      <c r="J156" s="133">
        <v>0.0</v>
      </c>
      <c r="K156" s="133">
        <v>80.0</v>
      </c>
      <c r="L156" s="133">
        <v>30.0</v>
      </c>
      <c r="M156" s="133">
        <v>20.0</v>
      </c>
      <c r="N156" s="133">
        <v>40.0</v>
      </c>
      <c r="O156" s="133">
        <v>0.0</v>
      </c>
      <c r="P156" s="135">
        <f t="shared" si="1"/>
        <v>270</v>
      </c>
      <c r="Q156" s="136">
        <f t="shared" si="2"/>
        <v>0</v>
      </c>
      <c r="R156" s="137">
        <f t="shared" si="3"/>
        <v>0</v>
      </c>
      <c r="S156" s="138">
        <f t="shared" si="4"/>
        <v>0.222</v>
      </c>
      <c r="T156" s="139">
        <f t="shared" si="5"/>
        <v>0</v>
      </c>
      <c r="U156" s="139">
        <f t="shared" si="6"/>
        <v>0.357</v>
      </c>
      <c r="V156" s="139">
        <f t="shared" si="7"/>
        <v>0.312</v>
      </c>
      <c r="W156" s="139">
        <f t="shared" si="8"/>
        <v>0</v>
      </c>
      <c r="X156" s="139">
        <f t="shared" si="9"/>
        <v>0.76</v>
      </c>
      <c r="Y156" s="139">
        <f t="shared" si="10"/>
        <v>0.552</v>
      </c>
      <c r="Z156" s="139">
        <f t="shared" si="11"/>
        <v>0.168</v>
      </c>
      <c r="AA156" s="139">
        <f t="shared" si="12"/>
        <v>0.168</v>
      </c>
      <c r="AB156" s="139">
        <f t="shared" si="13"/>
        <v>0.196</v>
      </c>
      <c r="AC156" s="139">
        <f t="shared" si="14"/>
        <v>0.29</v>
      </c>
      <c r="AD156" s="139">
        <f t="shared" si="15"/>
        <v>0.22</v>
      </c>
      <c r="AE156" s="140">
        <f t="shared" si="16"/>
        <v>3.245</v>
      </c>
      <c r="AF156" s="98">
        <f t="shared" si="17"/>
        <v>0.1392703863</v>
      </c>
      <c r="AG156" s="141">
        <f t="shared" si="18"/>
        <v>0.1392703863</v>
      </c>
    </row>
    <row r="157" ht="15.75" customHeight="1">
      <c r="A157" s="27" t="s">
        <v>172</v>
      </c>
      <c r="B157" s="27" t="s">
        <v>10</v>
      </c>
      <c r="C157" s="133" t="s">
        <v>472</v>
      </c>
      <c r="D157" s="142">
        <v>44702.0</v>
      </c>
      <c r="E157" s="133">
        <v>40.0</v>
      </c>
      <c r="F157" s="133">
        <v>80.0</v>
      </c>
      <c r="G157" s="133">
        <v>5.0</v>
      </c>
      <c r="H157" s="133">
        <v>20.0</v>
      </c>
      <c r="I157" s="133">
        <v>16.0</v>
      </c>
      <c r="J157" s="133">
        <v>14.0</v>
      </c>
      <c r="K157" s="133">
        <v>40.0</v>
      </c>
      <c r="L157" s="133">
        <v>30.0</v>
      </c>
      <c r="M157" s="133">
        <v>0.0</v>
      </c>
      <c r="N157" s="133">
        <v>10.0</v>
      </c>
      <c r="O157" s="133">
        <v>0.0</v>
      </c>
      <c r="P157" s="135">
        <f t="shared" si="1"/>
        <v>255</v>
      </c>
      <c r="Q157" s="136">
        <f t="shared" si="2"/>
        <v>0.172</v>
      </c>
      <c r="R157" s="137">
        <f t="shared" si="3"/>
        <v>0.024</v>
      </c>
      <c r="S157" s="138">
        <f t="shared" si="4"/>
        <v>0.592</v>
      </c>
      <c r="T157" s="139">
        <f t="shared" si="5"/>
        <v>0.05</v>
      </c>
      <c r="U157" s="139">
        <f t="shared" si="6"/>
        <v>0.238</v>
      </c>
      <c r="V157" s="139">
        <f t="shared" si="7"/>
        <v>0.1248</v>
      </c>
      <c r="W157" s="139">
        <f t="shared" si="8"/>
        <v>0.5334</v>
      </c>
      <c r="X157" s="139">
        <f t="shared" si="9"/>
        <v>0.38</v>
      </c>
      <c r="Y157" s="139">
        <f t="shared" si="10"/>
        <v>0.276</v>
      </c>
      <c r="Z157" s="139">
        <f t="shared" si="11"/>
        <v>0.168</v>
      </c>
      <c r="AA157" s="139">
        <f t="shared" si="12"/>
        <v>0.168</v>
      </c>
      <c r="AB157" s="139">
        <f t="shared" si="13"/>
        <v>0</v>
      </c>
      <c r="AC157" s="139">
        <f t="shared" si="14"/>
        <v>0</v>
      </c>
      <c r="AD157" s="139">
        <f t="shared" si="15"/>
        <v>0.055</v>
      </c>
      <c r="AE157" s="140">
        <f t="shared" si="16"/>
        <v>2.7812</v>
      </c>
      <c r="AF157" s="98">
        <f t="shared" si="17"/>
        <v>0.1193648069</v>
      </c>
      <c r="AG157" s="141">
        <f t="shared" si="18"/>
        <v>0.1193648069</v>
      </c>
    </row>
    <row r="158" ht="15.75" customHeight="1">
      <c r="A158" s="27" t="s">
        <v>172</v>
      </c>
      <c r="B158" s="27" t="s">
        <v>10</v>
      </c>
      <c r="C158" s="133" t="s">
        <v>473</v>
      </c>
      <c r="D158" s="142">
        <v>44702.0</v>
      </c>
      <c r="E158" s="133">
        <v>40.0</v>
      </c>
      <c r="F158" s="133">
        <v>10.0</v>
      </c>
      <c r="G158" s="133">
        <v>0.0</v>
      </c>
      <c r="H158" s="133">
        <v>10.0</v>
      </c>
      <c r="I158" s="133">
        <v>12.0</v>
      </c>
      <c r="J158" s="133">
        <v>5.0</v>
      </c>
      <c r="K158" s="133">
        <v>20.0</v>
      </c>
      <c r="L158" s="133">
        <v>10.0</v>
      </c>
      <c r="M158" s="133">
        <v>0.0</v>
      </c>
      <c r="N158" s="133">
        <v>10.0</v>
      </c>
      <c r="O158" s="133">
        <v>10.0</v>
      </c>
      <c r="P158" s="135">
        <f t="shared" si="1"/>
        <v>127</v>
      </c>
      <c r="Q158" s="136">
        <f t="shared" si="2"/>
        <v>0.172</v>
      </c>
      <c r="R158" s="137">
        <f t="shared" si="3"/>
        <v>0.024</v>
      </c>
      <c r="S158" s="138">
        <f t="shared" si="4"/>
        <v>0.074</v>
      </c>
      <c r="T158" s="139">
        <f t="shared" si="5"/>
        <v>0</v>
      </c>
      <c r="U158" s="139">
        <f t="shared" si="6"/>
        <v>0.119</v>
      </c>
      <c r="V158" s="139">
        <f t="shared" si="7"/>
        <v>0.0936</v>
      </c>
      <c r="W158" s="139">
        <f t="shared" si="8"/>
        <v>0.1905</v>
      </c>
      <c r="X158" s="139">
        <f t="shared" si="9"/>
        <v>0.19</v>
      </c>
      <c r="Y158" s="139">
        <f t="shared" si="10"/>
        <v>0.138</v>
      </c>
      <c r="Z158" s="139">
        <f t="shared" si="11"/>
        <v>0.056</v>
      </c>
      <c r="AA158" s="139">
        <f t="shared" si="12"/>
        <v>0.056</v>
      </c>
      <c r="AB158" s="139">
        <f t="shared" si="13"/>
        <v>0</v>
      </c>
      <c r="AC158" s="139">
        <f t="shared" si="14"/>
        <v>0</v>
      </c>
      <c r="AD158" s="139">
        <f t="shared" si="15"/>
        <v>0.055</v>
      </c>
      <c r="AE158" s="140">
        <f t="shared" si="16"/>
        <v>1.1681</v>
      </c>
      <c r="AF158" s="98">
        <f t="shared" si="17"/>
        <v>0.05013304721</v>
      </c>
      <c r="AG158" s="141">
        <f t="shared" si="18"/>
        <v>0.05013304721</v>
      </c>
    </row>
    <row r="159" ht="15.75" customHeight="1">
      <c r="A159" s="27" t="s">
        <v>172</v>
      </c>
      <c r="B159" s="27" t="s">
        <v>10</v>
      </c>
      <c r="C159" s="133" t="s">
        <v>474</v>
      </c>
      <c r="D159" s="142">
        <v>44702.0</v>
      </c>
      <c r="E159" s="133">
        <v>80.0</v>
      </c>
      <c r="F159" s="133">
        <v>70.0</v>
      </c>
      <c r="G159" s="133">
        <v>30.0</v>
      </c>
      <c r="H159" s="133">
        <v>30.0</v>
      </c>
      <c r="I159" s="133">
        <v>36.0</v>
      </c>
      <c r="J159" s="133">
        <v>50.0</v>
      </c>
      <c r="K159" s="133">
        <v>0.0</v>
      </c>
      <c r="L159" s="133">
        <v>30.0</v>
      </c>
      <c r="M159" s="133">
        <v>30.0</v>
      </c>
      <c r="N159" s="133">
        <v>40.0</v>
      </c>
      <c r="O159" s="133">
        <v>0.0</v>
      </c>
      <c r="P159" s="135">
        <f t="shared" si="1"/>
        <v>396</v>
      </c>
      <c r="Q159" s="136">
        <f t="shared" si="2"/>
        <v>0.344</v>
      </c>
      <c r="R159" s="137">
        <f t="shared" si="3"/>
        <v>0.048</v>
      </c>
      <c r="S159" s="138">
        <f t="shared" si="4"/>
        <v>0.518</v>
      </c>
      <c r="T159" s="139">
        <f t="shared" si="5"/>
        <v>0.3</v>
      </c>
      <c r="U159" s="139">
        <f t="shared" si="6"/>
        <v>0.357</v>
      </c>
      <c r="V159" s="139">
        <f t="shared" si="7"/>
        <v>0.2808</v>
      </c>
      <c r="W159" s="139">
        <f t="shared" si="8"/>
        <v>1.905</v>
      </c>
      <c r="X159" s="139">
        <f t="shared" si="9"/>
        <v>0</v>
      </c>
      <c r="Y159" s="139">
        <f t="shared" si="10"/>
        <v>0</v>
      </c>
      <c r="Z159" s="139">
        <f t="shared" si="11"/>
        <v>0.168</v>
      </c>
      <c r="AA159" s="139">
        <f t="shared" si="12"/>
        <v>0.168</v>
      </c>
      <c r="AB159" s="139">
        <f t="shared" si="13"/>
        <v>0.294</v>
      </c>
      <c r="AC159" s="139">
        <f t="shared" si="14"/>
        <v>0.435</v>
      </c>
      <c r="AD159" s="139">
        <f t="shared" si="15"/>
        <v>0.22</v>
      </c>
      <c r="AE159" s="140">
        <f t="shared" si="16"/>
        <v>5.0378</v>
      </c>
      <c r="AF159" s="98">
        <f t="shared" si="17"/>
        <v>0.2162145923</v>
      </c>
      <c r="AG159" s="141">
        <f t="shared" si="18"/>
        <v>0.2162145923</v>
      </c>
    </row>
    <row r="160" ht="15.75" customHeight="1">
      <c r="A160" s="27" t="s">
        <v>172</v>
      </c>
      <c r="B160" s="27" t="s">
        <v>10</v>
      </c>
      <c r="C160" s="133" t="s">
        <v>475</v>
      </c>
      <c r="D160" s="142">
        <v>44702.0</v>
      </c>
      <c r="E160" s="133">
        <v>20.0</v>
      </c>
      <c r="F160" s="133">
        <v>40.0</v>
      </c>
      <c r="G160" s="133">
        <v>10.0</v>
      </c>
      <c r="H160" s="133">
        <v>30.0</v>
      </c>
      <c r="I160" s="133">
        <v>28.0</v>
      </c>
      <c r="J160" s="133">
        <v>20.0</v>
      </c>
      <c r="K160" s="133">
        <v>0.0</v>
      </c>
      <c r="L160" s="133">
        <v>20.0</v>
      </c>
      <c r="M160" s="133">
        <v>20.0</v>
      </c>
      <c r="N160" s="133">
        <v>20.0</v>
      </c>
      <c r="O160" s="133">
        <v>0.0</v>
      </c>
      <c r="P160" s="135">
        <f t="shared" si="1"/>
        <v>208</v>
      </c>
      <c r="Q160" s="136">
        <f t="shared" si="2"/>
        <v>0.086</v>
      </c>
      <c r="R160" s="137">
        <f t="shared" si="3"/>
        <v>0.012</v>
      </c>
      <c r="S160" s="138">
        <f t="shared" si="4"/>
        <v>0.296</v>
      </c>
      <c r="T160" s="139">
        <f t="shared" si="5"/>
        <v>0.1</v>
      </c>
      <c r="U160" s="139">
        <f t="shared" si="6"/>
        <v>0.357</v>
      </c>
      <c r="V160" s="139">
        <f t="shared" si="7"/>
        <v>0.2184</v>
      </c>
      <c r="W160" s="139">
        <f t="shared" si="8"/>
        <v>0.762</v>
      </c>
      <c r="X160" s="139">
        <f t="shared" si="9"/>
        <v>0</v>
      </c>
      <c r="Y160" s="139">
        <f t="shared" si="10"/>
        <v>0</v>
      </c>
      <c r="Z160" s="139">
        <f t="shared" si="11"/>
        <v>0.112</v>
      </c>
      <c r="AA160" s="139">
        <f t="shared" si="12"/>
        <v>0.112</v>
      </c>
      <c r="AB160" s="139">
        <f t="shared" si="13"/>
        <v>0.196</v>
      </c>
      <c r="AC160" s="139">
        <f t="shared" si="14"/>
        <v>0.29</v>
      </c>
      <c r="AD160" s="139">
        <f t="shared" si="15"/>
        <v>0.11</v>
      </c>
      <c r="AE160" s="140">
        <f t="shared" si="16"/>
        <v>2.6514</v>
      </c>
      <c r="AF160" s="98">
        <f t="shared" si="17"/>
        <v>0.1137939914</v>
      </c>
      <c r="AG160" s="141">
        <f t="shared" si="18"/>
        <v>0.1137939914</v>
      </c>
    </row>
    <row r="161" ht="15.75" customHeight="1">
      <c r="A161" s="27" t="s">
        <v>172</v>
      </c>
      <c r="B161" s="27" t="s">
        <v>10</v>
      </c>
      <c r="C161" s="133" t="s">
        <v>476</v>
      </c>
      <c r="D161" s="142">
        <v>44702.0</v>
      </c>
      <c r="E161" s="133">
        <v>40.0</v>
      </c>
      <c r="F161" s="133">
        <v>60.0</v>
      </c>
      <c r="G161" s="133">
        <v>0.0</v>
      </c>
      <c r="H161" s="133">
        <v>40.0</v>
      </c>
      <c r="I161" s="133">
        <v>44.0</v>
      </c>
      <c r="J161" s="133">
        <v>0.0</v>
      </c>
      <c r="K161" s="133">
        <v>30.0</v>
      </c>
      <c r="L161" s="133">
        <v>10.0</v>
      </c>
      <c r="M161" s="133">
        <v>30.0</v>
      </c>
      <c r="N161" s="133">
        <v>10.0</v>
      </c>
      <c r="O161" s="133">
        <v>0.0</v>
      </c>
      <c r="P161" s="135">
        <f t="shared" si="1"/>
        <v>264</v>
      </c>
      <c r="Q161" s="136">
        <f t="shared" si="2"/>
        <v>0.172</v>
      </c>
      <c r="R161" s="137">
        <f t="shared" si="3"/>
        <v>0.024</v>
      </c>
      <c r="S161" s="138">
        <f t="shared" si="4"/>
        <v>0.444</v>
      </c>
      <c r="T161" s="139">
        <f t="shared" si="5"/>
        <v>0</v>
      </c>
      <c r="U161" s="139">
        <f t="shared" si="6"/>
        <v>0.476</v>
      </c>
      <c r="V161" s="139">
        <f t="shared" si="7"/>
        <v>0.3432</v>
      </c>
      <c r="W161" s="139">
        <f t="shared" si="8"/>
        <v>0</v>
      </c>
      <c r="X161" s="139">
        <f t="shared" si="9"/>
        <v>0.285</v>
      </c>
      <c r="Y161" s="139">
        <f t="shared" si="10"/>
        <v>0.207</v>
      </c>
      <c r="Z161" s="139">
        <f t="shared" si="11"/>
        <v>0.056</v>
      </c>
      <c r="AA161" s="139">
        <f t="shared" si="12"/>
        <v>0.056</v>
      </c>
      <c r="AB161" s="139">
        <f t="shared" si="13"/>
        <v>0.294</v>
      </c>
      <c r="AC161" s="139">
        <f t="shared" si="14"/>
        <v>0.435</v>
      </c>
      <c r="AD161" s="139">
        <f t="shared" si="15"/>
        <v>0.055</v>
      </c>
      <c r="AE161" s="140">
        <f t="shared" si="16"/>
        <v>2.8472</v>
      </c>
      <c r="AF161" s="98">
        <f t="shared" si="17"/>
        <v>0.1221974249</v>
      </c>
      <c r="AG161" s="141">
        <f t="shared" si="18"/>
        <v>0.1221974249</v>
      </c>
    </row>
    <row r="162" ht="15.75" customHeight="1">
      <c r="A162" s="27" t="s">
        <v>172</v>
      </c>
      <c r="B162" s="27" t="s">
        <v>10</v>
      </c>
      <c r="C162" s="133" t="s">
        <v>477</v>
      </c>
      <c r="D162" s="142">
        <v>44702.0</v>
      </c>
      <c r="E162" s="133">
        <v>60.0</v>
      </c>
      <c r="F162" s="133">
        <v>50.0</v>
      </c>
      <c r="G162" s="133">
        <v>0.0</v>
      </c>
      <c r="H162" s="133">
        <v>70.0</v>
      </c>
      <c r="I162" s="133">
        <v>88.0</v>
      </c>
      <c r="J162" s="133">
        <v>56.0</v>
      </c>
      <c r="K162" s="133">
        <v>70.0</v>
      </c>
      <c r="L162" s="133">
        <v>50.0</v>
      </c>
      <c r="M162" s="133">
        <v>30.0</v>
      </c>
      <c r="N162" s="133">
        <v>60.0</v>
      </c>
      <c r="O162" s="133">
        <v>0.0</v>
      </c>
      <c r="P162" s="135">
        <f t="shared" si="1"/>
        <v>534</v>
      </c>
      <c r="Q162" s="136">
        <f t="shared" si="2"/>
        <v>0.258</v>
      </c>
      <c r="R162" s="137">
        <f t="shared" si="3"/>
        <v>0.036</v>
      </c>
      <c r="S162" s="138">
        <f t="shared" si="4"/>
        <v>0.37</v>
      </c>
      <c r="T162" s="139">
        <f t="shared" si="5"/>
        <v>0</v>
      </c>
      <c r="U162" s="139">
        <f t="shared" si="6"/>
        <v>0.833</v>
      </c>
      <c r="V162" s="139">
        <f t="shared" si="7"/>
        <v>0.6864</v>
      </c>
      <c r="W162" s="139">
        <f t="shared" si="8"/>
        <v>2.1336</v>
      </c>
      <c r="X162" s="139">
        <f t="shared" si="9"/>
        <v>0.665</v>
      </c>
      <c r="Y162" s="139">
        <f t="shared" si="10"/>
        <v>0.483</v>
      </c>
      <c r="Z162" s="139">
        <f t="shared" si="11"/>
        <v>0.28</v>
      </c>
      <c r="AA162" s="139">
        <f t="shared" si="12"/>
        <v>0.28</v>
      </c>
      <c r="AB162" s="139">
        <f t="shared" si="13"/>
        <v>0.294</v>
      </c>
      <c r="AC162" s="139">
        <f t="shared" si="14"/>
        <v>0.435</v>
      </c>
      <c r="AD162" s="139">
        <f t="shared" si="15"/>
        <v>0.33</v>
      </c>
      <c r="AE162" s="140">
        <f t="shared" si="16"/>
        <v>7.084</v>
      </c>
      <c r="AF162" s="98">
        <f t="shared" si="17"/>
        <v>0.3040343348</v>
      </c>
      <c r="AG162" s="141">
        <f t="shared" si="18"/>
        <v>0.3040343348</v>
      </c>
    </row>
    <row r="163" ht="15.75" customHeight="1">
      <c r="A163" s="27" t="s">
        <v>172</v>
      </c>
      <c r="B163" s="27" t="s">
        <v>10</v>
      </c>
      <c r="C163" s="133" t="s">
        <v>478</v>
      </c>
      <c r="D163" s="142">
        <v>44702.0</v>
      </c>
      <c r="E163" s="133">
        <v>40.0</v>
      </c>
      <c r="F163" s="133">
        <v>50.0</v>
      </c>
      <c r="G163" s="133">
        <v>10.0</v>
      </c>
      <c r="H163" s="133">
        <v>60.0</v>
      </c>
      <c r="I163" s="133">
        <v>64.0</v>
      </c>
      <c r="J163" s="133">
        <v>33.0</v>
      </c>
      <c r="K163" s="133">
        <v>20.0</v>
      </c>
      <c r="L163" s="133">
        <v>20.0</v>
      </c>
      <c r="M163" s="133">
        <v>0.0</v>
      </c>
      <c r="N163" s="133">
        <v>100.0</v>
      </c>
      <c r="O163" s="133">
        <v>0.0</v>
      </c>
      <c r="P163" s="135">
        <f t="shared" si="1"/>
        <v>397</v>
      </c>
      <c r="Q163" s="136">
        <f t="shared" si="2"/>
        <v>0.172</v>
      </c>
      <c r="R163" s="137">
        <f t="shared" si="3"/>
        <v>0.024</v>
      </c>
      <c r="S163" s="138">
        <f t="shared" si="4"/>
        <v>0.37</v>
      </c>
      <c r="T163" s="139">
        <f t="shared" si="5"/>
        <v>0.1</v>
      </c>
      <c r="U163" s="139">
        <f t="shared" si="6"/>
        <v>0.714</v>
      </c>
      <c r="V163" s="139">
        <f t="shared" si="7"/>
        <v>0.4992</v>
      </c>
      <c r="W163" s="139">
        <f t="shared" si="8"/>
        <v>1.2573</v>
      </c>
      <c r="X163" s="139">
        <f t="shared" si="9"/>
        <v>0.19</v>
      </c>
      <c r="Y163" s="139">
        <f t="shared" si="10"/>
        <v>0.138</v>
      </c>
      <c r="Z163" s="139">
        <f t="shared" si="11"/>
        <v>0.112</v>
      </c>
      <c r="AA163" s="139">
        <f t="shared" si="12"/>
        <v>0.112</v>
      </c>
      <c r="AB163" s="139">
        <f t="shared" si="13"/>
        <v>0</v>
      </c>
      <c r="AC163" s="139">
        <f t="shared" si="14"/>
        <v>0</v>
      </c>
      <c r="AD163" s="139">
        <f t="shared" si="15"/>
        <v>0.55</v>
      </c>
      <c r="AE163" s="140">
        <f t="shared" si="16"/>
        <v>4.2385</v>
      </c>
      <c r="AF163" s="98">
        <f t="shared" si="17"/>
        <v>0.1819098712</v>
      </c>
      <c r="AG163" s="141">
        <f t="shared" si="18"/>
        <v>0.1819098712</v>
      </c>
    </row>
    <row r="164" ht="15.75" customHeight="1">
      <c r="A164" s="27" t="s">
        <v>172</v>
      </c>
      <c r="B164" s="27" t="s">
        <v>10</v>
      </c>
      <c r="C164" s="133" t="s">
        <v>479</v>
      </c>
      <c r="D164" s="142">
        <v>44702.0</v>
      </c>
      <c r="E164" s="133">
        <v>60.0</v>
      </c>
      <c r="F164" s="133">
        <v>70.0</v>
      </c>
      <c r="G164" s="133">
        <v>40.0</v>
      </c>
      <c r="H164" s="133">
        <v>50.0</v>
      </c>
      <c r="I164" s="133">
        <v>50.0</v>
      </c>
      <c r="J164" s="133">
        <v>50.0</v>
      </c>
      <c r="K164" s="133">
        <v>60.0</v>
      </c>
      <c r="L164" s="133">
        <v>30.0</v>
      </c>
      <c r="M164" s="133">
        <v>20.0</v>
      </c>
      <c r="N164" s="133">
        <v>30.0</v>
      </c>
      <c r="O164" s="133">
        <v>0.0</v>
      </c>
      <c r="P164" s="135">
        <f t="shared" si="1"/>
        <v>460</v>
      </c>
      <c r="Q164" s="136">
        <f t="shared" si="2"/>
        <v>0.258</v>
      </c>
      <c r="R164" s="137">
        <f t="shared" si="3"/>
        <v>0.036</v>
      </c>
      <c r="S164" s="138">
        <f t="shared" si="4"/>
        <v>0.518</v>
      </c>
      <c r="T164" s="139">
        <f t="shared" si="5"/>
        <v>0.4</v>
      </c>
      <c r="U164" s="139">
        <f t="shared" si="6"/>
        <v>0.595</v>
      </c>
      <c r="V164" s="139">
        <f t="shared" si="7"/>
        <v>0.39</v>
      </c>
      <c r="W164" s="139">
        <f t="shared" si="8"/>
        <v>1.905</v>
      </c>
      <c r="X164" s="139">
        <f t="shared" si="9"/>
        <v>0.57</v>
      </c>
      <c r="Y164" s="139">
        <f t="shared" si="10"/>
        <v>0.414</v>
      </c>
      <c r="Z164" s="139">
        <f t="shared" si="11"/>
        <v>0.168</v>
      </c>
      <c r="AA164" s="139">
        <f t="shared" si="12"/>
        <v>0.168</v>
      </c>
      <c r="AB164" s="139">
        <f t="shared" si="13"/>
        <v>0.196</v>
      </c>
      <c r="AC164" s="139">
        <f t="shared" si="14"/>
        <v>0.29</v>
      </c>
      <c r="AD164" s="139">
        <f t="shared" si="15"/>
        <v>0.165</v>
      </c>
      <c r="AE164" s="140">
        <f t="shared" si="16"/>
        <v>6.073</v>
      </c>
      <c r="AF164" s="98">
        <f t="shared" si="17"/>
        <v>0.2606437768</v>
      </c>
      <c r="AG164" s="141">
        <f t="shared" si="18"/>
        <v>0.2606437768</v>
      </c>
    </row>
    <row r="165" ht="15.75" customHeight="1">
      <c r="A165" s="27" t="s">
        <v>172</v>
      </c>
      <c r="B165" s="27" t="s">
        <v>10</v>
      </c>
      <c r="C165" s="133" t="s">
        <v>480</v>
      </c>
      <c r="D165" s="142">
        <v>44702.0</v>
      </c>
      <c r="E165" s="133">
        <v>0.0</v>
      </c>
      <c r="F165" s="133">
        <v>0.0</v>
      </c>
      <c r="G165" s="133">
        <v>0.0</v>
      </c>
      <c r="H165" s="133">
        <v>0.0</v>
      </c>
      <c r="I165" s="133">
        <v>0.0</v>
      </c>
      <c r="J165" s="133">
        <v>0.0</v>
      </c>
      <c r="K165" s="133">
        <v>0.0</v>
      </c>
      <c r="L165" s="133">
        <v>0.0</v>
      </c>
      <c r="M165" s="133">
        <v>0.0</v>
      </c>
      <c r="N165" s="133">
        <v>0.0</v>
      </c>
      <c r="O165" s="133">
        <v>0.0</v>
      </c>
      <c r="P165" s="135">
        <f t="shared" si="1"/>
        <v>0</v>
      </c>
      <c r="Q165" s="136">
        <f t="shared" si="2"/>
        <v>0</v>
      </c>
      <c r="R165" s="137">
        <f t="shared" si="3"/>
        <v>0</v>
      </c>
      <c r="S165" s="138">
        <f t="shared" si="4"/>
        <v>0</v>
      </c>
      <c r="T165" s="139">
        <f t="shared" si="5"/>
        <v>0</v>
      </c>
      <c r="U165" s="139">
        <f t="shared" si="6"/>
        <v>0</v>
      </c>
      <c r="V165" s="139">
        <f t="shared" si="7"/>
        <v>0</v>
      </c>
      <c r="W165" s="139">
        <f t="shared" si="8"/>
        <v>0</v>
      </c>
      <c r="X165" s="139">
        <f t="shared" si="9"/>
        <v>0</v>
      </c>
      <c r="Y165" s="139">
        <f t="shared" si="10"/>
        <v>0</v>
      </c>
      <c r="Z165" s="139">
        <f t="shared" si="11"/>
        <v>0</v>
      </c>
      <c r="AA165" s="139">
        <f t="shared" si="12"/>
        <v>0</v>
      </c>
      <c r="AB165" s="139">
        <f t="shared" si="13"/>
        <v>0</v>
      </c>
      <c r="AC165" s="139">
        <f t="shared" si="14"/>
        <v>0</v>
      </c>
      <c r="AD165" s="139">
        <f t="shared" si="15"/>
        <v>0</v>
      </c>
      <c r="AE165" s="140">
        <f t="shared" si="16"/>
        <v>0</v>
      </c>
      <c r="AF165" s="98">
        <f t="shared" si="17"/>
        <v>0</v>
      </c>
      <c r="AG165" s="141">
        <f t="shared" si="18"/>
        <v>0</v>
      </c>
    </row>
    <row r="166" ht="15.75" customHeight="1">
      <c r="A166" s="27" t="s">
        <v>172</v>
      </c>
      <c r="B166" s="27" t="s">
        <v>10</v>
      </c>
      <c r="C166" s="133" t="s">
        <v>481</v>
      </c>
      <c r="D166" s="142">
        <v>44702.0</v>
      </c>
      <c r="E166" s="133">
        <v>40.0</v>
      </c>
      <c r="F166" s="133">
        <v>50.0</v>
      </c>
      <c r="G166" s="133">
        <v>5.0</v>
      </c>
      <c r="H166" s="133">
        <v>30.0</v>
      </c>
      <c r="I166" s="133">
        <v>20.0</v>
      </c>
      <c r="J166" s="133">
        <v>11.0</v>
      </c>
      <c r="K166" s="133">
        <v>30.0</v>
      </c>
      <c r="L166" s="133">
        <v>30.0</v>
      </c>
      <c r="M166" s="133">
        <v>10.0</v>
      </c>
      <c r="N166" s="133">
        <v>10.0</v>
      </c>
      <c r="O166" s="133">
        <v>0.0</v>
      </c>
      <c r="P166" s="135">
        <f t="shared" si="1"/>
        <v>236</v>
      </c>
      <c r="Q166" s="136">
        <f t="shared" si="2"/>
        <v>0.172</v>
      </c>
      <c r="R166" s="137">
        <f t="shared" si="3"/>
        <v>0.024</v>
      </c>
      <c r="S166" s="138">
        <f t="shared" si="4"/>
        <v>0.37</v>
      </c>
      <c r="T166" s="139">
        <f t="shared" si="5"/>
        <v>0.05</v>
      </c>
      <c r="U166" s="139">
        <f t="shared" si="6"/>
        <v>0.357</v>
      </c>
      <c r="V166" s="139">
        <f t="shared" si="7"/>
        <v>0.156</v>
      </c>
      <c r="W166" s="139">
        <f t="shared" si="8"/>
        <v>0.4191</v>
      </c>
      <c r="X166" s="139">
        <f t="shared" si="9"/>
        <v>0.285</v>
      </c>
      <c r="Y166" s="139">
        <f t="shared" si="10"/>
        <v>0.207</v>
      </c>
      <c r="Z166" s="139">
        <f t="shared" si="11"/>
        <v>0.168</v>
      </c>
      <c r="AA166" s="139">
        <f t="shared" si="12"/>
        <v>0.168</v>
      </c>
      <c r="AB166" s="139">
        <f t="shared" si="13"/>
        <v>0.098</v>
      </c>
      <c r="AC166" s="139">
        <f t="shared" si="14"/>
        <v>0.145</v>
      </c>
      <c r="AD166" s="139">
        <f t="shared" si="15"/>
        <v>0.055</v>
      </c>
      <c r="AE166" s="140">
        <f t="shared" si="16"/>
        <v>2.6741</v>
      </c>
      <c r="AF166" s="98">
        <f t="shared" si="17"/>
        <v>0.1147682403</v>
      </c>
      <c r="AG166" s="141">
        <f t="shared" si="18"/>
        <v>0.1147682403</v>
      </c>
    </row>
    <row r="167" ht="15.75" customHeight="1">
      <c r="A167" s="27" t="s">
        <v>172</v>
      </c>
      <c r="B167" s="27" t="s">
        <v>10</v>
      </c>
      <c r="C167" s="133" t="s">
        <v>482</v>
      </c>
      <c r="D167" s="142">
        <v>44702.0</v>
      </c>
      <c r="E167" s="133">
        <v>80.0</v>
      </c>
      <c r="F167" s="133">
        <v>270.0</v>
      </c>
      <c r="G167" s="133">
        <v>65.0</v>
      </c>
      <c r="H167" s="133">
        <v>170.0</v>
      </c>
      <c r="I167" s="133">
        <v>152.0</v>
      </c>
      <c r="J167" s="133">
        <v>124.0</v>
      </c>
      <c r="K167" s="133">
        <v>40.0</v>
      </c>
      <c r="L167" s="133">
        <v>80.0</v>
      </c>
      <c r="M167" s="133">
        <v>20.0</v>
      </c>
      <c r="N167" s="133">
        <v>0.0</v>
      </c>
      <c r="O167" s="133">
        <v>70.0</v>
      </c>
      <c r="P167" s="135">
        <f t="shared" si="1"/>
        <v>1071</v>
      </c>
      <c r="Q167" s="136">
        <f t="shared" si="2"/>
        <v>0.344</v>
      </c>
      <c r="R167" s="137">
        <f t="shared" si="3"/>
        <v>0.048</v>
      </c>
      <c r="S167" s="138">
        <f t="shared" si="4"/>
        <v>1.998</v>
      </c>
      <c r="T167" s="139">
        <f t="shared" si="5"/>
        <v>0.65</v>
      </c>
      <c r="U167" s="139">
        <f t="shared" si="6"/>
        <v>2.023</v>
      </c>
      <c r="V167" s="139">
        <f t="shared" si="7"/>
        <v>1.1856</v>
      </c>
      <c r="W167" s="139">
        <f t="shared" si="8"/>
        <v>4.7244</v>
      </c>
      <c r="X167" s="139">
        <f t="shared" si="9"/>
        <v>0.38</v>
      </c>
      <c r="Y167" s="139">
        <f t="shared" si="10"/>
        <v>0.276</v>
      </c>
      <c r="Z167" s="139">
        <f t="shared" si="11"/>
        <v>0.448</v>
      </c>
      <c r="AA167" s="139">
        <f t="shared" si="12"/>
        <v>0.448</v>
      </c>
      <c r="AB167" s="139">
        <f t="shared" si="13"/>
        <v>0.196</v>
      </c>
      <c r="AC167" s="139">
        <f t="shared" si="14"/>
        <v>0.29</v>
      </c>
      <c r="AD167" s="139">
        <f t="shared" si="15"/>
        <v>0</v>
      </c>
      <c r="AE167" s="140">
        <f t="shared" si="16"/>
        <v>13.011</v>
      </c>
      <c r="AF167" s="98">
        <f t="shared" si="17"/>
        <v>0.5584120172</v>
      </c>
      <c r="AG167" s="141">
        <f t="shared" si="18"/>
        <v>0.5584120172</v>
      </c>
    </row>
    <row r="168" ht="15.75" customHeight="1">
      <c r="A168" s="27" t="s">
        <v>172</v>
      </c>
      <c r="B168" s="27" t="s">
        <v>10</v>
      </c>
      <c r="C168" s="133" t="s">
        <v>483</v>
      </c>
      <c r="D168" s="142">
        <v>44702.0</v>
      </c>
      <c r="E168" s="133">
        <v>60.0</v>
      </c>
      <c r="F168" s="133">
        <v>40.0</v>
      </c>
      <c r="G168" s="133">
        <v>30.0</v>
      </c>
      <c r="H168" s="133">
        <v>50.0</v>
      </c>
      <c r="I168" s="133">
        <v>72.0</v>
      </c>
      <c r="J168" s="133">
        <v>50.0</v>
      </c>
      <c r="K168" s="133">
        <v>50.0</v>
      </c>
      <c r="L168" s="133">
        <v>10.0</v>
      </c>
      <c r="M168" s="133">
        <v>10.0</v>
      </c>
      <c r="N168" s="133">
        <v>10.0</v>
      </c>
      <c r="O168" s="133">
        <v>0.0</v>
      </c>
      <c r="P168" s="135">
        <f t="shared" si="1"/>
        <v>382</v>
      </c>
      <c r="Q168" s="136">
        <f t="shared" si="2"/>
        <v>0.258</v>
      </c>
      <c r="R168" s="137">
        <f t="shared" si="3"/>
        <v>0.036</v>
      </c>
      <c r="S168" s="138">
        <f t="shared" si="4"/>
        <v>0.296</v>
      </c>
      <c r="T168" s="139">
        <f t="shared" si="5"/>
        <v>0.3</v>
      </c>
      <c r="U168" s="139">
        <f t="shared" si="6"/>
        <v>0.595</v>
      </c>
      <c r="V168" s="139">
        <f t="shared" si="7"/>
        <v>0.5616</v>
      </c>
      <c r="W168" s="139">
        <f t="shared" si="8"/>
        <v>1.905</v>
      </c>
      <c r="X168" s="139">
        <f t="shared" si="9"/>
        <v>0.475</v>
      </c>
      <c r="Y168" s="139">
        <f t="shared" si="10"/>
        <v>0.345</v>
      </c>
      <c r="Z168" s="139">
        <f t="shared" si="11"/>
        <v>0.056</v>
      </c>
      <c r="AA168" s="139">
        <f t="shared" si="12"/>
        <v>0.056</v>
      </c>
      <c r="AB168" s="139">
        <f t="shared" si="13"/>
        <v>0.098</v>
      </c>
      <c r="AC168" s="139">
        <f t="shared" si="14"/>
        <v>0.145</v>
      </c>
      <c r="AD168" s="139">
        <f t="shared" si="15"/>
        <v>0.055</v>
      </c>
      <c r="AE168" s="140">
        <f t="shared" si="16"/>
        <v>5.1816</v>
      </c>
      <c r="AF168" s="98">
        <f t="shared" si="17"/>
        <v>0.2223862661</v>
      </c>
      <c r="AG168" s="141">
        <f t="shared" si="18"/>
        <v>0.2223862661</v>
      </c>
    </row>
    <row r="169" ht="15.75" customHeight="1">
      <c r="A169" s="27" t="s">
        <v>172</v>
      </c>
      <c r="B169" s="27" t="s">
        <v>10</v>
      </c>
      <c r="C169" s="133" t="s">
        <v>484</v>
      </c>
      <c r="D169" s="142">
        <v>44702.0</v>
      </c>
      <c r="E169" s="133">
        <v>0.0</v>
      </c>
      <c r="F169" s="133">
        <v>0.0</v>
      </c>
      <c r="G169" s="133">
        <v>0.0</v>
      </c>
      <c r="H169" s="133">
        <v>0.0</v>
      </c>
      <c r="I169" s="133">
        <v>0.0</v>
      </c>
      <c r="J169" s="133">
        <v>0.0</v>
      </c>
      <c r="K169" s="133">
        <v>0.0</v>
      </c>
      <c r="L169" s="133">
        <v>0.0</v>
      </c>
      <c r="M169" s="133">
        <v>0.0</v>
      </c>
      <c r="N169" s="133">
        <v>0.0</v>
      </c>
      <c r="O169" s="133">
        <v>0.0</v>
      </c>
      <c r="P169" s="135">
        <f t="shared" si="1"/>
        <v>0</v>
      </c>
      <c r="Q169" s="136">
        <f t="shared" si="2"/>
        <v>0</v>
      </c>
      <c r="R169" s="137">
        <f t="shared" si="3"/>
        <v>0</v>
      </c>
      <c r="S169" s="138">
        <f t="shared" si="4"/>
        <v>0</v>
      </c>
      <c r="T169" s="139">
        <f t="shared" si="5"/>
        <v>0</v>
      </c>
      <c r="U169" s="139">
        <f t="shared" si="6"/>
        <v>0</v>
      </c>
      <c r="V169" s="139">
        <f t="shared" si="7"/>
        <v>0</v>
      </c>
      <c r="W169" s="139">
        <f t="shared" si="8"/>
        <v>0</v>
      </c>
      <c r="X169" s="139">
        <f t="shared" si="9"/>
        <v>0</v>
      </c>
      <c r="Y169" s="139">
        <f t="shared" si="10"/>
        <v>0</v>
      </c>
      <c r="Z169" s="139">
        <f t="shared" si="11"/>
        <v>0</v>
      </c>
      <c r="AA169" s="139">
        <f t="shared" si="12"/>
        <v>0</v>
      </c>
      <c r="AB169" s="139">
        <f t="shared" si="13"/>
        <v>0</v>
      </c>
      <c r="AC169" s="139">
        <f t="shared" si="14"/>
        <v>0</v>
      </c>
      <c r="AD169" s="139">
        <f t="shared" si="15"/>
        <v>0</v>
      </c>
      <c r="AE169" s="140">
        <f t="shared" si="16"/>
        <v>0</v>
      </c>
      <c r="AF169" s="98">
        <f t="shared" si="17"/>
        <v>0</v>
      </c>
      <c r="AG169" s="141">
        <f t="shared" si="18"/>
        <v>0</v>
      </c>
    </row>
    <row r="170" ht="15.75" customHeight="1">
      <c r="A170" s="27" t="s">
        <v>172</v>
      </c>
      <c r="B170" s="27" t="s">
        <v>10</v>
      </c>
      <c r="C170" s="133" t="s">
        <v>485</v>
      </c>
      <c r="D170" s="142">
        <v>44702.0</v>
      </c>
      <c r="E170" s="133">
        <v>0.0</v>
      </c>
      <c r="F170" s="133">
        <v>0.0</v>
      </c>
      <c r="G170" s="133">
        <v>0.0</v>
      </c>
      <c r="H170" s="133">
        <v>0.0</v>
      </c>
      <c r="I170" s="133">
        <v>0.0</v>
      </c>
      <c r="J170" s="133">
        <v>0.0</v>
      </c>
      <c r="K170" s="133">
        <v>0.0</v>
      </c>
      <c r="L170" s="133">
        <v>0.0</v>
      </c>
      <c r="M170" s="133">
        <v>0.0</v>
      </c>
      <c r="N170" s="133">
        <v>0.0</v>
      </c>
      <c r="O170" s="133">
        <v>0.0</v>
      </c>
      <c r="P170" s="135">
        <f t="shared" si="1"/>
        <v>0</v>
      </c>
      <c r="Q170" s="136">
        <f t="shared" si="2"/>
        <v>0</v>
      </c>
      <c r="R170" s="137">
        <f t="shared" si="3"/>
        <v>0</v>
      </c>
      <c r="S170" s="138">
        <f t="shared" si="4"/>
        <v>0</v>
      </c>
      <c r="T170" s="139">
        <f t="shared" si="5"/>
        <v>0</v>
      </c>
      <c r="U170" s="139">
        <f t="shared" si="6"/>
        <v>0</v>
      </c>
      <c r="V170" s="139">
        <f t="shared" si="7"/>
        <v>0</v>
      </c>
      <c r="W170" s="139">
        <f t="shared" si="8"/>
        <v>0</v>
      </c>
      <c r="X170" s="139">
        <f t="shared" si="9"/>
        <v>0</v>
      </c>
      <c r="Y170" s="139">
        <f t="shared" si="10"/>
        <v>0</v>
      </c>
      <c r="Z170" s="139">
        <f t="shared" si="11"/>
        <v>0</v>
      </c>
      <c r="AA170" s="139">
        <f t="shared" si="12"/>
        <v>0</v>
      </c>
      <c r="AB170" s="139">
        <f t="shared" si="13"/>
        <v>0</v>
      </c>
      <c r="AC170" s="139">
        <f t="shared" si="14"/>
        <v>0</v>
      </c>
      <c r="AD170" s="139">
        <f t="shared" si="15"/>
        <v>0</v>
      </c>
      <c r="AE170" s="140">
        <f t="shared" si="16"/>
        <v>0</v>
      </c>
      <c r="AF170" s="98">
        <f t="shared" si="17"/>
        <v>0</v>
      </c>
      <c r="AG170" s="141">
        <f t="shared" si="18"/>
        <v>0</v>
      </c>
    </row>
    <row r="171" ht="15.75" customHeight="1">
      <c r="A171" s="27" t="s">
        <v>172</v>
      </c>
      <c r="B171" s="27" t="s">
        <v>10</v>
      </c>
      <c r="C171" s="133" t="s">
        <v>486</v>
      </c>
      <c r="D171" s="142">
        <v>44702.0</v>
      </c>
      <c r="E171" s="133">
        <v>0.0</v>
      </c>
      <c r="F171" s="133">
        <v>0.0</v>
      </c>
      <c r="G171" s="133">
        <v>0.0</v>
      </c>
      <c r="H171" s="133">
        <v>0.0</v>
      </c>
      <c r="I171" s="133">
        <v>0.0</v>
      </c>
      <c r="J171" s="133">
        <v>0.0</v>
      </c>
      <c r="K171" s="133">
        <v>0.0</v>
      </c>
      <c r="L171" s="133">
        <v>0.0</v>
      </c>
      <c r="M171" s="133">
        <v>0.0</v>
      </c>
      <c r="N171" s="133">
        <v>0.0</v>
      </c>
      <c r="O171" s="133">
        <v>0.0</v>
      </c>
      <c r="P171" s="135">
        <f t="shared" si="1"/>
        <v>0</v>
      </c>
      <c r="Q171" s="136">
        <f t="shared" si="2"/>
        <v>0</v>
      </c>
      <c r="R171" s="137">
        <f t="shared" si="3"/>
        <v>0</v>
      </c>
      <c r="S171" s="138">
        <f t="shared" si="4"/>
        <v>0</v>
      </c>
      <c r="T171" s="139">
        <f t="shared" si="5"/>
        <v>0</v>
      </c>
      <c r="U171" s="139">
        <f t="shared" si="6"/>
        <v>0</v>
      </c>
      <c r="V171" s="139">
        <f t="shared" si="7"/>
        <v>0</v>
      </c>
      <c r="W171" s="139">
        <f t="shared" si="8"/>
        <v>0</v>
      </c>
      <c r="X171" s="139">
        <f t="shared" si="9"/>
        <v>0</v>
      </c>
      <c r="Y171" s="139">
        <f t="shared" si="10"/>
        <v>0</v>
      </c>
      <c r="Z171" s="139">
        <f t="shared" si="11"/>
        <v>0</v>
      </c>
      <c r="AA171" s="139">
        <f t="shared" si="12"/>
        <v>0</v>
      </c>
      <c r="AB171" s="139">
        <f t="shared" si="13"/>
        <v>0</v>
      </c>
      <c r="AC171" s="139">
        <f t="shared" si="14"/>
        <v>0</v>
      </c>
      <c r="AD171" s="139">
        <f t="shared" si="15"/>
        <v>0</v>
      </c>
      <c r="AE171" s="140">
        <f t="shared" si="16"/>
        <v>0</v>
      </c>
      <c r="AF171" s="98">
        <f t="shared" si="17"/>
        <v>0</v>
      </c>
      <c r="AG171" s="141">
        <f t="shared" si="18"/>
        <v>0</v>
      </c>
    </row>
    <row r="172" ht="15.75" customHeight="1">
      <c r="A172" s="27" t="s">
        <v>172</v>
      </c>
      <c r="B172" s="27" t="s">
        <v>10</v>
      </c>
      <c r="C172" s="133" t="s">
        <v>453</v>
      </c>
      <c r="D172" s="134">
        <v>44733.0</v>
      </c>
      <c r="E172" s="133">
        <v>100.0</v>
      </c>
      <c r="F172" s="133">
        <v>300.0</v>
      </c>
      <c r="G172" s="133">
        <v>100.0</v>
      </c>
      <c r="H172" s="133">
        <v>300.0</v>
      </c>
      <c r="I172" s="133">
        <v>300.0</v>
      </c>
      <c r="J172" s="133">
        <v>300.0</v>
      </c>
      <c r="K172" s="133">
        <v>300.0</v>
      </c>
      <c r="L172" s="133">
        <v>100.0</v>
      </c>
      <c r="M172" s="133">
        <v>100.0</v>
      </c>
      <c r="N172" s="133">
        <v>200.0</v>
      </c>
      <c r="O172" s="133">
        <v>100.0</v>
      </c>
      <c r="P172" s="135">
        <f t="shared" si="1"/>
        <v>2200</v>
      </c>
      <c r="Q172" s="136">
        <f t="shared" si="2"/>
        <v>0.43</v>
      </c>
      <c r="R172" s="137">
        <f t="shared" si="3"/>
        <v>0.06</v>
      </c>
      <c r="S172" s="138">
        <f t="shared" si="4"/>
        <v>2.22</v>
      </c>
      <c r="T172" s="139">
        <f t="shared" si="5"/>
        <v>1</v>
      </c>
      <c r="U172" s="139">
        <f t="shared" si="6"/>
        <v>3.57</v>
      </c>
      <c r="V172" s="139">
        <f t="shared" si="7"/>
        <v>2.34</v>
      </c>
      <c r="W172" s="139">
        <f t="shared" si="8"/>
        <v>11.43</v>
      </c>
      <c r="X172" s="139">
        <f t="shared" si="9"/>
        <v>2.85</v>
      </c>
      <c r="Y172" s="139">
        <f t="shared" si="10"/>
        <v>2.07</v>
      </c>
      <c r="Z172" s="139">
        <f t="shared" si="11"/>
        <v>0.56</v>
      </c>
      <c r="AA172" s="139">
        <f t="shared" si="12"/>
        <v>0.56</v>
      </c>
      <c r="AB172" s="139">
        <f t="shared" si="13"/>
        <v>0.98</v>
      </c>
      <c r="AC172" s="139">
        <f t="shared" si="14"/>
        <v>1.45</v>
      </c>
      <c r="AD172" s="139">
        <f t="shared" si="15"/>
        <v>1.1</v>
      </c>
      <c r="AE172" s="140">
        <f t="shared" si="16"/>
        <v>30.62</v>
      </c>
      <c r="AF172" s="98">
        <f t="shared" si="17"/>
        <v>1.31416309</v>
      </c>
      <c r="AG172" s="141">
        <f t="shared" si="18"/>
        <v>1.31416309</v>
      </c>
    </row>
    <row r="173" ht="15.75" customHeight="1">
      <c r="A173" s="27" t="s">
        <v>172</v>
      </c>
      <c r="B173" s="27" t="s">
        <v>10</v>
      </c>
      <c r="C173" s="133" t="s">
        <v>454</v>
      </c>
      <c r="D173" s="134">
        <v>44733.0</v>
      </c>
      <c r="E173" s="133">
        <v>20.0</v>
      </c>
      <c r="F173" s="133">
        <v>100.0</v>
      </c>
      <c r="G173" s="133">
        <v>30.0</v>
      </c>
      <c r="H173" s="133">
        <v>80.0</v>
      </c>
      <c r="I173" s="133">
        <v>80.0</v>
      </c>
      <c r="J173" s="133">
        <v>50.0</v>
      </c>
      <c r="K173" s="133">
        <v>80.0</v>
      </c>
      <c r="L173" s="133">
        <v>40.0</v>
      </c>
      <c r="M173" s="133">
        <v>10.0</v>
      </c>
      <c r="N173" s="133">
        <v>30.0</v>
      </c>
      <c r="O173" s="133">
        <v>10.0</v>
      </c>
      <c r="P173" s="135">
        <f t="shared" si="1"/>
        <v>530</v>
      </c>
      <c r="Q173" s="136">
        <f t="shared" si="2"/>
        <v>0.086</v>
      </c>
      <c r="R173" s="137">
        <f t="shared" si="3"/>
        <v>0.012</v>
      </c>
      <c r="S173" s="138">
        <f t="shared" si="4"/>
        <v>0.74</v>
      </c>
      <c r="T173" s="139">
        <f t="shared" si="5"/>
        <v>0.3</v>
      </c>
      <c r="U173" s="139">
        <f t="shared" si="6"/>
        <v>0.952</v>
      </c>
      <c r="V173" s="139">
        <f t="shared" si="7"/>
        <v>0.624</v>
      </c>
      <c r="W173" s="139">
        <f t="shared" si="8"/>
        <v>1.905</v>
      </c>
      <c r="X173" s="139">
        <f t="shared" si="9"/>
        <v>0.76</v>
      </c>
      <c r="Y173" s="139">
        <f t="shared" si="10"/>
        <v>0.552</v>
      </c>
      <c r="Z173" s="139">
        <f t="shared" si="11"/>
        <v>0.224</v>
      </c>
      <c r="AA173" s="139">
        <f t="shared" si="12"/>
        <v>0.224</v>
      </c>
      <c r="AB173" s="139">
        <f t="shared" si="13"/>
        <v>0.098</v>
      </c>
      <c r="AC173" s="139">
        <f t="shared" si="14"/>
        <v>0.145</v>
      </c>
      <c r="AD173" s="139">
        <f t="shared" si="15"/>
        <v>0.165</v>
      </c>
      <c r="AE173" s="140">
        <f t="shared" si="16"/>
        <v>6.787</v>
      </c>
      <c r="AF173" s="98">
        <f t="shared" si="17"/>
        <v>0.2912875536</v>
      </c>
      <c r="AG173" s="141">
        <f t="shared" si="18"/>
        <v>0.2912875536</v>
      </c>
    </row>
    <row r="174" ht="15.75" customHeight="1">
      <c r="A174" s="27" t="s">
        <v>172</v>
      </c>
      <c r="B174" s="27" t="s">
        <v>10</v>
      </c>
      <c r="C174" s="133" t="s">
        <v>455</v>
      </c>
      <c r="D174" s="134">
        <v>44733.0</v>
      </c>
      <c r="E174" s="133">
        <v>60.0</v>
      </c>
      <c r="F174" s="133">
        <v>100.0</v>
      </c>
      <c r="G174" s="133">
        <v>0.0</v>
      </c>
      <c r="H174" s="133">
        <v>100.0</v>
      </c>
      <c r="I174" s="133">
        <v>100.0</v>
      </c>
      <c r="J174" s="133">
        <v>50.0</v>
      </c>
      <c r="K174" s="133">
        <v>60.0</v>
      </c>
      <c r="L174" s="133">
        <v>50.0</v>
      </c>
      <c r="M174" s="133">
        <v>20.0</v>
      </c>
      <c r="N174" s="133">
        <v>20.0</v>
      </c>
      <c r="O174" s="133">
        <v>50.0</v>
      </c>
      <c r="P174" s="135">
        <f t="shared" si="1"/>
        <v>610</v>
      </c>
      <c r="Q174" s="136">
        <f t="shared" si="2"/>
        <v>0.258</v>
      </c>
      <c r="R174" s="137">
        <f t="shared" si="3"/>
        <v>0.036</v>
      </c>
      <c r="S174" s="138">
        <f t="shared" si="4"/>
        <v>0.74</v>
      </c>
      <c r="T174" s="139">
        <f t="shared" si="5"/>
        <v>0</v>
      </c>
      <c r="U174" s="139">
        <f t="shared" si="6"/>
        <v>1.19</v>
      </c>
      <c r="V174" s="139">
        <f t="shared" si="7"/>
        <v>0.78</v>
      </c>
      <c r="W174" s="139">
        <f t="shared" si="8"/>
        <v>1.905</v>
      </c>
      <c r="X174" s="139">
        <f t="shared" si="9"/>
        <v>0.57</v>
      </c>
      <c r="Y174" s="139">
        <f t="shared" si="10"/>
        <v>0.414</v>
      </c>
      <c r="Z174" s="139">
        <f t="shared" si="11"/>
        <v>0.28</v>
      </c>
      <c r="AA174" s="139">
        <f t="shared" si="12"/>
        <v>0.28</v>
      </c>
      <c r="AB174" s="139">
        <f t="shared" si="13"/>
        <v>0.196</v>
      </c>
      <c r="AC174" s="139">
        <f t="shared" si="14"/>
        <v>0.29</v>
      </c>
      <c r="AD174" s="139">
        <f t="shared" si="15"/>
        <v>0.11</v>
      </c>
      <c r="AE174" s="140">
        <f t="shared" si="16"/>
        <v>7.049</v>
      </c>
      <c r="AF174" s="98">
        <f t="shared" si="17"/>
        <v>0.3025321888</v>
      </c>
      <c r="AG174" s="141">
        <f t="shared" si="18"/>
        <v>0.3025321888</v>
      </c>
    </row>
    <row r="175" ht="15.75" customHeight="1">
      <c r="A175" s="27" t="s">
        <v>172</v>
      </c>
      <c r="B175" s="27" t="s">
        <v>10</v>
      </c>
      <c r="C175" s="133" t="s">
        <v>456</v>
      </c>
      <c r="D175" s="134">
        <v>44733.0</v>
      </c>
      <c r="E175" s="133">
        <v>80.0</v>
      </c>
      <c r="F175" s="133">
        <v>140.0</v>
      </c>
      <c r="G175" s="133">
        <v>30.0</v>
      </c>
      <c r="H175" s="133">
        <v>100.0</v>
      </c>
      <c r="I175" s="133">
        <v>100.0</v>
      </c>
      <c r="J175" s="133">
        <v>50.0</v>
      </c>
      <c r="K175" s="133">
        <v>60.0</v>
      </c>
      <c r="L175" s="133">
        <v>40.0</v>
      </c>
      <c r="M175" s="133">
        <v>10.0</v>
      </c>
      <c r="N175" s="133">
        <v>80.0</v>
      </c>
      <c r="O175" s="133">
        <v>20.0</v>
      </c>
      <c r="P175" s="135">
        <f t="shared" si="1"/>
        <v>710</v>
      </c>
      <c r="Q175" s="136">
        <f t="shared" si="2"/>
        <v>0.344</v>
      </c>
      <c r="R175" s="137">
        <f t="shared" si="3"/>
        <v>0.048</v>
      </c>
      <c r="S175" s="138">
        <f t="shared" si="4"/>
        <v>1.036</v>
      </c>
      <c r="T175" s="139">
        <f t="shared" si="5"/>
        <v>0.3</v>
      </c>
      <c r="U175" s="139">
        <f t="shared" si="6"/>
        <v>1.19</v>
      </c>
      <c r="V175" s="139">
        <f t="shared" si="7"/>
        <v>0.78</v>
      </c>
      <c r="W175" s="139">
        <f t="shared" si="8"/>
        <v>1.905</v>
      </c>
      <c r="X175" s="139">
        <f t="shared" si="9"/>
        <v>0.57</v>
      </c>
      <c r="Y175" s="139">
        <f t="shared" si="10"/>
        <v>0.414</v>
      </c>
      <c r="Z175" s="139">
        <f t="shared" si="11"/>
        <v>0.224</v>
      </c>
      <c r="AA175" s="139">
        <f t="shared" si="12"/>
        <v>0.224</v>
      </c>
      <c r="AB175" s="139">
        <f t="shared" si="13"/>
        <v>0.098</v>
      </c>
      <c r="AC175" s="139">
        <f t="shared" si="14"/>
        <v>0.145</v>
      </c>
      <c r="AD175" s="139">
        <f t="shared" si="15"/>
        <v>0.44</v>
      </c>
      <c r="AE175" s="140">
        <f t="shared" si="16"/>
        <v>7.718</v>
      </c>
      <c r="AF175" s="98">
        <f t="shared" si="17"/>
        <v>0.3312446352</v>
      </c>
      <c r="AG175" s="141">
        <f t="shared" si="18"/>
        <v>0.3312446352</v>
      </c>
    </row>
    <row r="176" ht="15.75" customHeight="1">
      <c r="A176" s="27" t="s">
        <v>172</v>
      </c>
      <c r="B176" s="27" t="s">
        <v>10</v>
      </c>
      <c r="C176" s="133" t="s">
        <v>457</v>
      </c>
      <c r="D176" s="134">
        <v>44733.0</v>
      </c>
      <c r="E176" s="133">
        <v>100.0</v>
      </c>
      <c r="F176" s="133">
        <v>150.0</v>
      </c>
      <c r="G176" s="133">
        <v>40.0</v>
      </c>
      <c r="H176" s="133">
        <v>100.0</v>
      </c>
      <c r="I176" s="133">
        <v>100.0</v>
      </c>
      <c r="J176" s="133">
        <v>50.0</v>
      </c>
      <c r="K176" s="133">
        <v>100.0</v>
      </c>
      <c r="L176" s="133">
        <v>50.0</v>
      </c>
      <c r="M176" s="133">
        <v>50.0</v>
      </c>
      <c r="N176" s="133">
        <v>100.0</v>
      </c>
      <c r="O176" s="133">
        <v>50.0</v>
      </c>
      <c r="P176" s="135">
        <f t="shared" si="1"/>
        <v>890</v>
      </c>
      <c r="Q176" s="136">
        <f t="shared" si="2"/>
        <v>0.43</v>
      </c>
      <c r="R176" s="137">
        <f t="shared" si="3"/>
        <v>0.06</v>
      </c>
      <c r="S176" s="138">
        <f t="shared" si="4"/>
        <v>1.11</v>
      </c>
      <c r="T176" s="139">
        <f t="shared" si="5"/>
        <v>0.4</v>
      </c>
      <c r="U176" s="139">
        <f t="shared" si="6"/>
        <v>1.19</v>
      </c>
      <c r="V176" s="139">
        <f t="shared" si="7"/>
        <v>0.78</v>
      </c>
      <c r="W176" s="139">
        <f t="shared" si="8"/>
        <v>1.905</v>
      </c>
      <c r="X176" s="139">
        <f t="shared" si="9"/>
        <v>0.95</v>
      </c>
      <c r="Y176" s="139">
        <f t="shared" si="10"/>
        <v>0.69</v>
      </c>
      <c r="Z176" s="139">
        <f t="shared" si="11"/>
        <v>0.28</v>
      </c>
      <c r="AA176" s="139">
        <f t="shared" si="12"/>
        <v>0.28</v>
      </c>
      <c r="AB176" s="139">
        <f t="shared" si="13"/>
        <v>0.49</v>
      </c>
      <c r="AC176" s="139">
        <f t="shared" si="14"/>
        <v>0.725</v>
      </c>
      <c r="AD176" s="139">
        <f t="shared" si="15"/>
        <v>0.55</v>
      </c>
      <c r="AE176" s="140">
        <f t="shared" si="16"/>
        <v>9.84</v>
      </c>
      <c r="AF176" s="98">
        <f t="shared" si="17"/>
        <v>0.4223175966</v>
      </c>
      <c r="AG176" s="141">
        <f t="shared" si="18"/>
        <v>0.4223175966</v>
      </c>
    </row>
    <row r="177" ht="15.75" customHeight="1">
      <c r="A177" s="27" t="s">
        <v>172</v>
      </c>
      <c r="B177" s="27" t="s">
        <v>10</v>
      </c>
      <c r="C177" s="133" t="s">
        <v>458</v>
      </c>
      <c r="D177" s="134">
        <v>44733.0</v>
      </c>
      <c r="E177" s="133">
        <v>0.0</v>
      </c>
      <c r="F177" s="133">
        <v>0.0</v>
      </c>
      <c r="G177" s="133">
        <v>0.0</v>
      </c>
      <c r="H177" s="133">
        <v>0.0</v>
      </c>
      <c r="I177" s="133">
        <v>0.0</v>
      </c>
      <c r="J177" s="133">
        <v>0.0</v>
      </c>
      <c r="K177" s="133">
        <v>0.0</v>
      </c>
      <c r="L177" s="133">
        <v>0.0</v>
      </c>
      <c r="M177" s="133">
        <v>0.0</v>
      </c>
      <c r="N177" s="133">
        <v>0.0</v>
      </c>
      <c r="O177" s="133">
        <v>0.0</v>
      </c>
      <c r="P177" s="135">
        <f t="shared" si="1"/>
        <v>0</v>
      </c>
      <c r="Q177" s="136">
        <f t="shared" si="2"/>
        <v>0</v>
      </c>
      <c r="R177" s="137">
        <f t="shared" si="3"/>
        <v>0</v>
      </c>
      <c r="S177" s="138">
        <f t="shared" si="4"/>
        <v>0</v>
      </c>
      <c r="T177" s="139">
        <f t="shared" si="5"/>
        <v>0</v>
      </c>
      <c r="U177" s="139">
        <f t="shared" si="6"/>
        <v>0</v>
      </c>
      <c r="V177" s="139">
        <f t="shared" si="7"/>
        <v>0</v>
      </c>
      <c r="W177" s="139">
        <f t="shared" si="8"/>
        <v>0</v>
      </c>
      <c r="X177" s="139">
        <f t="shared" si="9"/>
        <v>0</v>
      </c>
      <c r="Y177" s="139">
        <f t="shared" si="10"/>
        <v>0</v>
      </c>
      <c r="Z177" s="139">
        <f t="shared" si="11"/>
        <v>0</v>
      </c>
      <c r="AA177" s="139">
        <f t="shared" si="12"/>
        <v>0</v>
      </c>
      <c r="AB177" s="139">
        <f t="shared" si="13"/>
        <v>0</v>
      </c>
      <c r="AC177" s="139">
        <f t="shared" si="14"/>
        <v>0</v>
      </c>
      <c r="AD177" s="139">
        <f t="shared" si="15"/>
        <v>0</v>
      </c>
      <c r="AE177" s="140">
        <f t="shared" si="16"/>
        <v>0</v>
      </c>
      <c r="AF177" s="98">
        <f t="shared" si="17"/>
        <v>0</v>
      </c>
      <c r="AG177" s="141">
        <f t="shared" si="18"/>
        <v>0</v>
      </c>
    </row>
    <row r="178" ht="15.75" customHeight="1">
      <c r="A178" s="27" t="s">
        <v>172</v>
      </c>
      <c r="B178" s="27" t="s">
        <v>10</v>
      </c>
      <c r="C178" s="133" t="s">
        <v>459</v>
      </c>
      <c r="D178" s="134">
        <v>44733.0</v>
      </c>
      <c r="E178" s="133">
        <v>20.0</v>
      </c>
      <c r="F178" s="133">
        <v>30.0</v>
      </c>
      <c r="G178" s="133">
        <v>0.0</v>
      </c>
      <c r="H178" s="133">
        <v>20.0</v>
      </c>
      <c r="I178" s="133">
        <v>0.0</v>
      </c>
      <c r="J178" s="133">
        <v>0.0</v>
      </c>
      <c r="K178" s="133">
        <v>30.0</v>
      </c>
      <c r="L178" s="133">
        <v>20.0</v>
      </c>
      <c r="M178" s="133">
        <v>0.0</v>
      </c>
      <c r="N178" s="133">
        <v>0.0</v>
      </c>
      <c r="O178" s="133">
        <v>20.0</v>
      </c>
      <c r="P178" s="135">
        <f t="shared" si="1"/>
        <v>140</v>
      </c>
      <c r="Q178" s="136">
        <f t="shared" si="2"/>
        <v>0.086</v>
      </c>
      <c r="R178" s="137">
        <f t="shared" si="3"/>
        <v>0.012</v>
      </c>
      <c r="S178" s="138">
        <f t="shared" si="4"/>
        <v>0.222</v>
      </c>
      <c r="T178" s="139">
        <f t="shared" si="5"/>
        <v>0</v>
      </c>
      <c r="U178" s="139">
        <f t="shared" si="6"/>
        <v>0.238</v>
      </c>
      <c r="V178" s="139">
        <f t="shared" si="7"/>
        <v>0</v>
      </c>
      <c r="W178" s="139">
        <f t="shared" si="8"/>
        <v>0</v>
      </c>
      <c r="X178" s="139">
        <f t="shared" si="9"/>
        <v>0.285</v>
      </c>
      <c r="Y178" s="139">
        <f t="shared" si="10"/>
        <v>0.207</v>
      </c>
      <c r="Z178" s="139">
        <f t="shared" si="11"/>
        <v>0.112</v>
      </c>
      <c r="AA178" s="139">
        <f t="shared" si="12"/>
        <v>0.112</v>
      </c>
      <c r="AB178" s="139">
        <f t="shared" si="13"/>
        <v>0</v>
      </c>
      <c r="AC178" s="139">
        <f t="shared" si="14"/>
        <v>0</v>
      </c>
      <c r="AD178" s="139">
        <f t="shared" si="15"/>
        <v>0</v>
      </c>
      <c r="AE178" s="140">
        <f t="shared" si="16"/>
        <v>1.274</v>
      </c>
      <c r="AF178" s="98">
        <f t="shared" si="17"/>
        <v>0.05467811159</v>
      </c>
      <c r="AG178" s="141">
        <f t="shared" si="18"/>
        <v>0.05467811159</v>
      </c>
    </row>
    <row r="179" ht="15.75" customHeight="1">
      <c r="A179" s="27" t="s">
        <v>172</v>
      </c>
      <c r="B179" s="27" t="s">
        <v>10</v>
      </c>
      <c r="C179" s="133" t="s">
        <v>460</v>
      </c>
      <c r="D179" s="134">
        <v>44733.0</v>
      </c>
      <c r="E179" s="133">
        <v>100.0</v>
      </c>
      <c r="F179" s="133">
        <v>160.0</v>
      </c>
      <c r="G179" s="133">
        <v>0.0</v>
      </c>
      <c r="H179" s="133">
        <v>100.0</v>
      </c>
      <c r="I179" s="133">
        <v>100.0</v>
      </c>
      <c r="J179" s="133">
        <v>50.0</v>
      </c>
      <c r="K179" s="133">
        <v>100.0</v>
      </c>
      <c r="L179" s="133">
        <v>50.0</v>
      </c>
      <c r="M179" s="133">
        <v>20.0</v>
      </c>
      <c r="N179" s="133">
        <v>70.0</v>
      </c>
      <c r="O179" s="133">
        <v>0.0</v>
      </c>
      <c r="P179" s="135">
        <f t="shared" si="1"/>
        <v>750</v>
      </c>
      <c r="Q179" s="136">
        <f t="shared" si="2"/>
        <v>0.43</v>
      </c>
      <c r="R179" s="137">
        <f t="shared" si="3"/>
        <v>0.06</v>
      </c>
      <c r="S179" s="138">
        <f t="shared" si="4"/>
        <v>1.184</v>
      </c>
      <c r="T179" s="139">
        <f t="shared" si="5"/>
        <v>0</v>
      </c>
      <c r="U179" s="139">
        <f t="shared" si="6"/>
        <v>1.19</v>
      </c>
      <c r="V179" s="139">
        <f t="shared" si="7"/>
        <v>0.78</v>
      </c>
      <c r="W179" s="139">
        <f t="shared" si="8"/>
        <v>1.905</v>
      </c>
      <c r="X179" s="139">
        <f t="shared" si="9"/>
        <v>0.95</v>
      </c>
      <c r="Y179" s="139">
        <f t="shared" si="10"/>
        <v>0.69</v>
      </c>
      <c r="Z179" s="139">
        <f t="shared" si="11"/>
        <v>0.28</v>
      </c>
      <c r="AA179" s="139">
        <f t="shared" si="12"/>
        <v>0.28</v>
      </c>
      <c r="AB179" s="139">
        <f t="shared" si="13"/>
        <v>0.196</v>
      </c>
      <c r="AC179" s="139">
        <f t="shared" si="14"/>
        <v>0.29</v>
      </c>
      <c r="AD179" s="139">
        <f t="shared" si="15"/>
        <v>0.385</v>
      </c>
      <c r="AE179" s="140">
        <f t="shared" si="16"/>
        <v>8.62</v>
      </c>
      <c r="AF179" s="98">
        <f t="shared" si="17"/>
        <v>0.3699570815</v>
      </c>
      <c r="AG179" s="141">
        <f t="shared" si="18"/>
        <v>0.3699570815</v>
      </c>
    </row>
    <row r="180" ht="15.75" customHeight="1">
      <c r="A180" s="27" t="s">
        <v>172</v>
      </c>
      <c r="B180" s="27" t="s">
        <v>10</v>
      </c>
      <c r="C180" s="133" t="s">
        <v>461</v>
      </c>
      <c r="D180" s="134">
        <v>44733.0</v>
      </c>
      <c r="E180" s="133">
        <v>80.0</v>
      </c>
      <c r="F180" s="133">
        <v>160.0</v>
      </c>
      <c r="G180" s="133">
        <v>60.0</v>
      </c>
      <c r="H180" s="133">
        <v>150.0</v>
      </c>
      <c r="I180" s="133">
        <v>150.0</v>
      </c>
      <c r="J180" s="133">
        <v>100.0</v>
      </c>
      <c r="K180" s="133">
        <v>120.0</v>
      </c>
      <c r="L180" s="133">
        <v>80.0</v>
      </c>
      <c r="M180" s="133">
        <v>60.0</v>
      </c>
      <c r="N180" s="133">
        <v>60.0</v>
      </c>
      <c r="O180" s="133">
        <v>0.0</v>
      </c>
      <c r="P180" s="135">
        <f t="shared" si="1"/>
        <v>1020</v>
      </c>
      <c r="Q180" s="136">
        <f t="shared" si="2"/>
        <v>0.344</v>
      </c>
      <c r="R180" s="137">
        <f t="shared" si="3"/>
        <v>0.048</v>
      </c>
      <c r="S180" s="138">
        <f t="shared" si="4"/>
        <v>1.184</v>
      </c>
      <c r="T180" s="139">
        <f t="shared" si="5"/>
        <v>0.6</v>
      </c>
      <c r="U180" s="139">
        <f t="shared" si="6"/>
        <v>1.785</v>
      </c>
      <c r="V180" s="139">
        <f t="shared" si="7"/>
        <v>1.17</v>
      </c>
      <c r="W180" s="139">
        <f t="shared" si="8"/>
        <v>3.81</v>
      </c>
      <c r="X180" s="139">
        <f t="shared" si="9"/>
        <v>1.14</v>
      </c>
      <c r="Y180" s="139">
        <f t="shared" si="10"/>
        <v>0.828</v>
      </c>
      <c r="Z180" s="139">
        <f t="shared" si="11"/>
        <v>0.448</v>
      </c>
      <c r="AA180" s="139">
        <f t="shared" si="12"/>
        <v>0.448</v>
      </c>
      <c r="AB180" s="139">
        <f t="shared" si="13"/>
        <v>0.588</v>
      </c>
      <c r="AC180" s="139">
        <f t="shared" si="14"/>
        <v>0.87</v>
      </c>
      <c r="AD180" s="139">
        <f t="shared" si="15"/>
        <v>0.33</v>
      </c>
      <c r="AE180" s="140">
        <f t="shared" si="16"/>
        <v>13.593</v>
      </c>
      <c r="AF180" s="98">
        <f t="shared" si="17"/>
        <v>0.5833905579</v>
      </c>
      <c r="AG180" s="141">
        <f t="shared" si="18"/>
        <v>0.5833905579</v>
      </c>
    </row>
    <row r="181" ht="15.75" customHeight="1">
      <c r="A181" s="27" t="s">
        <v>172</v>
      </c>
      <c r="B181" s="27" t="s">
        <v>10</v>
      </c>
      <c r="C181" s="133" t="s">
        <v>462</v>
      </c>
      <c r="D181" s="134">
        <v>44733.0</v>
      </c>
      <c r="E181" s="133">
        <v>80.0</v>
      </c>
      <c r="F181" s="133">
        <v>160.0</v>
      </c>
      <c r="G181" s="133">
        <v>50.0</v>
      </c>
      <c r="H181" s="133">
        <v>100.0</v>
      </c>
      <c r="I181" s="133">
        <v>100.0</v>
      </c>
      <c r="J181" s="133">
        <v>100.0</v>
      </c>
      <c r="K181" s="133">
        <v>100.0</v>
      </c>
      <c r="L181" s="133">
        <v>50.0</v>
      </c>
      <c r="M181" s="133">
        <v>40.0</v>
      </c>
      <c r="N181" s="133">
        <v>100.0</v>
      </c>
      <c r="O181" s="133">
        <v>50.0</v>
      </c>
      <c r="P181" s="135">
        <f t="shared" si="1"/>
        <v>930</v>
      </c>
      <c r="Q181" s="136">
        <f t="shared" si="2"/>
        <v>0.344</v>
      </c>
      <c r="R181" s="137">
        <f t="shared" si="3"/>
        <v>0.048</v>
      </c>
      <c r="S181" s="138">
        <f t="shared" si="4"/>
        <v>1.184</v>
      </c>
      <c r="T181" s="139">
        <f t="shared" si="5"/>
        <v>0.5</v>
      </c>
      <c r="U181" s="139">
        <f t="shared" si="6"/>
        <v>1.19</v>
      </c>
      <c r="V181" s="139">
        <f t="shared" si="7"/>
        <v>0.78</v>
      </c>
      <c r="W181" s="139">
        <f t="shared" si="8"/>
        <v>3.81</v>
      </c>
      <c r="X181" s="139">
        <f t="shared" si="9"/>
        <v>0.95</v>
      </c>
      <c r="Y181" s="139">
        <f t="shared" si="10"/>
        <v>0.69</v>
      </c>
      <c r="Z181" s="139">
        <f t="shared" si="11"/>
        <v>0.28</v>
      </c>
      <c r="AA181" s="139">
        <f t="shared" si="12"/>
        <v>0.28</v>
      </c>
      <c r="AB181" s="139">
        <f t="shared" si="13"/>
        <v>0.392</v>
      </c>
      <c r="AC181" s="139">
        <f t="shared" si="14"/>
        <v>0.58</v>
      </c>
      <c r="AD181" s="139">
        <f t="shared" si="15"/>
        <v>0.55</v>
      </c>
      <c r="AE181" s="140">
        <f t="shared" si="16"/>
        <v>11.578</v>
      </c>
      <c r="AF181" s="98">
        <f t="shared" si="17"/>
        <v>0.4969098712</v>
      </c>
      <c r="AG181" s="141">
        <f t="shared" si="18"/>
        <v>0.4969098712</v>
      </c>
    </row>
    <row r="182" ht="15.75" customHeight="1">
      <c r="A182" s="27" t="s">
        <v>172</v>
      </c>
      <c r="B182" s="27" t="s">
        <v>10</v>
      </c>
      <c r="C182" s="133" t="s">
        <v>463</v>
      </c>
      <c r="D182" s="134">
        <v>44733.0</v>
      </c>
      <c r="E182" s="133">
        <v>40.0</v>
      </c>
      <c r="F182" s="133">
        <v>60.0</v>
      </c>
      <c r="G182" s="133">
        <v>10.0</v>
      </c>
      <c r="H182" s="133">
        <v>40.0</v>
      </c>
      <c r="I182" s="133">
        <v>40.0</v>
      </c>
      <c r="J182" s="133">
        <v>50.0</v>
      </c>
      <c r="K182" s="133">
        <v>60.0</v>
      </c>
      <c r="L182" s="133">
        <v>30.0</v>
      </c>
      <c r="M182" s="133">
        <v>20.0</v>
      </c>
      <c r="N182" s="133">
        <v>30.0</v>
      </c>
      <c r="O182" s="133">
        <v>20.0</v>
      </c>
      <c r="P182" s="135">
        <f t="shared" si="1"/>
        <v>400</v>
      </c>
      <c r="Q182" s="136">
        <f t="shared" si="2"/>
        <v>0.172</v>
      </c>
      <c r="R182" s="137">
        <f t="shared" si="3"/>
        <v>0.024</v>
      </c>
      <c r="S182" s="138">
        <f t="shared" si="4"/>
        <v>0.444</v>
      </c>
      <c r="T182" s="139">
        <f t="shared" si="5"/>
        <v>0.1</v>
      </c>
      <c r="U182" s="139">
        <f t="shared" si="6"/>
        <v>0.476</v>
      </c>
      <c r="V182" s="139">
        <f t="shared" si="7"/>
        <v>0.312</v>
      </c>
      <c r="W182" s="139">
        <f t="shared" si="8"/>
        <v>1.905</v>
      </c>
      <c r="X182" s="139">
        <f t="shared" si="9"/>
        <v>0.57</v>
      </c>
      <c r="Y182" s="139">
        <f t="shared" si="10"/>
        <v>0.414</v>
      </c>
      <c r="Z182" s="139">
        <f t="shared" si="11"/>
        <v>0.168</v>
      </c>
      <c r="AA182" s="139">
        <f t="shared" si="12"/>
        <v>0.168</v>
      </c>
      <c r="AB182" s="139">
        <f t="shared" si="13"/>
        <v>0.196</v>
      </c>
      <c r="AC182" s="139">
        <f t="shared" si="14"/>
        <v>0.29</v>
      </c>
      <c r="AD182" s="139">
        <f t="shared" si="15"/>
        <v>0.165</v>
      </c>
      <c r="AE182" s="140">
        <f t="shared" si="16"/>
        <v>5.404</v>
      </c>
      <c r="AF182" s="98">
        <f t="shared" si="17"/>
        <v>0.2319313305</v>
      </c>
      <c r="AG182" s="141">
        <f t="shared" si="18"/>
        <v>0.2319313305</v>
      </c>
    </row>
    <row r="183" ht="15.75" customHeight="1">
      <c r="A183" s="27" t="s">
        <v>172</v>
      </c>
      <c r="B183" s="27" t="s">
        <v>10</v>
      </c>
      <c r="C183" s="133" t="s">
        <v>464</v>
      </c>
      <c r="D183" s="134">
        <v>44733.0</v>
      </c>
      <c r="E183" s="133">
        <v>60.0</v>
      </c>
      <c r="F183" s="133">
        <v>90.0</v>
      </c>
      <c r="G183" s="133">
        <v>0.0</v>
      </c>
      <c r="H183" s="133">
        <v>60.0</v>
      </c>
      <c r="I183" s="133">
        <v>60.0</v>
      </c>
      <c r="J183" s="133">
        <v>50.0</v>
      </c>
      <c r="K183" s="133">
        <v>60.0</v>
      </c>
      <c r="L183" s="133">
        <v>30.0</v>
      </c>
      <c r="M183" s="133">
        <v>20.0</v>
      </c>
      <c r="N183" s="133">
        <v>50.0</v>
      </c>
      <c r="O183" s="133">
        <v>50.0</v>
      </c>
      <c r="P183" s="135">
        <f t="shared" si="1"/>
        <v>530</v>
      </c>
      <c r="Q183" s="136">
        <f t="shared" si="2"/>
        <v>0.258</v>
      </c>
      <c r="R183" s="137">
        <f t="shared" si="3"/>
        <v>0.036</v>
      </c>
      <c r="S183" s="138">
        <f t="shared" si="4"/>
        <v>0.666</v>
      </c>
      <c r="T183" s="139">
        <f t="shared" si="5"/>
        <v>0</v>
      </c>
      <c r="U183" s="139">
        <f t="shared" si="6"/>
        <v>0.714</v>
      </c>
      <c r="V183" s="139">
        <f t="shared" si="7"/>
        <v>0.468</v>
      </c>
      <c r="W183" s="139">
        <f t="shared" si="8"/>
        <v>1.905</v>
      </c>
      <c r="X183" s="139">
        <f t="shared" si="9"/>
        <v>0.57</v>
      </c>
      <c r="Y183" s="139">
        <f t="shared" si="10"/>
        <v>0.414</v>
      </c>
      <c r="Z183" s="139">
        <f t="shared" si="11"/>
        <v>0.168</v>
      </c>
      <c r="AA183" s="139">
        <f t="shared" si="12"/>
        <v>0.168</v>
      </c>
      <c r="AB183" s="139">
        <f t="shared" si="13"/>
        <v>0.196</v>
      </c>
      <c r="AC183" s="139">
        <f t="shared" si="14"/>
        <v>0.29</v>
      </c>
      <c r="AD183" s="139">
        <f t="shared" si="15"/>
        <v>0.275</v>
      </c>
      <c r="AE183" s="140">
        <f t="shared" si="16"/>
        <v>6.128</v>
      </c>
      <c r="AF183" s="98">
        <f t="shared" si="17"/>
        <v>0.2630042918</v>
      </c>
      <c r="AG183" s="141">
        <f t="shared" si="18"/>
        <v>0.2630042918</v>
      </c>
    </row>
    <row r="184" ht="15.75" customHeight="1">
      <c r="A184" s="27" t="s">
        <v>172</v>
      </c>
      <c r="B184" s="27" t="s">
        <v>10</v>
      </c>
      <c r="C184" s="133" t="s">
        <v>465</v>
      </c>
      <c r="D184" s="134">
        <v>44733.0</v>
      </c>
      <c r="E184" s="133">
        <v>140.0</v>
      </c>
      <c r="F184" s="133">
        <v>300.0</v>
      </c>
      <c r="G184" s="133">
        <v>35.0</v>
      </c>
      <c r="H184" s="133">
        <v>240.0</v>
      </c>
      <c r="I184" s="133">
        <v>300.0</v>
      </c>
      <c r="J184" s="133">
        <v>150.0</v>
      </c>
      <c r="K184" s="133">
        <v>200.0</v>
      </c>
      <c r="L184" s="133">
        <v>100.0</v>
      </c>
      <c r="M184" s="133">
        <v>80.0</v>
      </c>
      <c r="N184" s="133">
        <v>200.0</v>
      </c>
      <c r="O184" s="133">
        <v>100.0</v>
      </c>
      <c r="P184" s="135">
        <f t="shared" si="1"/>
        <v>1845</v>
      </c>
      <c r="Q184" s="136">
        <f t="shared" si="2"/>
        <v>0.602</v>
      </c>
      <c r="R184" s="137">
        <f t="shared" si="3"/>
        <v>0.084</v>
      </c>
      <c r="S184" s="138">
        <f t="shared" si="4"/>
        <v>2.22</v>
      </c>
      <c r="T184" s="139">
        <f t="shared" si="5"/>
        <v>0.35</v>
      </c>
      <c r="U184" s="139">
        <f t="shared" si="6"/>
        <v>2.856</v>
      </c>
      <c r="V184" s="139">
        <f t="shared" si="7"/>
        <v>2.34</v>
      </c>
      <c r="W184" s="139">
        <f t="shared" si="8"/>
        <v>5.715</v>
      </c>
      <c r="X184" s="139">
        <f t="shared" si="9"/>
        <v>1.9</v>
      </c>
      <c r="Y184" s="139">
        <f t="shared" si="10"/>
        <v>1.38</v>
      </c>
      <c r="Z184" s="139">
        <f t="shared" si="11"/>
        <v>0.56</v>
      </c>
      <c r="AA184" s="139">
        <f t="shared" si="12"/>
        <v>0.56</v>
      </c>
      <c r="AB184" s="139">
        <f t="shared" si="13"/>
        <v>0.784</v>
      </c>
      <c r="AC184" s="139">
        <f t="shared" si="14"/>
        <v>1.16</v>
      </c>
      <c r="AD184" s="139">
        <f t="shared" si="15"/>
        <v>1.1</v>
      </c>
      <c r="AE184" s="140">
        <f t="shared" si="16"/>
        <v>21.611</v>
      </c>
      <c r="AF184" s="98">
        <f t="shared" si="17"/>
        <v>0.9275107296</v>
      </c>
      <c r="AG184" s="141">
        <f t="shared" si="18"/>
        <v>0.9275107296</v>
      </c>
    </row>
    <row r="185" ht="15.75" customHeight="1">
      <c r="A185" s="27" t="s">
        <v>172</v>
      </c>
      <c r="B185" s="27" t="s">
        <v>10</v>
      </c>
      <c r="C185" s="133" t="s">
        <v>466</v>
      </c>
      <c r="D185" s="134">
        <v>44733.0</v>
      </c>
      <c r="E185" s="133">
        <v>80.0</v>
      </c>
      <c r="F185" s="133">
        <v>80.0</v>
      </c>
      <c r="G185" s="133">
        <v>35.0</v>
      </c>
      <c r="H185" s="133">
        <v>60.0</v>
      </c>
      <c r="I185" s="133">
        <v>60.0</v>
      </c>
      <c r="J185" s="133">
        <v>0.0</v>
      </c>
      <c r="K185" s="133">
        <v>70.0</v>
      </c>
      <c r="L185" s="133">
        <v>50.0</v>
      </c>
      <c r="M185" s="133">
        <v>30.0</v>
      </c>
      <c r="N185" s="133">
        <v>50.0</v>
      </c>
      <c r="O185" s="133">
        <v>20.0</v>
      </c>
      <c r="P185" s="135">
        <f t="shared" si="1"/>
        <v>535</v>
      </c>
      <c r="Q185" s="136">
        <f t="shared" si="2"/>
        <v>0.344</v>
      </c>
      <c r="R185" s="137">
        <f t="shared" si="3"/>
        <v>0.048</v>
      </c>
      <c r="S185" s="138">
        <f t="shared" si="4"/>
        <v>0.592</v>
      </c>
      <c r="T185" s="139">
        <f t="shared" si="5"/>
        <v>0.35</v>
      </c>
      <c r="U185" s="139">
        <f t="shared" si="6"/>
        <v>0.714</v>
      </c>
      <c r="V185" s="139">
        <f t="shared" si="7"/>
        <v>0.468</v>
      </c>
      <c r="W185" s="139">
        <f t="shared" si="8"/>
        <v>0</v>
      </c>
      <c r="X185" s="139">
        <f t="shared" si="9"/>
        <v>0.665</v>
      </c>
      <c r="Y185" s="139">
        <f t="shared" si="10"/>
        <v>0.483</v>
      </c>
      <c r="Z185" s="139">
        <f t="shared" si="11"/>
        <v>0.28</v>
      </c>
      <c r="AA185" s="139">
        <f t="shared" si="12"/>
        <v>0.28</v>
      </c>
      <c r="AB185" s="139">
        <f t="shared" si="13"/>
        <v>0.294</v>
      </c>
      <c r="AC185" s="139">
        <f t="shared" si="14"/>
        <v>0.435</v>
      </c>
      <c r="AD185" s="139">
        <f t="shared" si="15"/>
        <v>0.275</v>
      </c>
      <c r="AE185" s="140">
        <f t="shared" si="16"/>
        <v>5.228</v>
      </c>
      <c r="AF185" s="98">
        <f t="shared" si="17"/>
        <v>0.2243776824</v>
      </c>
      <c r="AG185" s="141">
        <f t="shared" si="18"/>
        <v>0.2243776824</v>
      </c>
    </row>
    <row r="186" ht="15.75" customHeight="1">
      <c r="A186" s="27" t="s">
        <v>172</v>
      </c>
      <c r="B186" s="27" t="s">
        <v>10</v>
      </c>
      <c r="C186" s="133" t="s">
        <v>467</v>
      </c>
      <c r="D186" s="134">
        <v>44733.0</v>
      </c>
      <c r="E186" s="133">
        <v>20.0</v>
      </c>
      <c r="F186" s="133">
        <v>150.0</v>
      </c>
      <c r="G186" s="133">
        <v>50.0</v>
      </c>
      <c r="H186" s="133">
        <v>80.0</v>
      </c>
      <c r="I186" s="133">
        <v>80.0</v>
      </c>
      <c r="J186" s="133">
        <v>100.0</v>
      </c>
      <c r="K186" s="133">
        <v>60.0</v>
      </c>
      <c r="L186" s="133">
        <v>60.0</v>
      </c>
      <c r="M186" s="133">
        <v>10.0</v>
      </c>
      <c r="N186" s="133">
        <v>30.0</v>
      </c>
      <c r="O186" s="133">
        <v>50.0</v>
      </c>
      <c r="P186" s="135">
        <f t="shared" si="1"/>
        <v>690</v>
      </c>
      <c r="Q186" s="136">
        <f t="shared" si="2"/>
        <v>0.086</v>
      </c>
      <c r="R186" s="137">
        <f t="shared" si="3"/>
        <v>0.012</v>
      </c>
      <c r="S186" s="138">
        <f t="shared" si="4"/>
        <v>1.11</v>
      </c>
      <c r="T186" s="139">
        <f t="shared" si="5"/>
        <v>0.5</v>
      </c>
      <c r="U186" s="139">
        <f t="shared" si="6"/>
        <v>0.952</v>
      </c>
      <c r="V186" s="139">
        <f t="shared" si="7"/>
        <v>0.624</v>
      </c>
      <c r="W186" s="139">
        <f t="shared" si="8"/>
        <v>3.81</v>
      </c>
      <c r="X186" s="139">
        <f t="shared" si="9"/>
        <v>0.57</v>
      </c>
      <c r="Y186" s="139">
        <f t="shared" si="10"/>
        <v>0.414</v>
      </c>
      <c r="Z186" s="139">
        <f t="shared" si="11"/>
        <v>0.336</v>
      </c>
      <c r="AA186" s="139">
        <f t="shared" si="12"/>
        <v>0.336</v>
      </c>
      <c r="AB186" s="139">
        <f t="shared" si="13"/>
        <v>0.098</v>
      </c>
      <c r="AC186" s="139">
        <f t="shared" si="14"/>
        <v>0.145</v>
      </c>
      <c r="AD186" s="139">
        <f t="shared" si="15"/>
        <v>0.165</v>
      </c>
      <c r="AE186" s="140">
        <f t="shared" si="16"/>
        <v>9.158</v>
      </c>
      <c r="AF186" s="98">
        <f t="shared" si="17"/>
        <v>0.3930472103</v>
      </c>
      <c r="AG186" s="141">
        <f t="shared" si="18"/>
        <v>0.3930472103</v>
      </c>
    </row>
    <row r="187" ht="15.75" customHeight="1">
      <c r="A187" s="27" t="s">
        <v>172</v>
      </c>
      <c r="B187" s="27" t="s">
        <v>10</v>
      </c>
      <c r="C187" s="133" t="s">
        <v>468</v>
      </c>
      <c r="D187" s="134">
        <v>44733.0</v>
      </c>
      <c r="E187" s="133">
        <v>0.0</v>
      </c>
      <c r="F187" s="133">
        <v>0.0</v>
      </c>
      <c r="G187" s="133">
        <v>0.0</v>
      </c>
      <c r="H187" s="133">
        <v>0.0</v>
      </c>
      <c r="I187" s="133">
        <v>0.0</v>
      </c>
      <c r="J187" s="133">
        <v>0.0</v>
      </c>
      <c r="K187" s="133">
        <v>0.0</v>
      </c>
      <c r="L187" s="133">
        <v>0.0</v>
      </c>
      <c r="M187" s="133">
        <v>0.0</v>
      </c>
      <c r="N187" s="133">
        <v>0.0</v>
      </c>
      <c r="O187" s="133">
        <v>0.0</v>
      </c>
      <c r="P187" s="135">
        <f t="shared" si="1"/>
        <v>0</v>
      </c>
      <c r="Q187" s="136">
        <f t="shared" si="2"/>
        <v>0</v>
      </c>
      <c r="R187" s="137">
        <f t="shared" si="3"/>
        <v>0</v>
      </c>
      <c r="S187" s="138">
        <f t="shared" si="4"/>
        <v>0</v>
      </c>
      <c r="T187" s="139">
        <f t="shared" si="5"/>
        <v>0</v>
      </c>
      <c r="U187" s="139">
        <f t="shared" si="6"/>
        <v>0</v>
      </c>
      <c r="V187" s="139">
        <f t="shared" si="7"/>
        <v>0</v>
      </c>
      <c r="W187" s="139">
        <f t="shared" si="8"/>
        <v>0</v>
      </c>
      <c r="X187" s="139">
        <f t="shared" si="9"/>
        <v>0</v>
      </c>
      <c r="Y187" s="139">
        <f t="shared" si="10"/>
        <v>0</v>
      </c>
      <c r="Z187" s="139">
        <f t="shared" si="11"/>
        <v>0</v>
      </c>
      <c r="AA187" s="139">
        <f t="shared" si="12"/>
        <v>0</v>
      </c>
      <c r="AB187" s="139">
        <f t="shared" si="13"/>
        <v>0</v>
      </c>
      <c r="AC187" s="139">
        <f t="shared" si="14"/>
        <v>0</v>
      </c>
      <c r="AD187" s="139">
        <f t="shared" si="15"/>
        <v>0</v>
      </c>
      <c r="AE187" s="140">
        <f t="shared" si="16"/>
        <v>0</v>
      </c>
      <c r="AF187" s="98">
        <f t="shared" si="17"/>
        <v>0</v>
      </c>
      <c r="AG187" s="141">
        <f t="shared" si="18"/>
        <v>0</v>
      </c>
    </row>
    <row r="188" ht="15.75" customHeight="1">
      <c r="A188" s="27" t="s">
        <v>172</v>
      </c>
      <c r="B188" s="27" t="s">
        <v>10</v>
      </c>
      <c r="C188" s="133" t="s">
        <v>469</v>
      </c>
      <c r="D188" s="134">
        <v>44733.0</v>
      </c>
      <c r="E188" s="133">
        <v>0.0</v>
      </c>
      <c r="F188" s="133">
        <v>200.0</v>
      </c>
      <c r="G188" s="133">
        <v>60.0</v>
      </c>
      <c r="H188" s="133">
        <v>110.0</v>
      </c>
      <c r="I188" s="133">
        <v>180.0</v>
      </c>
      <c r="J188" s="133">
        <v>50.0</v>
      </c>
      <c r="K188" s="133">
        <v>20.0</v>
      </c>
      <c r="L188" s="133">
        <v>80.0</v>
      </c>
      <c r="M188" s="133">
        <v>0.0</v>
      </c>
      <c r="N188" s="133">
        <v>100.0</v>
      </c>
      <c r="O188" s="133">
        <v>50.0</v>
      </c>
      <c r="P188" s="135">
        <f t="shared" si="1"/>
        <v>850</v>
      </c>
      <c r="Q188" s="136">
        <f t="shared" si="2"/>
        <v>0</v>
      </c>
      <c r="R188" s="137">
        <f t="shared" si="3"/>
        <v>0</v>
      </c>
      <c r="S188" s="138">
        <f t="shared" si="4"/>
        <v>1.48</v>
      </c>
      <c r="T188" s="139">
        <f t="shared" si="5"/>
        <v>0.6</v>
      </c>
      <c r="U188" s="139">
        <f t="shared" si="6"/>
        <v>1.309</v>
      </c>
      <c r="V188" s="139">
        <f t="shared" si="7"/>
        <v>1.404</v>
      </c>
      <c r="W188" s="139">
        <f t="shared" si="8"/>
        <v>1.905</v>
      </c>
      <c r="X188" s="139">
        <f t="shared" si="9"/>
        <v>0.19</v>
      </c>
      <c r="Y188" s="139">
        <f t="shared" si="10"/>
        <v>0.138</v>
      </c>
      <c r="Z188" s="139">
        <f t="shared" si="11"/>
        <v>0.448</v>
      </c>
      <c r="AA188" s="139">
        <f t="shared" si="12"/>
        <v>0.448</v>
      </c>
      <c r="AB188" s="139">
        <f t="shared" si="13"/>
        <v>0</v>
      </c>
      <c r="AC188" s="139">
        <f t="shared" si="14"/>
        <v>0</v>
      </c>
      <c r="AD188" s="139">
        <f t="shared" si="15"/>
        <v>0.55</v>
      </c>
      <c r="AE188" s="140">
        <f t="shared" si="16"/>
        <v>8.472</v>
      </c>
      <c r="AF188" s="98">
        <f t="shared" si="17"/>
        <v>0.3636051502</v>
      </c>
      <c r="AG188" s="141">
        <f t="shared" si="18"/>
        <v>0.3636051502</v>
      </c>
    </row>
    <row r="189" ht="15.75" customHeight="1">
      <c r="A189" s="27" t="s">
        <v>172</v>
      </c>
      <c r="B189" s="27" t="s">
        <v>10</v>
      </c>
      <c r="C189" s="133" t="s">
        <v>470</v>
      </c>
      <c r="D189" s="134">
        <v>44733.0</v>
      </c>
      <c r="E189" s="133">
        <v>60.0</v>
      </c>
      <c r="F189" s="133">
        <v>100.0</v>
      </c>
      <c r="G189" s="133">
        <v>30.0</v>
      </c>
      <c r="H189" s="133">
        <v>60.0</v>
      </c>
      <c r="I189" s="133">
        <v>60.0</v>
      </c>
      <c r="J189" s="133">
        <v>50.0</v>
      </c>
      <c r="K189" s="133">
        <v>60.0</v>
      </c>
      <c r="L189" s="133">
        <v>30.0</v>
      </c>
      <c r="M189" s="133">
        <v>20.0</v>
      </c>
      <c r="N189" s="133">
        <v>50.0</v>
      </c>
      <c r="O189" s="133">
        <v>50.0</v>
      </c>
      <c r="P189" s="135">
        <f t="shared" si="1"/>
        <v>570</v>
      </c>
      <c r="Q189" s="136">
        <f t="shared" si="2"/>
        <v>0.258</v>
      </c>
      <c r="R189" s="137">
        <f t="shared" si="3"/>
        <v>0.036</v>
      </c>
      <c r="S189" s="138">
        <f t="shared" si="4"/>
        <v>0.74</v>
      </c>
      <c r="T189" s="139">
        <f t="shared" si="5"/>
        <v>0.3</v>
      </c>
      <c r="U189" s="139">
        <f t="shared" si="6"/>
        <v>0.714</v>
      </c>
      <c r="V189" s="139">
        <f t="shared" si="7"/>
        <v>0.468</v>
      </c>
      <c r="W189" s="139">
        <f t="shared" si="8"/>
        <v>1.905</v>
      </c>
      <c r="X189" s="139">
        <f t="shared" si="9"/>
        <v>0.57</v>
      </c>
      <c r="Y189" s="139">
        <f t="shared" si="10"/>
        <v>0.414</v>
      </c>
      <c r="Z189" s="139">
        <f t="shared" si="11"/>
        <v>0.168</v>
      </c>
      <c r="AA189" s="139">
        <f t="shared" si="12"/>
        <v>0.168</v>
      </c>
      <c r="AB189" s="139">
        <f t="shared" si="13"/>
        <v>0.196</v>
      </c>
      <c r="AC189" s="139">
        <f t="shared" si="14"/>
        <v>0.29</v>
      </c>
      <c r="AD189" s="139">
        <f t="shared" si="15"/>
        <v>0.275</v>
      </c>
      <c r="AE189" s="140">
        <f t="shared" si="16"/>
        <v>6.502</v>
      </c>
      <c r="AF189" s="98">
        <f t="shared" si="17"/>
        <v>0.279055794</v>
      </c>
      <c r="AG189" s="141">
        <f t="shared" si="18"/>
        <v>0.279055794</v>
      </c>
    </row>
    <row r="190" ht="15.75" customHeight="1">
      <c r="A190" s="27" t="s">
        <v>172</v>
      </c>
      <c r="B190" s="27" t="s">
        <v>10</v>
      </c>
      <c r="C190" s="133" t="s">
        <v>471</v>
      </c>
      <c r="D190" s="134">
        <v>44733.0</v>
      </c>
      <c r="E190" s="133">
        <v>40.0</v>
      </c>
      <c r="F190" s="133">
        <v>70.0</v>
      </c>
      <c r="G190" s="133">
        <v>0.0</v>
      </c>
      <c r="H190" s="133">
        <v>50.0</v>
      </c>
      <c r="I190" s="133">
        <v>40.0</v>
      </c>
      <c r="J190" s="133">
        <v>0.0</v>
      </c>
      <c r="K190" s="133">
        <v>40.0</v>
      </c>
      <c r="L190" s="133">
        <v>50.0</v>
      </c>
      <c r="M190" s="133">
        <v>0.0</v>
      </c>
      <c r="N190" s="133">
        <v>50.0</v>
      </c>
      <c r="O190" s="133">
        <v>70.0</v>
      </c>
      <c r="P190" s="135">
        <f t="shared" si="1"/>
        <v>410</v>
      </c>
      <c r="Q190" s="136">
        <f t="shared" si="2"/>
        <v>0.172</v>
      </c>
      <c r="R190" s="137">
        <f t="shared" si="3"/>
        <v>0.024</v>
      </c>
      <c r="S190" s="138">
        <f t="shared" si="4"/>
        <v>0.518</v>
      </c>
      <c r="T190" s="139">
        <f t="shared" si="5"/>
        <v>0</v>
      </c>
      <c r="U190" s="139">
        <f t="shared" si="6"/>
        <v>0.595</v>
      </c>
      <c r="V190" s="139">
        <f t="shared" si="7"/>
        <v>0.312</v>
      </c>
      <c r="W190" s="139">
        <f t="shared" si="8"/>
        <v>0</v>
      </c>
      <c r="X190" s="139">
        <f t="shared" si="9"/>
        <v>0.38</v>
      </c>
      <c r="Y190" s="139">
        <f t="shared" si="10"/>
        <v>0.276</v>
      </c>
      <c r="Z190" s="139">
        <f t="shared" si="11"/>
        <v>0.28</v>
      </c>
      <c r="AA190" s="139">
        <f t="shared" si="12"/>
        <v>0.28</v>
      </c>
      <c r="AB190" s="139">
        <f t="shared" si="13"/>
        <v>0</v>
      </c>
      <c r="AC190" s="139">
        <f t="shared" si="14"/>
        <v>0</v>
      </c>
      <c r="AD190" s="139">
        <f t="shared" si="15"/>
        <v>0.275</v>
      </c>
      <c r="AE190" s="140">
        <f t="shared" si="16"/>
        <v>3.112</v>
      </c>
      <c r="AF190" s="98">
        <f t="shared" si="17"/>
        <v>0.1335622318</v>
      </c>
      <c r="AG190" s="141">
        <f t="shared" si="18"/>
        <v>0.1335622318</v>
      </c>
    </row>
    <row r="191" ht="15.75" customHeight="1">
      <c r="A191" s="27" t="s">
        <v>172</v>
      </c>
      <c r="B191" s="27" t="s">
        <v>10</v>
      </c>
      <c r="C191" s="133" t="s">
        <v>472</v>
      </c>
      <c r="D191" s="134">
        <v>44733.0</v>
      </c>
      <c r="E191" s="133">
        <v>40.0</v>
      </c>
      <c r="F191" s="133">
        <v>30.0</v>
      </c>
      <c r="G191" s="133">
        <v>10.0</v>
      </c>
      <c r="H191" s="133">
        <v>30.0</v>
      </c>
      <c r="I191" s="133">
        <v>16.0</v>
      </c>
      <c r="J191" s="133">
        <v>11.0</v>
      </c>
      <c r="K191" s="133">
        <v>30.0</v>
      </c>
      <c r="L191" s="133">
        <v>20.0</v>
      </c>
      <c r="M191" s="133">
        <v>0.0</v>
      </c>
      <c r="N191" s="133">
        <v>10.0</v>
      </c>
      <c r="O191" s="133">
        <v>30.0</v>
      </c>
      <c r="P191" s="135">
        <f t="shared" si="1"/>
        <v>227</v>
      </c>
      <c r="Q191" s="136">
        <f t="shared" si="2"/>
        <v>0.172</v>
      </c>
      <c r="R191" s="137">
        <f t="shared" si="3"/>
        <v>0.024</v>
      </c>
      <c r="S191" s="138">
        <f t="shared" si="4"/>
        <v>0.222</v>
      </c>
      <c r="T191" s="139">
        <f t="shared" si="5"/>
        <v>0.1</v>
      </c>
      <c r="U191" s="139">
        <f t="shared" si="6"/>
        <v>0.357</v>
      </c>
      <c r="V191" s="139">
        <f t="shared" si="7"/>
        <v>0.1248</v>
      </c>
      <c r="W191" s="139">
        <f t="shared" si="8"/>
        <v>0.4191</v>
      </c>
      <c r="X191" s="139">
        <f t="shared" si="9"/>
        <v>0.285</v>
      </c>
      <c r="Y191" s="139">
        <f t="shared" si="10"/>
        <v>0.207</v>
      </c>
      <c r="Z191" s="139">
        <f t="shared" si="11"/>
        <v>0.112</v>
      </c>
      <c r="AA191" s="139">
        <f t="shared" si="12"/>
        <v>0.112</v>
      </c>
      <c r="AB191" s="139">
        <f t="shared" si="13"/>
        <v>0</v>
      </c>
      <c r="AC191" s="139">
        <f t="shared" si="14"/>
        <v>0</v>
      </c>
      <c r="AD191" s="139">
        <f t="shared" si="15"/>
        <v>0.055</v>
      </c>
      <c r="AE191" s="140">
        <f t="shared" si="16"/>
        <v>2.1899</v>
      </c>
      <c r="AF191" s="98">
        <f t="shared" si="17"/>
        <v>0.09398712446</v>
      </c>
      <c r="AG191" s="141">
        <f t="shared" si="18"/>
        <v>0.09398712446</v>
      </c>
    </row>
    <row r="192" ht="15.75" customHeight="1">
      <c r="A192" s="27" t="s">
        <v>172</v>
      </c>
      <c r="B192" s="27" t="s">
        <v>10</v>
      </c>
      <c r="C192" s="133" t="s">
        <v>473</v>
      </c>
      <c r="D192" s="134">
        <v>44733.0</v>
      </c>
      <c r="E192" s="133">
        <v>60.0</v>
      </c>
      <c r="F192" s="133">
        <v>60.0</v>
      </c>
      <c r="G192" s="133">
        <v>20.0</v>
      </c>
      <c r="H192" s="133">
        <v>40.0</v>
      </c>
      <c r="I192" s="133">
        <v>20.0</v>
      </c>
      <c r="J192" s="133">
        <v>50.0</v>
      </c>
      <c r="K192" s="133">
        <v>60.0</v>
      </c>
      <c r="L192" s="133">
        <v>30.0</v>
      </c>
      <c r="M192" s="133">
        <v>20.0</v>
      </c>
      <c r="N192" s="133">
        <v>40.0</v>
      </c>
      <c r="O192" s="133">
        <v>20.0</v>
      </c>
      <c r="P192" s="135">
        <f t="shared" si="1"/>
        <v>420</v>
      </c>
      <c r="Q192" s="136">
        <f t="shared" si="2"/>
        <v>0.258</v>
      </c>
      <c r="R192" s="137">
        <f t="shared" si="3"/>
        <v>0.036</v>
      </c>
      <c r="S192" s="138">
        <f t="shared" si="4"/>
        <v>0.444</v>
      </c>
      <c r="T192" s="139">
        <f t="shared" si="5"/>
        <v>0.2</v>
      </c>
      <c r="U192" s="139">
        <f t="shared" si="6"/>
        <v>0.476</v>
      </c>
      <c r="V192" s="139">
        <f t="shared" si="7"/>
        <v>0.156</v>
      </c>
      <c r="W192" s="139">
        <f t="shared" si="8"/>
        <v>1.905</v>
      </c>
      <c r="X192" s="139">
        <f t="shared" si="9"/>
        <v>0.57</v>
      </c>
      <c r="Y192" s="139">
        <f t="shared" si="10"/>
        <v>0.414</v>
      </c>
      <c r="Z192" s="139">
        <f t="shared" si="11"/>
        <v>0.168</v>
      </c>
      <c r="AA192" s="139">
        <f t="shared" si="12"/>
        <v>0.168</v>
      </c>
      <c r="AB192" s="139">
        <f t="shared" si="13"/>
        <v>0.196</v>
      </c>
      <c r="AC192" s="139">
        <f t="shared" si="14"/>
        <v>0.29</v>
      </c>
      <c r="AD192" s="139">
        <f t="shared" si="15"/>
        <v>0.22</v>
      </c>
      <c r="AE192" s="140">
        <f t="shared" si="16"/>
        <v>5.501</v>
      </c>
      <c r="AF192" s="98">
        <f t="shared" si="17"/>
        <v>0.2360944206</v>
      </c>
      <c r="AG192" s="141">
        <f t="shared" si="18"/>
        <v>0.2360944206</v>
      </c>
    </row>
    <row r="193" ht="15.75" customHeight="1">
      <c r="A193" s="27" t="s">
        <v>172</v>
      </c>
      <c r="B193" s="27" t="s">
        <v>10</v>
      </c>
      <c r="C193" s="133" t="s">
        <v>474</v>
      </c>
      <c r="D193" s="134">
        <v>44733.0</v>
      </c>
      <c r="E193" s="133">
        <v>60.0</v>
      </c>
      <c r="F193" s="133">
        <v>140.0</v>
      </c>
      <c r="G193" s="133">
        <v>25.0</v>
      </c>
      <c r="H193" s="133">
        <v>140.0</v>
      </c>
      <c r="I193" s="133">
        <v>172.0</v>
      </c>
      <c r="J193" s="133">
        <v>100.0</v>
      </c>
      <c r="K193" s="133">
        <v>100.0</v>
      </c>
      <c r="L193" s="133">
        <v>50.0</v>
      </c>
      <c r="M193" s="133">
        <v>40.0</v>
      </c>
      <c r="N193" s="133">
        <v>100.0</v>
      </c>
      <c r="O193" s="133">
        <v>0.0</v>
      </c>
      <c r="P193" s="135">
        <f t="shared" si="1"/>
        <v>927</v>
      </c>
      <c r="Q193" s="136">
        <f t="shared" si="2"/>
        <v>0.258</v>
      </c>
      <c r="R193" s="137">
        <f t="shared" si="3"/>
        <v>0.036</v>
      </c>
      <c r="S193" s="138">
        <f t="shared" si="4"/>
        <v>1.036</v>
      </c>
      <c r="T193" s="139">
        <f t="shared" si="5"/>
        <v>0.25</v>
      </c>
      <c r="U193" s="139">
        <f t="shared" si="6"/>
        <v>1.666</v>
      </c>
      <c r="V193" s="139">
        <f t="shared" si="7"/>
        <v>1.3416</v>
      </c>
      <c r="W193" s="139">
        <f t="shared" si="8"/>
        <v>3.81</v>
      </c>
      <c r="X193" s="139">
        <f t="shared" si="9"/>
        <v>0.95</v>
      </c>
      <c r="Y193" s="139">
        <f t="shared" si="10"/>
        <v>0.69</v>
      </c>
      <c r="Z193" s="139">
        <f t="shared" si="11"/>
        <v>0.28</v>
      </c>
      <c r="AA193" s="139">
        <f t="shared" si="12"/>
        <v>0.28</v>
      </c>
      <c r="AB193" s="139">
        <f t="shared" si="13"/>
        <v>0.392</v>
      </c>
      <c r="AC193" s="139">
        <f t="shared" si="14"/>
        <v>0.58</v>
      </c>
      <c r="AD193" s="139">
        <f t="shared" si="15"/>
        <v>0.55</v>
      </c>
      <c r="AE193" s="140">
        <f t="shared" si="16"/>
        <v>12.1196</v>
      </c>
      <c r="AF193" s="98">
        <f t="shared" si="17"/>
        <v>0.5201545064</v>
      </c>
      <c r="AG193" s="141">
        <f t="shared" si="18"/>
        <v>0.5201545064</v>
      </c>
    </row>
    <row r="194" ht="15.75" customHeight="1">
      <c r="A194" s="27" t="s">
        <v>172</v>
      </c>
      <c r="B194" s="27" t="s">
        <v>10</v>
      </c>
      <c r="C194" s="133" t="s">
        <v>475</v>
      </c>
      <c r="D194" s="134">
        <v>44733.0</v>
      </c>
      <c r="E194" s="133">
        <v>0.0</v>
      </c>
      <c r="F194" s="133">
        <v>60.0</v>
      </c>
      <c r="G194" s="133">
        <v>20.0</v>
      </c>
      <c r="H194" s="133">
        <v>10.0</v>
      </c>
      <c r="I194" s="133">
        <v>40.0</v>
      </c>
      <c r="J194" s="133">
        <v>25.0</v>
      </c>
      <c r="K194" s="133">
        <v>30.0</v>
      </c>
      <c r="L194" s="133">
        <v>30.0</v>
      </c>
      <c r="M194" s="133">
        <v>20.0</v>
      </c>
      <c r="N194" s="133">
        <v>20.0</v>
      </c>
      <c r="O194" s="133">
        <v>20.0</v>
      </c>
      <c r="P194" s="135">
        <f t="shared" si="1"/>
        <v>275</v>
      </c>
      <c r="Q194" s="136">
        <f t="shared" si="2"/>
        <v>0</v>
      </c>
      <c r="R194" s="137">
        <f t="shared" si="3"/>
        <v>0</v>
      </c>
      <c r="S194" s="138">
        <f t="shared" si="4"/>
        <v>0.444</v>
      </c>
      <c r="T194" s="139">
        <f t="shared" si="5"/>
        <v>0.2</v>
      </c>
      <c r="U194" s="139">
        <f t="shared" si="6"/>
        <v>0.119</v>
      </c>
      <c r="V194" s="139">
        <f t="shared" si="7"/>
        <v>0.312</v>
      </c>
      <c r="W194" s="139">
        <f t="shared" si="8"/>
        <v>0.9525</v>
      </c>
      <c r="X194" s="139">
        <f t="shared" si="9"/>
        <v>0.285</v>
      </c>
      <c r="Y194" s="139">
        <f t="shared" si="10"/>
        <v>0.207</v>
      </c>
      <c r="Z194" s="139">
        <f t="shared" si="11"/>
        <v>0.168</v>
      </c>
      <c r="AA194" s="139">
        <f t="shared" si="12"/>
        <v>0.168</v>
      </c>
      <c r="AB194" s="139">
        <f t="shared" si="13"/>
        <v>0.196</v>
      </c>
      <c r="AC194" s="139">
        <f t="shared" si="14"/>
        <v>0.29</v>
      </c>
      <c r="AD194" s="139">
        <f t="shared" si="15"/>
        <v>0.11</v>
      </c>
      <c r="AE194" s="140">
        <f t="shared" si="16"/>
        <v>3.4515</v>
      </c>
      <c r="AF194" s="98">
        <f t="shared" si="17"/>
        <v>0.1481330472</v>
      </c>
      <c r="AG194" s="141">
        <f t="shared" si="18"/>
        <v>0.1481330472</v>
      </c>
    </row>
    <row r="195" ht="15.75" customHeight="1">
      <c r="A195" s="27" t="s">
        <v>172</v>
      </c>
      <c r="B195" s="27" t="s">
        <v>10</v>
      </c>
      <c r="C195" s="133" t="s">
        <v>476</v>
      </c>
      <c r="D195" s="134">
        <v>44733.0</v>
      </c>
      <c r="E195" s="133">
        <v>80.0</v>
      </c>
      <c r="F195" s="133">
        <v>100.0</v>
      </c>
      <c r="G195" s="133">
        <v>30.0</v>
      </c>
      <c r="H195" s="133">
        <v>50.0</v>
      </c>
      <c r="I195" s="133">
        <v>50.0</v>
      </c>
      <c r="J195" s="133">
        <v>50.0</v>
      </c>
      <c r="K195" s="133">
        <v>60.0</v>
      </c>
      <c r="L195" s="133">
        <v>30.0</v>
      </c>
      <c r="M195" s="133">
        <v>30.0</v>
      </c>
      <c r="N195" s="133">
        <v>40.0</v>
      </c>
      <c r="O195" s="133">
        <v>0.0</v>
      </c>
      <c r="P195" s="135">
        <f t="shared" si="1"/>
        <v>520</v>
      </c>
      <c r="Q195" s="136">
        <f t="shared" si="2"/>
        <v>0.344</v>
      </c>
      <c r="R195" s="137">
        <f t="shared" si="3"/>
        <v>0.048</v>
      </c>
      <c r="S195" s="138">
        <f t="shared" si="4"/>
        <v>0.74</v>
      </c>
      <c r="T195" s="139">
        <f t="shared" si="5"/>
        <v>0.3</v>
      </c>
      <c r="U195" s="139">
        <f t="shared" si="6"/>
        <v>0.595</v>
      </c>
      <c r="V195" s="139">
        <f t="shared" si="7"/>
        <v>0.39</v>
      </c>
      <c r="W195" s="139">
        <f t="shared" si="8"/>
        <v>1.905</v>
      </c>
      <c r="X195" s="139">
        <f t="shared" si="9"/>
        <v>0.57</v>
      </c>
      <c r="Y195" s="139">
        <f t="shared" si="10"/>
        <v>0.414</v>
      </c>
      <c r="Z195" s="139">
        <f t="shared" si="11"/>
        <v>0.168</v>
      </c>
      <c r="AA195" s="139">
        <f t="shared" si="12"/>
        <v>0.168</v>
      </c>
      <c r="AB195" s="139">
        <f t="shared" si="13"/>
        <v>0.294</v>
      </c>
      <c r="AC195" s="139">
        <f t="shared" si="14"/>
        <v>0.435</v>
      </c>
      <c r="AD195" s="139">
        <f t="shared" si="15"/>
        <v>0.22</v>
      </c>
      <c r="AE195" s="140">
        <f t="shared" si="16"/>
        <v>6.591</v>
      </c>
      <c r="AF195" s="98">
        <f t="shared" si="17"/>
        <v>0.2828755365</v>
      </c>
      <c r="AG195" s="141">
        <f t="shared" si="18"/>
        <v>0.2828755365</v>
      </c>
    </row>
    <row r="196" ht="15.75" customHeight="1">
      <c r="A196" s="27" t="s">
        <v>172</v>
      </c>
      <c r="B196" s="27" t="s">
        <v>10</v>
      </c>
      <c r="C196" s="133" t="s">
        <v>477</v>
      </c>
      <c r="D196" s="134">
        <v>44733.0</v>
      </c>
      <c r="E196" s="133">
        <v>100.0</v>
      </c>
      <c r="F196" s="133">
        <v>80.0</v>
      </c>
      <c r="G196" s="133">
        <v>0.0</v>
      </c>
      <c r="H196" s="133">
        <v>90.0</v>
      </c>
      <c r="I196" s="133">
        <v>100.0</v>
      </c>
      <c r="J196" s="133">
        <v>50.0</v>
      </c>
      <c r="K196" s="133">
        <v>0.0</v>
      </c>
      <c r="L196" s="133">
        <v>50.0</v>
      </c>
      <c r="M196" s="133">
        <v>20.0</v>
      </c>
      <c r="N196" s="133">
        <v>70.0</v>
      </c>
      <c r="O196" s="133">
        <v>50.0</v>
      </c>
      <c r="P196" s="135">
        <f t="shared" si="1"/>
        <v>610</v>
      </c>
      <c r="Q196" s="136">
        <f t="shared" si="2"/>
        <v>0.43</v>
      </c>
      <c r="R196" s="137">
        <f t="shared" si="3"/>
        <v>0.06</v>
      </c>
      <c r="S196" s="138">
        <f t="shared" si="4"/>
        <v>0.592</v>
      </c>
      <c r="T196" s="139">
        <f t="shared" si="5"/>
        <v>0</v>
      </c>
      <c r="U196" s="139">
        <f t="shared" si="6"/>
        <v>1.071</v>
      </c>
      <c r="V196" s="139">
        <f t="shared" si="7"/>
        <v>0.78</v>
      </c>
      <c r="W196" s="139">
        <f t="shared" si="8"/>
        <v>1.905</v>
      </c>
      <c r="X196" s="139">
        <f t="shared" si="9"/>
        <v>0</v>
      </c>
      <c r="Y196" s="139">
        <f t="shared" si="10"/>
        <v>0</v>
      </c>
      <c r="Z196" s="139">
        <f t="shared" si="11"/>
        <v>0.28</v>
      </c>
      <c r="AA196" s="139">
        <f t="shared" si="12"/>
        <v>0.28</v>
      </c>
      <c r="AB196" s="139">
        <f t="shared" si="13"/>
        <v>0.196</v>
      </c>
      <c r="AC196" s="139">
        <f t="shared" si="14"/>
        <v>0.29</v>
      </c>
      <c r="AD196" s="139">
        <f t="shared" si="15"/>
        <v>0.385</v>
      </c>
      <c r="AE196" s="140">
        <f t="shared" si="16"/>
        <v>6.269</v>
      </c>
      <c r="AF196" s="98">
        <f t="shared" si="17"/>
        <v>0.269055794</v>
      </c>
      <c r="AG196" s="141">
        <f t="shared" si="18"/>
        <v>0.269055794</v>
      </c>
    </row>
    <row r="197" ht="15.75" customHeight="1">
      <c r="A197" s="27" t="s">
        <v>172</v>
      </c>
      <c r="B197" s="27" t="s">
        <v>10</v>
      </c>
      <c r="C197" s="133" t="s">
        <v>478</v>
      </c>
      <c r="D197" s="134">
        <v>44733.0</v>
      </c>
      <c r="E197" s="133">
        <v>0.0</v>
      </c>
      <c r="F197" s="133">
        <v>100.0</v>
      </c>
      <c r="G197" s="133">
        <v>0.0</v>
      </c>
      <c r="H197" s="133">
        <v>40.0</v>
      </c>
      <c r="I197" s="133">
        <v>100.0</v>
      </c>
      <c r="J197" s="133">
        <v>0.0</v>
      </c>
      <c r="K197" s="133">
        <v>20.0</v>
      </c>
      <c r="L197" s="133">
        <v>50.0</v>
      </c>
      <c r="M197" s="133">
        <v>0.0</v>
      </c>
      <c r="N197" s="133">
        <v>70.0</v>
      </c>
      <c r="O197" s="133">
        <v>20.0</v>
      </c>
      <c r="P197" s="135">
        <f t="shared" si="1"/>
        <v>400</v>
      </c>
      <c r="Q197" s="136">
        <f t="shared" si="2"/>
        <v>0</v>
      </c>
      <c r="R197" s="137">
        <f t="shared" si="3"/>
        <v>0</v>
      </c>
      <c r="S197" s="138">
        <f t="shared" si="4"/>
        <v>0.74</v>
      </c>
      <c r="T197" s="139">
        <f t="shared" si="5"/>
        <v>0</v>
      </c>
      <c r="U197" s="139">
        <f t="shared" si="6"/>
        <v>0.476</v>
      </c>
      <c r="V197" s="139">
        <f t="shared" si="7"/>
        <v>0.78</v>
      </c>
      <c r="W197" s="139">
        <f t="shared" si="8"/>
        <v>0</v>
      </c>
      <c r="X197" s="139">
        <f t="shared" si="9"/>
        <v>0.19</v>
      </c>
      <c r="Y197" s="139">
        <f t="shared" si="10"/>
        <v>0.138</v>
      </c>
      <c r="Z197" s="139">
        <f t="shared" si="11"/>
        <v>0.28</v>
      </c>
      <c r="AA197" s="139">
        <f t="shared" si="12"/>
        <v>0.28</v>
      </c>
      <c r="AB197" s="139">
        <f t="shared" si="13"/>
        <v>0</v>
      </c>
      <c r="AC197" s="139">
        <f t="shared" si="14"/>
        <v>0</v>
      </c>
      <c r="AD197" s="139">
        <f t="shared" si="15"/>
        <v>0.385</v>
      </c>
      <c r="AE197" s="140">
        <f t="shared" si="16"/>
        <v>3.269</v>
      </c>
      <c r="AF197" s="98">
        <f t="shared" si="17"/>
        <v>0.1403004292</v>
      </c>
      <c r="AG197" s="141">
        <f t="shared" si="18"/>
        <v>0.1403004292</v>
      </c>
    </row>
    <row r="198" ht="15.75" customHeight="1">
      <c r="A198" s="27" t="s">
        <v>172</v>
      </c>
      <c r="B198" s="27" t="s">
        <v>10</v>
      </c>
      <c r="C198" s="133" t="s">
        <v>479</v>
      </c>
      <c r="D198" s="134">
        <v>44733.0</v>
      </c>
      <c r="E198" s="133">
        <v>60.0</v>
      </c>
      <c r="F198" s="133">
        <v>100.0</v>
      </c>
      <c r="G198" s="133">
        <v>15.0</v>
      </c>
      <c r="H198" s="133">
        <v>50.0</v>
      </c>
      <c r="I198" s="133">
        <v>50.0</v>
      </c>
      <c r="J198" s="133">
        <v>40.0</v>
      </c>
      <c r="K198" s="133">
        <v>20.0</v>
      </c>
      <c r="L198" s="133">
        <v>30.0</v>
      </c>
      <c r="M198" s="133">
        <v>20.0</v>
      </c>
      <c r="N198" s="133">
        <v>20.0</v>
      </c>
      <c r="O198" s="133">
        <v>50.0</v>
      </c>
      <c r="P198" s="135">
        <f t="shared" si="1"/>
        <v>455</v>
      </c>
      <c r="Q198" s="136">
        <f t="shared" si="2"/>
        <v>0.258</v>
      </c>
      <c r="R198" s="137">
        <f t="shared" si="3"/>
        <v>0.036</v>
      </c>
      <c r="S198" s="138">
        <f t="shared" si="4"/>
        <v>0.74</v>
      </c>
      <c r="T198" s="139">
        <f t="shared" si="5"/>
        <v>0.15</v>
      </c>
      <c r="U198" s="139">
        <f t="shared" si="6"/>
        <v>0.595</v>
      </c>
      <c r="V198" s="139">
        <f t="shared" si="7"/>
        <v>0.39</v>
      </c>
      <c r="W198" s="139">
        <f t="shared" si="8"/>
        <v>1.524</v>
      </c>
      <c r="X198" s="139">
        <f t="shared" si="9"/>
        <v>0.19</v>
      </c>
      <c r="Y198" s="139">
        <f t="shared" si="10"/>
        <v>0.138</v>
      </c>
      <c r="Z198" s="139">
        <f t="shared" si="11"/>
        <v>0.168</v>
      </c>
      <c r="AA198" s="139">
        <f t="shared" si="12"/>
        <v>0.168</v>
      </c>
      <c r="AB198" s="139">
        <f t="shared" si="13"/>
        <v>0.196</v>
      </c>
      <c r="AC198" s="139">
        <f t="shared" si="14"/>
        <v>0.29</v>
      </c>
      <c r="AD198" s="139">
        <f t="shared" si="15"/>
        <v>0.11</v>
      </c>
      <c r="AE198" s="140">
        <f t="shared" si="16"/>
        <v>4.953</v>
      </c>
      <c r="AF198" s="98">
        <f t="shared" si="17"/>
        <v>0.2125751073</v>
      </c>
      <c r="AG198" s="141">
        <f t="shared" si="18"/>
        <v>0.2125751073</v>
      </c>
    </row>
    <row r="199" ht="15.75" customHeight="1">
      <c r="A199" s="27" t="s">
        <v>172</v>
      </c>
      <c r="B199" s="27" t="s">
        <v>10</v>
      </c>
      <c r="C199" s="133" t="s">
        <v>480</v>
      </c>
      <c r="D199" s="134">
        <v>44733.0</v>
      </c>
      <c r="E199" s="133">
        <v>60.0</v>
      </c>
      <c r="F199" s="133">
        <v>60.0</v>
      </c>
      <c r="G199" s="133">
        <v>20.0</v>
      </c>
      <c r="H199" s="133">
        <v>40.0</v>
      </c>
      <c r="I199" s="133">
        <v>40.0</v>
      </c>
      <c r="J199" s="133">
        <v>40.0</v>
      </c>
      <c r="K199" s="133">
        <v>40.0</v>
      </c>
      <c r="L199" s="133">
        <v>30.0</v>
      </c>
      <c r="M199" s="133">
        <v>20.0</v>
      </c>
      <c r="N199" s="133">
        <v>40.0</v>
      </c>
      <c r="O199" s="133">
        <v>20.0</v>
      </c>
      <c r="P199" s="135">
        <f t="shared" si="1"/>
        <v>410</v>
      </c>
      <c r="Q199" s="136">
        <f t="shared" si="2"/>
        <v>0.258</v>
      </c>
      <c r="R199" s="137">
        <f t="shared" si="3"/>
        <v>0.036</v>
      </c>
      <c r="S199" s="138">
        <f t="shared" si="4"/>
        <v>0.444</v>
      </c>
      <c r="T199" s="139">
        <f t="shared" si="5"/>
        <v>0.2</v>
      </c>
      <c r="U199" s="139">
        <f t="shared" si="6"/>
        <v>0.476</v>
      </c>
      <c r="V199" s="139">
        <f t="shared" si="7"/>
        <v>0.312</v>
      </c>
      <c r="W199" s="139">
        <f t="shared" si="8"/>
        <v>1.524</v>
      </c>
      <c r="X199" s="139">
        <f t="shared" si="9"/>
        <v>0.38</v>
      </c>
      <c r="Y199" s="139">
        <f t="shared" si="10"/>
        <v>0.276</v>
      </c>
      <c r="Z199" s="139">
        <f t="shared" si="11"/>
        <v>0.168</v>
      </c>
      <c r="AA199" s="139">
        <f t="shared" si="12"/>
        <v>0.168</v>
      </c>
      <c r="AB199" s="139">
        <f t="shared" si="13"/>
        <v>0.196</v>
      </c>
      <c r="AC199" s="139">
        <f t="shared" si="14"/>
        <v>0.29</v>
      </c>
      <c r="AD199" s="139">
        <f t="shared" si="15"/>
        <v>0.22</v>
      </c>
      <c r="AE199" s="140">
        <f t="shared" si="16"/>
        <v>4.948</v>
      </c>
      <c r="AF199" s="98">
        <f t="shared" si="17"/>
        <v>0.212360515</v>
      </c>
      <c r="AG199" s="141">
        <f t="shared" si="18"/>
        <v>0.212360515</v>
      </c>
    </row>
    <row r="200" ht="15.75" customHeight="1">
      <c r="A200" s="27" t="s">
        <v>172</v>
      </c>
      <c r="B200" s="27" t="s">
        <v>10</v>
      </c>
      <c r="C200" s="133" t="s">
        <v>481</v>
      </c>
      <c r="D200" s="134">
        <v>44733.0</v>
      </c>
      <c r="E200" s="133">
        <v>40.0</v>
      </c>
      <c r="F200" s="133">
        <v>40.0</v>
      </c>
      <c r="G200" s="133">
        <v>20.0</v>
      </c>
      <c r="H200" s="133">
        <v>50.0</v>
      </c>
      <c r="I200" s="133">
        <v>56.0</v>
      </c>
      <c r="J200" s="133">
        <v>0.0</v>
      </c>
      <c r="K200" s="133">
        <v>40.0</v>
      </c>
      <c r="L200" s="133">
        <v>30.0</v>
      </c>
      <c r="M200" s="133">
        <v>10.0</v>
      </c>
      <c r="N200" s="133">
        <v>30.0</v>
      </c>
      <c r="O200" s="133">
        <v>20.0</v>
      </c>
      <c r="P200" s="135">
        <f t="shared" si="1"/>
        <v>336</v>
      </c>
      <c r="Q200" s="136">
        <f t="shared" si="2"/>
        <v>0.172</v>
      </c>
      <c r="R200" s="137">
        <f t="shared" si="3"/>
        <v>0.024</v>
      </c>
      <c r="S200" s="138">
        <f t="shared" si="4"/>
        <v>0.296</v>
      </c>
      <c r="T200" s="139">
        <f t="shared" si="5"/>
        <v>0.2</v>
      </c>
      <c r="U200" s="139">
        <f t="shared" si="6"/>
        <v>0.595</v>
      </c>
      <c r="V200" s="139">
        <f t="shared" si="7"/>
        <v>0.4368</v>
      </c>
      <c r="W200" s="139">
        <f t="shared" si="8"/>
        <v>0</v>
      </c>
      <c r="X200" s="139">
        <f t="shared" si="9"/>
        <v>0.38</v>
      </c>
      <c r="Y200" s="139">
        <f t="shared" si="10"/>
        <v>0.276</v>
      </c>
      <c r="Z200" s="139">
        <f t="shared" si="11"/>
        <v>0.168</v>
      </c>
      <c r="AA200" s="139">
        <f t="shared" si="12"/>
        <v>0.168</v>
      </c>
      <c r="AB200" s="139">
        <f t="shared" si="13"/>
        <v>0.098</v>
      </c>
      <c r="AC200" s="139">
        <f t="shared" si="14"/>
        <v>0.145</v>
      </c>
      <c r="AD200" s="139">
        <f t="shared" si="15"/>
        <v>0.165</v>
      </c>
      <c r="AE200" s="140">
        <f t="shared" si="16"/>
        <v>3.1238</v>
      </c>
      <c r="AF200" s="98">
        <f t="shared" si="17"/>
        <v>0.1340686695</v>
      </c>
      <c r="AG200" s="141">
        <f t="shared" si="18"/>
        <v>0.1340686695</v>
      </c>
    </row>
    <row r="201" ht="15.75" customHeight="1">
      <c r="A201" s="27" t="s">
        <v>172</v>
      </c>
      <c r="B201" s="27" t="s">
        <v>10</v>
      </c>
      <c r="C201" s="133" t="s">
        <v>482</v>
      </c>
      <c r="D201" s="134">
        <v>44733.0</v>
      </c>
      <c r="E201" s="133">
        <v>120.0</v>
      </c>
      <c r="F201" s="133">
        <v>280.0</v>
      </c>
      <c r="G201" s="133">
        <v>50.0</v>
      </c>
      <c r="H201" s="133">
        <v>0.0</v>
      </c>
      <c r="I201" s="133">
        <v>40.0</v>
      </c>
      <c r="J201" s="133">
        <v>20.0</v>
      </c>
      <c r="K201" s="133">
        <v>160.0</v>
      </c>
      <c r="L201" s="133">
        <v>0.0</v>
      </c>
      <c r="M201" s="133">
        <v>0.0</v>
      </c>
      <c r="N201" s="133">
        <v>60.0</v>
      </c>
      <c r="O201" s="133">
        <v>90.0</v>
      </c>
      <c r="P201" s="135">
        <f t="shared" si="1"/>
        <v>820</v>
      </c>
      <c r="Q201" s="136">
        <f t="shared" si="2"/>
        <v>0.516</v>
      </c>
      <c r="R201" s="137">
        <f t="shared" si="3"/>
        <v>0.072</v>
      </c>
      <c r="S201" s="138">
        <f t="shared" si="4"/>
        <v>2.072</v>
      </c>
      <c r="T201" s="139">
        <f t="shared" si="5"/>
        <v>0.5</v>
      </c>
      <c r="U201" s="139">
        <f t="shared" si="6"/>
        <v>0</v>
      </c>
      <c r="V201" s="139">
        <f t="shared" si="7"/>
        <v>0.312</v>
      </c>
      <c r="W201" s="139">
        <f t="shared" si="8"/>
        <v>0.762</v>
      </c>
      <c r="X201" s="139">
        <f t="shared" si="9"/>
        <v>1.52</v>
      </c>
      <c r="Y201" s="139">
        <f t="shared" si="10"/>
        <v>1.104</v>
      </c>
      <c r="Z201" s="139">
        <f t="shared" si="11"/>
        <v>0</v>
      </c>
      <c r="AA201" s="139">
        <f t="shared" si="12"/>
        <v>0</v>
      </c>
      <c r="AB201" s="139">
        <f t="shared" si="13"/>
        <v>0</v>
      </c>
      <c r="AC201" s="139">
        <f t="shared" si="14"/>
        <v>0</v>
      </c>
      <c r="AD201" s="139">
        <f t="shared" si="15"/>
        <v>0.33</v>
      </c>
      <c r="AE201" s="140">
        <f t="shared" si="16"/>
        <v>7.188</v>
      </c>
      <c r="AF201" s="98">
        <f t="shared" si="17"/>
        <v>0.3084978541</v>
      </c>
      <c r="AG201" s="141">
        <f t="shared" si="18"/>
        <v>0.3084978541</v>
      </c>
    </row>
    <row r="202" ht="15.75" customHeight="1">
      <c r="A202" s="27" t="s">
        <v>172</v>
      </c>
      <c r="B202" s="27" t="s">
        <v>10</v>
      </c>
      <c r="C202" s="133" t="s">
        <v>483</v>
      </c>
      <c r="D202" s="134">
        <v>44733.0</v>
      </c>
      <c r="E202" s="133">
        <v>0.0</v>
      </c>
      <c r="F202" s="133">
        <v>0.0</v>
      </c>
      <c r="G202" s="133">
        <v>0.0</v>
      </c>
      <c r="H202" s="133">
        <v>0.0</v>
      </c>
      <c r="I202" s="133">
        <v>0.0</v>
      </c>
      <c r="J202" s="133">
        <v>0.0</v>
      </c>
      <c r="K202" s="133">
        <v>0.0</v>
      </c>
      <c r="L202" s="133">
        <v>0.0</v>
      </c>
      <c r="M202" s="133">
        <v>0.0</v>
      </c>
      <c r="N202" s="133">
        <v>0.0</v>
      </c>
      <c r="O202" s="133">
        <v>0.0</v>
      </c>
      <c r="P202" s="135">
        <f t="shared" si="1"/>
        <v>0</v>
      </c>
      <c r="Q202" s="136">
        <f t="shared" si="2"/>
        <v>0</v>
      </c>
      <c r="R202" s="137">
        <f t="shared" si="3"/>
        <v>0</v>
      </c>
      <c r="S202" s="138">
        <f t="shared" si="4"/>
        <v>0</v>
      </c>
      <c r="T202" s="139">
        <f t="shared" si="5"/>
        <v>0</v>
      </c>
      <c r="U202" s="139">
        <f t="shared" si="6"/>
        <v>0</v>
      </c>
      <c r="V202" s="139">
        <f t="shared" si="7"/>
        <v>0</v>
      </c>
      <c r="W202" s="139">
        <f t="shared" si="8"/>
        <v>0</v>
      </c>
      <c r="X202" s="139">
        <f t="shared" si="9"/>
        <v>0</v>
      </c>
      <c r="Y202" s="139">
        <f t="shared" si="10"/>
        <v>0</v>
      </c>
      <c r="Z202" s="139">
        <f t="shared" si="11"/>
        <v>0</v>
      </c>
      <c r="AA202" s="139">
        <f t="shared" si="12"/>
        <v>0</v>
      </c>
      <c r="AB202" s="139">
        <f t="shared" si="13"/>
        <v>0</v>
      </c>
      <c r="AC202" s="139">
        <f t="shared" si="14"/>
        <v>0</v>
      </c>
      <c r="AD202" s="139">
        <f t="shared" si="15"/>
        <v>0</v>
      </c>
      <c r="AE202" s="140">
        <f t="shared" si="16"/>
        <v>0</v>
      </c>
      <c r="AF202" s="98">
        <f t="shared" si="17"/>
        <v>0</v>
      </c>
      <c r="AG202" s="141">
        <f t="shared" si="18"/>
        <v>0</v>
      </c>
    </row>
    <row r="203" ht="15.75" customHeight="1">
      <c r="A203" s="27" t="s">
        <v>172</v>
      </c>
      <c r="B203" s="27" t="s">
        <v>10</v>
      </c>
      <c r="C203" s="133" t="s">
        <v>484</v>
      </c>
      <c r="D203" s="134">
        <v>44733.0</v>
      </c>
      <c r="E203" s="133">
        <v>180.0</v>
      </c>
      <c r="F203" s="133">
        <v>500.0</v>
      </c>
      <c r="G203" s="133">
        <v>60.0</v>
      </c>
      <c r="H203" s="133">
        <v>150.0</v>
      </c>
      <c r="I203" s="133">
        <v>150.0</v>
      </c>
      <c r="J203" s="133">
        <v>100.0</v>
      </c>
      <c r="K203" s="133">
        <v>150.0</v>
      </c>
      <c r="L203" s="133">
        <v>100.0</v>
      </c>
      <c r="M203" s="133">
        <v>60.0</v>
      </c>
      <c r="N203" s="133">
        <v>200.0</v>
      </c>
      <c r="O203" s="133">
        <v>80.0</v>
      </c>
      <c r="P203" s="135">
        <f t="shared" si="1"/>
        <v>1730</v>
      </c>
      <c r="Q203" s="136">
        <f t="shared" si="2"/>
        <v>0.774</v>
      </c>
      <c r="R203" s="137">
        <f t="shared" si="3"/>
        <v>0.108</v>
      </c>
      <c r="S203" s="138">
        <f t="shared" si="4"/>
        <v>3.7</v>
      </c>
      <c r="T203" s="139">
        <f t="shared" si="5"/>
        <v>0.6</v>
      </c>
      <c r="U203" s="139">
        <f t="shared" si="6"/>
        <v>1.785</v>
      </c>
      <c r="V203" s="139">
        <f t="shared" si="7"/>
        <v>1.17</v>
      </c>
      <c r="W203" s="139">
        <f t="shared" si="8"/>
        <v>3.81</v>
      </c>
      <c r="X203" s="139">
        <f t="shared" si="9"/>
        <v>1.425</v>
      </c>
      <c r="Y203" s="139">
        <f t="shared" si="10"/>
        <v>1.035</v>
      </c>
      <c r="Z203" s="139">
        <f t="shared" si="11"/>
        <v>0.56</v>
      </c>
      <c r="AA203" s="139">
        <f t="shared" si="12"/>
        <v>0.56</v>
      </c>
      <c r="AB203" s="139">
        <f t="shared" si="13"/>
        <v>0.588</v>
      </c>
      <c r="AC203" s="139">
        <f t="shared" si="14"/>
        <v>0.87</v>
      </c>
      <c r="AD203" s="139">
        <f t="shared" si="15"/>
        <v>1.1</v>
      </c>
      <c r="AE203" s="140">
        <f t="shared" si="16"/>
        <v>18.085</v>
      </c>
      <c r="AF203" s="98">
        <f t="shared" si="17"/>
        <v>0.7761802575</v>
      </c>
      <c r="AG203" s="141">
        <f t="shared" si="18"/>
        <v>0.7761802575</v>
      </c>
    </row>
    <row r="204" ht="15.75" customHeight="1">
      <c r="A204" s="27" t="s">
        <v>172</v>
      </c>
      <c r="B204" s="27" t="s">
        <v>10</v>
      </c>
      <c r="C204" s="133" t="s">
        <v>485</v>
      </c>
      <c r="D204" s="134">
        <v>44733.0</v>
      </c>
      <c r="E204" s="133">
        <v>200.0</v>
      </c>
      <c r="F204" s="133">
        <v>300.0</v>
      </c>
      <c r="G204" s="133">
        <v>60.0</v>
      </c>
      <c r="H204" s="133">
        <v>200.0</v>
      </c>
      <c r="I204" s="133">
        <v>200.0</v>
      </c>
      <c r="J204" s="133">
        <v>150.0</v>
      </c>
      <c r="K204" s="133">
        <v>200.0</v>
      </c>
      <c r="L204" s="133">
        <v>100.0</v>
      </c>
      <c r="M204" s="133">
        <v>60.0</v>
      </c>
      <c r="N204" s="133">
        <v>200.0</v>
      </c>
      <c r="O204" s="133">
        <v>80.0</v>
      </c>
      <c r="P204" s="135">
        <f t="shared" si="1"/>
        <v>1750</v>
      </c>
      <c r="Q204" s="136">
        <f t="shared" si="2"/>
        <v>0.86</v>
      </c>
      <c r="R204" s="137">
        <f t="shared" si="3"/>
        <v>0.12</v>
      </c>
      <c r="S204" s="138">
        <f t="shared" si="4"/>
        <v>2.22</v>
      </c>
      <c r="T204" s="139">
        <f t="shared" si="5"/>
        <v>0.6</v>
      </c>
      <c r="U204" s="139">
        <f t="shared" si="6"/>
        <v>2.38</v>
      </c>
      <c r="V204" s="139">
        <f t="shared" si="7"/>
        <v>1.56</v>
      </c>
      <c r="W204" s="139">
        <f t="shared" si="8"/>
        <v>5.715</v>
      </c>
      <c r="X204" s="139">
        <f t="shared" si="9"/>
        <v>1.9</v>
      </c>
      <c r="Y204" s="139">
        <f t="shared" si="10"/>
        <v>1.38</v>
      </c>
      <c r="Z204" s="139">
        <f t="shared" si="11"/>
        <v>0.56</v>
      </c>
      <c r="AA204" s="139">
        <f t="shared" si="12"/>
        <v>0.56</v>
      </c>
      <c r="AB204" s="139">
        <f t="shared" si="13"/>
        <v>0.588</v>
      </c>
      <c r="AC204" s="139">
        <f t="shared" si="14"/>
        <v>0.87</v>
      </c>
      <c r="AD204" s="139">
        <f t="shared" si="15"/>
        <v>1.1</v>
      </c>
      <c r="AE204" s="140">
        <f t="shared" si="16"/>
        <v>20.413</v>
      </c>
      <c r="AF204" s="98">
        <f t="shared" si="17"/>
        <v>0.8760944206</v>
      </c>
      <c r="AG204" s="141">
        <f t="shared" si="18"/>
        <v>0.8760944206</v>
      </c>
    </row>
    <row r="205" ht="15.75" customHeight="1">
      <c r="A205" s="27" t="s">
        <v>172</v>
      </c>
      <c r="B205" s="27" t="s">
        <v>10</v>
      </c>
      <c r="C205" s="133" t="s">
        <v>486</v>
      </c>
      <c r="D205" s="134">
        <v>44733.0</v>
      </c>
      <c r="E205" s="133">
        <v>200.0</v>
      </c>
      <c r="F205" s="133">
        <v>300.0</v>
      </c>
      <c r="G205" s="133">
        <v>60.0</v>
      </c>
      <c r="H205" s="133">
        <v>200.0</v>
      </c>
      <c r="I205" s="133">
        <v>200.0</v>
      </c>
      <c r="J205" s="133">
        <v>150.0</v>
      </c>
      <c r="K205" s="133">
        <v>200.0</v>
      </c>
      <c r="L205" s="133">
        <v>100.0</v>
      </c>
      <c r="M205" s="133">
        <v>100.0</v>
      </c>
      <c r="N205" s="133">
        <v>200.0</v>
      </c>
      <c r="O205" s="133">
        <v>80.0</v>
      </c>
      <c r="P205" s="135">
        <f t="shared" si="1"/>
        <v>1790</v>
      </c>
      <c r="Q205" s="136">
        <f t="shared" si="2"/>
        <v>0.86</v>
      </c>
      <c r="R205" s="137">
        <f t="shared" si="3"/>
        <v>0.12</v>
      </c>
      <c r="S205" s="138">
        <f t="shared" si="4"/>
        <v>2.22</v>
      </c>
      <c r="T205" s="139">
        <f t="shared" si="5"/>
        <v>0.6</v>
      </c>
      <c r="U205" s="139">
        <f t="shared" si="6"/>
        <v>2.38</v>
      </c>
      <c r="V205" s="139">
        <f t="shared" si="7"/>
        <v>1.56</v>
      </c>
      <c r="W205" s="139">
        <f t="shared" si="8"/>
        <v>5.715</v>
      </c>
      <c r="X205" s="139">
        <f t="shared" si="9"/>
        <v>1.9</v>
      </c>
      <c r="Y205" s="139">
        <f t="shared" si="10"/>
        <v>1.38</v>
      </c>
      <c r="Z205" s="139">
        <f t="shared" si="11"/>
        <v>0.56</v>
      </c>
      <c r="AA205" s="139">
        <f t="shared" si="12"/>
        <v>0.56</v>
      </c>
      <c r="AB205" s="139">
        <f t="shared" si="13"/>
        <v>0.98</v>
      </c>
      <c r="AC205" s="139">
        <f t="shared" si="14"/>
        <v>1.45</v>
      </c>
      <c r="AD205" s="139">
        <f t="shared" si="15"/>
        <v>1.1</v>
      </c>
      <c r="AE205" s="140">
        <f t="shared" si="16"/>
        <v>21.385</v>
      </c>
      <c r="AF205" s="98">
        <f t="shared" si="17"/>
        <v>0.9178111588</v>
      </c>
      <c r="AG205" s="141">
        <f t="shared" si="18"/>
        <v>0.9178111588</v>
      </c>
    </row>
    <row r="206" ht="15.75" customHeight="1">
      <c r="A206" s="27" t="s">
        <v>172</v>
      </c>
      <c r="B206" s="27" t="s">
        <v>10</v>
      </c>
      <c r="C206" s="133" t="s">
        <v>453</v>
      </c>
      <c r="D206" s="134">
        <v>44763.0</v>
      </c>
      <c r="E206" s="133">
        <v>100.0</v>
      </c>
      <c r="F206" s="133">
        <v>300.0</v>
      </c>
      <c r="G206" s="133">
        <v>100.0</v>
      </c>
      <c r="H206" s="133">
        <v>300.0</v>
      </c>
      <c r="I206" s="133">
        <v>300.0</v>
      </c>
      <c r="J206" s="133">
        <v>300.0</v>
      </c>
      <c r="K206" s="133">
        <v>300.0</v>
      </c>
      <c r="L206" s="133">
        <v>100.0</v>
      </c>
      <c r="M206" s="133">
        <v>100.0</v>
      </c>
      <c r="N206" s="133">
        <v>200.0</v>
      </c>
      <c r="O206" s="133">
        <v>100.0</v>
      </c>
      <c r="P206" s="135">
        <f t="shared" si="1"/>
        <v>2200</v>
      </c>
      <c r="Q206" s="136">
        <f t="shared" si="2"/>
        <v>0.43</v>
      </c>
      <c r="R206" s="137">
        <f t="shared" si="3"/>
        <v>0.06</v>
      </c>
      <c r="S206" s="138">
        <f t="shared" si="4"/>
        <v>2.22</v>
      </c>
      <c r="T206" s="139">
        <f t="shared" si="5"/>
        <v>1</v>
      </c>
      <c r="U206" s="139">
        <f t="shared" si="6"/>
        <v>3.57</v>
      </c>
      <c r="V206" s="139">
        <f t="shared" si="7"/>
        <v>2.34</v>
      </c>
      <c r="W206" s="139">
        <f t="shared" si="8"/>
        <v>11.43</v>
      </c>
      <c r="X206" s="139">
        <f t="shared" si="9"/>
        <v>2.85</v>
      </c>
      <c r="Y206" s="139">
        <f t="shared" si="10"/>
        <v>2.07</v>
      </c>
      <c r="Z206" s="139">
        <f t="shared" si="11"/>
        <v>0.56</v>
      </c>
      <c r="AA206" s="139">
        <f t="shared" si="12"/>
        <v>0.56</v>
      </c>
      <c r="AB206" s="139">
        <f t="shared" si="13"/>
        <v>0.98</v>
      </c>
      <c r="AC206" s="139">
        <f t="shared" si="14"/>
        <v>1.45</v>
      </c>
      <c r="AD206" s="139">
        <f t="shared" si="15"/>
        <v>1.1</v>
      </c>
      <c r="AE206" s="140">
        <f t="shared" si="16"/>
        <v>30.62</v>
      </c>
      <c r="AF206" s="98">
        <f t="shared" si="17"/>
        <v>1.31416309</v>
      </c>
      <c r="AG206" s="141">
        <f t="shared" si="18"/>
        <v>1.31416309</v>
      </c>
    </row>
    <row r="207" ht="15.75" customHeight="1">
      <c r="A207" s="27" t="s">
        <v>172</v>
      </c>
      <c r="B207" s="27" t="s">
        <v>10</v>
      </c>
      <c r="C207" s="133" t="s">
        <v>454</v>
      </c>
      <c r="D207" s="134">
        <v>44763.0</v>
      </c>
      <c r="E207" s="133">
        <v>20.0</v>
      </c>
      <c r="F207" s="133">
        <v>100.0</v>
      </c>
      <c r="G207" s="133">
        <v>30.0</v>
      </c>
      <c r="H207" s="133">
        <v>80.0</v>
      </c>
      <c r="I207" s="133">
        <v>80.0</v>
      </c>
      <c r="J207" s="133">
        <v>50.0</v>
      </c>
      <c r="K207" s="133">
        <v>80.0</v>
      </c>
      <c r="L207" s="133">
        <v>40.0</v>
      </c>
      <c r="M207" s="133">
        <v>10.0</v>
      </c>
      <c r="N207" s="133">
        <v>30.0</v>
      </c>
      <c r="O207" s="133">
        <v>10.0</v>
      </c>
      <c r="P207" s="135">
        <f t="shared" si="1"/>
        <v>530</v>
      </c>
      <c r="Q207" s="136">
        <f t="shared" si="2"/>
        <v>0.086</v>
      </c>
      <c r="R207" s="137">
        <f t="shared" si="3"/>
        <v>0.012</v>
      </c>
      <c r="S207" s="138">
        <f t="shared" si="4"/>
        <v>0.74</v>
      </c>
      <c r="T207" s="139">
        <f t="shared" si="5"/>
        <v>0.3</v>
      </c>
      <c r="U207" s="139">
        <f t="shared" si="6"/>
        <v>0.952</v>
      </c>
      <c r="V207" s="139">
        <f t="shared" si="7"/>
        <v>0.624</v>
      </c>
      <c r="W207" s="139">
        <f t="shared" si="8"/>
        <v>1.905</v>
      </c>
      <c r="X207" s="139">
        <f t="shared" si="9"/>
        <v>0.76</v>
      </c>
      <c r="Y207" s="139">
        <f t="shared" si="10"/>
        <v>0.552</v>
      </c>
      <c r="Z207" s="139">
        <f t="shared" si="11"/>
        <v>0.224</v>
      </c>
      <c r="AA207" s="139">
        <f t="shared" si="12"/>
        <v>0.224</v>
      </c>
      <c r="AB207" s="139">
        <f t="shared" si="13"/>
        <v>0.098</v>
      </c>
      <c r="AC207" s="139">
        <f t="shared" si="14"/>
        <v>0.145</v>
      </c>
      <c r="AD207" s="139">
        <f t="shared" si="15"/>
        <v>0.165</v>
      </c>
      <c r="AE207" s="140">
        <f t="shared" si="16"/>
        <v>6.787</v>
      </c>
      <c r="AF207" s="98">
        <f t="shared" si="17"/>
        <v>0.2912875536</v>
      </c>
      <c r="AG207" s="141">
        <f t="shared" si="18"/>
        <v>0.2912875536</v>
      </c>
    </row>
    <row r="208" ht="15.75" customHeight="1">
      <c r="A208" s="27" t="s">
        <v>172</v>
      </c>
      <c r="B208" s="27" t="s">
        <v>10</v>
      </c>
      <c r="C208" s="133" t="s">
        <v>455</v>
      </c>
      <c r="D208" s="134">
        <v>44763.0</v>
      </c>
      <c r="E208" s="133">
        <v>60.0</v>
      </c>
      <c r="F208" s="133">
        <v>100.0</v>
      </c>
      <c r="G208" s="133">
        <v>0.0</v>
      </c>
      <c r="H208" s="133">
        <v>100.0</v>
      </c>
      <c r="I208" s="133">
        <v>100.0</v>
      </c>
      <c r="J208" s="133">
        <v>50.0</v>
      </c>
      <c r="K208" s="133">
        <v>60.0</v>
      </c>
      <c r="L208" s="133">
        <v>50.0</v>
      </c>
      <c r="M208" s="133">
        <v>20.0</v>
      </c>
      <c r="N208" s="133">
        <v>20.0</v>
      </c>
      <c r="O208" s="133">
        <v>50.0</v>
      </c>
      <c r="P208" s="135">
        <f t="shared" si="1"/>
        <v>610</v>
      </c>
      <c r="Q208" s="136">
        <f t="shared" si="2"/>
        <v>0.258</v>
      </c>
      <c r="R208" s="137">
        <f t="shared" si="3"/>
        <v>0.036</v>
      </c>
      <c r="S208" s="138">
        <f t="shared" si="4"/>
        <v>0.74</v>
      </c>
      <c r="T208" s="139">
        <f t="shared" si="5"/>
        <v>0</v>
      </c>
      <c r="U208" s="139">
        <f t="shared" si="6"/>
        <v>1.19</v>
      </c>
      <c r="V208" s="139">
        <f t="shared" si="7"/>
        <v>0.78</v>
      </c>
      <c r="W208" s="139">
        <f t="shared" si="8"/>
        <v>1.905</v>
      </c>
      <c r="X208" s="139">
        <f t="shared" si="9"/>
        <v>0.57</v>
      </c>
      <c r="Y208" s="139">
        <f t="shared" si="10"/>
        <v>0.414</v>
      </c>
      <c r="Z208" s="139">
        <f t="shared" si="11"/>
        <v>0.28</v>
      </c>
      <c r="AA208" s="139">
        <f t="shared" si="12"/>
        <v>0.28</v>
      </c>
      <c r="AB208" s="139">
        <f t="shared" si="13"/>
        <v>0.196</v>
      </c>
      <c r="AC208" s="139">
        <f t="shared" si="14"/>
        <v>0.29</v>
      </c>
      <c r="AD208" s="139">
        <f t="shared" si="15"/>
        <v>0.11</v>
      </c>
      <c r="AE208" s="140">
        <f t="shared" si="16"/>
        <v>7.049</v>
      </c>
      <c r="AF208" s="98">
        <f t="shared" si="17"/>
        <v>0.3025321888</v>
      </c>
      <c r="AG208" s="141">
        <f t="shared" si="18"/>
        <v>0.3025321888</v>
      </c>
    </row>
    <row r="209" ht="15.75" customHeight="1">
      <c r="A209" s="27" t="s">
        <v>172</v>
      </c>
      <c r="B209" s="27" t="s">
        <v>10</v>
      </c>
      <c r="C209" s="133" t="s">
        <v>456</v>
      </c>
      <c r="D209" s="134">
        <v>44763.0</v>
      </c>
      <c r="E209" s="133">
        <v>80.0</v>
      </c>
      <c r="F209" s="133">
        <v>140.0</v>
      </c>
      <c r="G209" s="133">
        <v>30.0</v>
      </c>
      <c r="H209" s="133">
        <v>100.0</v>
      </c>
      <c r="I209" s="133">
        <v>100.0</v>
      </c>
      <c r="J209" s="133">
        <v>50.0</v>
      </c>
      <c r="K209" s="133">
        <v>60.0</v>
      </c>
      <c r="L209" s="133">
        <v>40.0</v>
      </c>
      <c r="M209" s="133">
        <v>10.0</v>
      </c>
      <c r="N209" s="133">
        <v>80.0</v>
      </c>
      <c r="O209" s="133">
        <v>20.0</v>
      </c>
      <c r="P209" s="135">
        <f t="shared" si="1"/>
        <v>710</v>
      </c>
      <c r="Q209" s="136">
        <f t="shared" si="2"/>
        <v>0.344</v>
      </c>
      <c r="R209" s="137">
        <f t="shared" si="3"/>
        <v>0.048</v>
      </c>
      <c r="S209" s="138">
        <f t="shared" si="4"/>
        <v>1.036</v>
      </c>
      <c r="T209" s="139">
        <f t="shared" si="5"/>
        <v>0.3</v>
      </c>
      <c r="U209" s="139">
        <f t="shared" si="6"/>
        <v>1.19</v>
      </c>
      <c r="V209" s="139">
        <f t="shared" si="7"/>
        <v>0.78</v>
      </c>
      <c r="W209" s="139">
        <f t="shared" si="8"/>
        <v>1.905</v>
      </c>
      <c r="X209" s="139">
        <f t="shared" si="9"/>
        <v>0.57</v>
      </c>
      <c r="Y209" s="139">
        <f t="shared" si="10"/>
        <v>0.414</v>
      </c>
      <c r="Z209" s="139">
        <f t="shared" si="11"/>
        <v>0.224</v>
      </c>
      <c r="AA209" s="139">
        <f t="shared" si="12"/>
        <v>0.224</v>
      </c>
      <c r="AB209" s="139">
        <f t="shared" si="13"/>
        <v>0.098</v>
      </c>
      <c r="AC209" s="139">
        <f t="shared" si="14"/>
        <v>0.145</v>
      </c>
      <c r="AD209" s="139">
        <f t="shared" si="15"/>
        <v>0.44</v>
      </c>
      <c r="AE209" s="140">
        <f t="shared" si="16"/>
        <v>7.718</v>
      </c>
      <c r="AF209" s="98">
        <f t="shared" si="17"/>
        <v>0.3312446352</v>
      </c>
      <c r="AG209" s="141">
        <f t="shared" si="18"/>
        <v>0.3312446352</v>
      </c>
    </row>
    <row r="210" ht="15.75" customHeight="1">
      <c r="A210" s="27" t="s">
        <v>172</v>
      </c>
      <c r="B210" s="27" t="s">
        <v>10</v>
      </c>
      <c r="C210" s="133" t="s">
        <v>457</v>
      </c>
      <c r="D210" s="134">
        <v>44763.0</v>
      </c>
      <c r="E210" s="133">
        <v>100.0</v>
      </c>
      <c r="F210" s="133">
        <v>150.0</v>
      </c>
      <c r="G210" s="133">
        <v>40.0</v>
      </c>
      <c r="H210" s="133">
        <v>100.0</v>
      </c>
      <c r="I210" s="133">
        <v>100.0</v>
      </c>
      <c r="J210" s="133">
        <v>50.0</v>
      </c>
      <c r="K210" s="133">
        <v>100.0</v>
      </c>
      <c r="L210" s="133">
        <v>50.0</v>
      </c>
      <c r="M210" s="133">
        <v>50.0</v>
      </c>
      <c r="N210" s="133">
        <v>100.0</v>
      </c>
      <c r="O210" s="133">
        <v>50.0</v>
      </c>
      <c r="P210" s="135">
        <f t="shared" si="1"/>
        <v>890</v>
      </c>
      <c r="Q210" s="136">
        <f t="shared" si="2"/>
        <v>0.43</v>
      </c>
      <c r="R210" s="137">
        <f t="shared" si="3"/>
        <v>0.06</v>
      </c>
      <c r="S210" s="138">
        <f t="shared" si="4"/>
        <v>1.11</v>
      </c>
      <c r="T210" s="139">
        <f t="shared" si="5"/>
        <v>0.4</v>
      </c>
      <c r="U210" s="139">
        <f t="shared" si="6"/>
        <v>1.19</v>
      </c>
      <c r="V210" s="139">
        <f t="shared" si="7"/>
        <v>0.78</v>
      </c>
      <c r="W210" s="139">
        <f t="shared" si="8"/>
        <v>1.905</v>
      </c>
      <c r="X210" s="139">
        <f t="shared" si="9"/>
        <v>0.95</v>
      </c>
      <c r="Y210" s="139">
        <f t="shared" si="10"/>
        <v>0.69</v>
      </c>
      <c r="Z210" s="139">
        <f t="shared" si="11"/>
        <v>0.28</v>
      </c>
      <c r="AA210" s="139">
        <f t="shared" si="12"/>
        <v>0.28</v>
      </c>
      <c r="AB210" s="139">
        <f t="shared" si="13"/>
        <v>0.49</v>
      </c>
      <c r="AC210" s="139">
        <f t="shared" si="14"/>
        <v>0.725</v>
      </c>
      <c r="AD210" s="139">
        <f t="shared" si="15"/>
        <v>0.55</v>
      </c>
      <c r="AE210" s="140">
        <f t="shared" si="16"/>
        <v>9.84</v>
      </c>
      <c r="AF210" s="98">
        <f t="shared" si="17"/>
        <v>0.4223175966</v>
      </c>
      <c r="AG210" s="141">
        <f t="shared" si="18"/>
        <v>0.4223175966</v>
      </c>
    </row>
    <row r="211" ht="15.75" customHeight="1">
      <c r="A211" s="27" t="s">
        <v>172</v>
      </c>
      <c r="B211" s="27" t="s">
        <v>10</v>
      </c>
      <c r="C211" s="133" t="s">
        <v>458</v>
      </c>
      <c r="D211" s="134">
        <v>44763.0</v>
      </c>
      <c r="E211" s="133">
        <v>0.0</v>
      </c>
      <c r="F211" s="133">
        <v>0.0</v>
      </c>
      <c r="G211" s="133">
        <v>0.0</v>
      </c>
      <c r="H211" s="133">
        <v>0.0</v>
      </c>
      <c r="I211" s="133">
        <v>0.0</v>
      </c>
      <c r="J211" s="133">
        <v>0.0</v>
      </c>
      <c r="K211" s="133">
        <v>0.0</v>
      </c>
      <c r="L211" s="133">
        <v>0.0</v>
      </c>
      <c r="M211" s="133">
        <v>0.0</v>
      </c>
      <c r="N211" s="133">
        <v>0.0</v>
      </c>
      <c r="O211" s="133">
        <v>0.0</v>
      </c>
      <c r="P211" s="135">
        <f t="shared" si="1"/>
        <v>0</v>
      </c>
      <c r="Q211" s="136">
        <f t="shared" si="2"/>
        <v>0</v>
      </c>
      <c r="R211" s="137">
        <f t="shared" si="3"/>
        <v>0</v>
      </c>
      <c r="S211" s="138">
        <f t="shared" si="4"/>
        <v>0</v>
      </c>
      <c r="T211" s="139">
        <f t="shared" si="5"/>
        <v>0</v>
      </c>
      <c r="U211" s="139">
        <f t="shared" si="6"/>
        <v>0</v>
      </c>
      <c r="V211" s="139">
        <f t="shared" si="7"/>
        <v>0</v>
      </c>
      <c r="W211" s="139">
        <f t="shared" si="8"/>
        <v>0</v>
      </c>
      <c r="X211" s="139">
        <f t="shared" si="9"/>
        <v>0</v>
      </c>
      <c r="Y211" s="139">
        <f t="shared" si="10"/>
        <v>0</v>
      </c>
      <c r="Z211" s="139">
        <f t="shared" si="11"/>
        <v>0</v>
      </c>
      <c r="AA211" s="139">
        <f t="shared" si="12"/>
        <v>0</v>
      </c>
      <c r="AB211" s="139">
        <f t="shared" si="13"/>
        <v>0</v>
      </c>
      <c r="AC211" s="139">
        <f t="shared" si="14"/>
        <v>0</v>
      </c>
      <c r="AD211" s="139">
        <f t="shared" si="15"/>
        <v>0</v>
      </c>
      <c r="AE211" s="140">
        <f t="shared" si="16"/>
        <v>0</v>
      </c>
      <c r="AF211" s="98">
        <f t="shared" si="17"/>
        <v>0</v>
      </c>
      <c r="AG211" s="141">
        <f t="shared" si="18"/>
        <v>0</v>
      </c>
    </row>
    <row r="212" ht="15.75" customHeight="1">
      <c r="A212" s="27" t="s">
        <v>172</v>
      </c>
      <c r="B212" s="27" t="s">
        <v>10</v>
      </c>
      <c r="C212" s="133" t="s">
        <v>459</v>
      </c>
      <c r="D212" s="134">
        <v>44763.0</v>
      </c>
      <c r="E212" s="133">
        <v>20.0</v>
      </c>
      <c r="F212" s="133">
        <v>30.0</v>
      </c>
      <c r="G212" s="133">
        <v>0.0</v>
      </c>
      <c r="H212" s="133">
        <v>20.0</v>
      </c>
      <c r="I212" s="133">
        <v>0.0</v>
      </c>
      <c r="J212" s="133">
        <v>0.0</v>
      </c>
      <c r="K212" s="133">
        <v>30.0</v>
      </c>
      <c r="L212" s="133">
        <v>20.0</v>
      </c>
      <c r="M212" s="133">
        <v>0.0</v>
      </c>
      <c r="N212" s="133">
        <v>0.0</v>
      </c>
      <c r="O212" s="133">
        <v>20.0</v>
      </c>
      <c r="P212" s="135">
        <f t="shared" si="1"/>
        <v>140</v>
      </c>
      <c r="Q212" s="136">
        <f t="shared" si="2"/>
        <v>0.086</v>
      </c>
      <c r="R212" s="137">
        <f t="shared" si="3"/>
        <v>0.012</v>
      </c>
      <c r="S212" s="138">
        <f t="shared" si="4"/>
        <v>0.222</v>
      </c>
      <c r="T212" s="139">
        <f t="shared" si="5"/>
        <v>0</v>
      </c>
      <c r="U212" s="139">
        <f t="shared" si="6"/>
        <v>0.238</v>
      </c>
      <c r="V212" s="139">
        <f t="shared" si="7"/>
        <v>0</v>
      </c>
      <c r="W212" s="139">
        <f t="shared" si="8"/>
        <v>0</v>
      </c>
      <c r="X212" s="139">
        <f t="shared" si="9"/>
        <v>0.285</v>
      </c>
      <c r="Y212" s="139">
        <f t="shared" si="10"/>
        <v>0.207</v>
      </c>
      <c r="Z212" s="139">
        <f t="shared" si="11"/>
        <v>0.112</v>
      </c>
      <c r="AA212" s="139">
        <f t="shared" si="12"/>
        <v>0.112</v>
      </c>
      <c r="AB212" s="139">
        <f t="shared" si="13"/>
        <v>0</v>
      </c>
      <c r="AC212" s="139">
        <f t="shared" si="14"/>
        <v>0</v>
      </c>
      <c r="AD212" s="139">
        <f t="shared" si="15"/>
        <v>0</v>
      </c>
      <c r="AE212" s="140">
        <f t="shared" si="16"/>
        <v>1.274</v>
      </c>
      <c r="AF212" s="98">
        <f t="shared" si="17"/>
        <v>0.05467811159</v>
      </c>
      <c r="AG212" s="141">
        <f t="shared" si="18"/>
        <v>0.05467811159</v>
      </c>
    </row>
    <row r="213" ht="15.75" customHeight="1">
      <c r="A213" s="27" t="s">
        <v>172</v>
      </c>
      <c r="B213" s="27" t="s">
        <v>10</v>
      </c>
      <c r="C213" s="133" t="s">
        <v>460</v>
      </c>
      <c r="D213" s="134">
        <v>44763.0</v>
      </c>
      <c r="E213" s="133">
        <v>100.0</v>
      </c>
      <c r="F213" s="133">
        <v>160.0</v>
      </c>
      <c r="G213" s="133">
        <v>0.0</v>
      </c>
      <c r="H213" s="133">
        <v>100.0</v>
      </c>
      <c r="I213" s="133">
        <v>100.0</v>
      </c>
      <c r="J213" s="133">
        <v>50.0</v>
      </c>
      <c r="K213" s="133">
        <v>100.0</v>
      </c>
      <c r="L213" s="133">
        <v>50.0</v>
      </c>
      <c r="M213" s="133">
        <v>20.0</v>
      </c>
      <c r="N213" s="133">
        <v>70.0</v>
      </c>
      <c r="O213" s="133">
        <v>0.0</v>
      </c>
      <c r="P213" s="135">
        <f t="shared" si="1"/>
        <v>750</v>
      </c>
      <c r="Q213" s="136">
        <f t="shared" si="2"/>
        <v>0.43</v>
      </c>
      <c r="R213" s="137">
        <f t="shared" si="3"/>
        <v>0.06</v>
      </c>
      <c r="S213" s="138">
        <f t="shared" si="4"/>
        <v>1.184</v>
      </c>
      <c r="T213" s="139">
        <f t="shared" si="5"/>
        <v>0</v>
      </c>
      <c r="U213" s="139">
        <f t="shared" si="6"/>
        <v>1.19</v>
      </c>
      <c r="V213" s="139">
        <f t="shared" si="7"/>
        <v>0.78</v>
      </c>
      <c r="W213" s="139">
        <f t="shared" si="8"/>
        <v>1.905</v>
      </c>
      <c r="X213" s="139">
        <f t="shared" si="9"/>
        <v>0.95</v>
      </c>
      <c r="Y213" s="139">
        <f t="shared" si="10"/>
        <v>0.69</v>
      </c>
      <c r="Z213" s="139">
        <f t="shared" si="11"/>
        <v>0.28</v>
      </c>
      <c r="AA213" s="139">
        <f t="shared" si="12"/>
        <v>0.28</v>
      </c>
      <c r="AB213" s="139">
        <f t="shared" si="13"/>
        <v>0.196</v>
      </c>
      <c r="AC213" s="139">
        <f t="shared" si="14"/>
        <v>0.29</v>
      </c>
      <c r="AD213" s="139">
        <f t="shared" si="15"/>
        <v>0.385</v>
      </c>
      <c r="AE213" s="140">
        <f t="shared" si="16"/>
        <v>8.62</v>
      </c>
      <c r="AF213" s="98">
        <f t="shared" si="17"/>
        <v>0.3699570815</v>
      </c>
      <c r="AG213" s="141">
        <f t="shared" si="18"/>
        <v>0.3699570815</v>
      </c>
    </row>
    <row r="214" ht="15.75" customHeight="1">
      <c r="A214" s="27" t="s">
        <v>172</v>
      </c>
      <c r="B214" s="27" t="s">
        <v>10</v>
      </c>
      <c r="C214" s="133" t="s">
        <v>461</v>
      </c>
      <c r="D214" s="134">
        <v>44763.0</v>
      </c>
      <c r="E214" s="133">
        <v>80.0</v>
      </c>
      <c r="F214" s="133">
        <v>160.0</v>
      </c>
      <c r="G214" s="133">
        <v>60.0</v>
      </c>
      <c r="H214" s="133">
        <v>150.0</v>
      </c>
      <c r="I214" s="133">
        <v>150.0</v>
      </c>
      <c r="J214" s="133">
        <v>100.0</v>
      </c>
      <c r="K214" s="133">
        <v>120.0</v>
      </c>
      <c r="L214" s="133">
        <v>80.0</v>
      </c>
      <c r="M214" s="133">
        <v>60.0</v>
      </c>
      <c r="N214" s="133">
        <v>60.0</v>
      </c>
      <c r="O214" s="133">
        <v>0.0</v>
      </c>
      <c r="P214" s="135">
        <f t="shared" si="1"/>
        <v>1020</v>
      </c>
      <c r="Q214" s="136">
        <f t="shared" si="2"/>
        <v>0.344</v>
      </c>
      <c r="R214" s="137">
        <f t="shared" si="3"/>
        <v>0.048</v>
      </c>
      <c r="S214" s="138">
        <f t="shared" si="4"/>
        <v>1.184</v>
      </c>
      <c r="T214" s="139">
        <f t="shared" si="5"/>
        <v>0.6</v>
      </c>
      <c r="U214" s="139">
        <f t="shared" si="6"/>
        <v>1.785</v>
      </c>
      <c r="V214" s="139">
        <f t="shared" si="7"/>
        <v>1.17</v>
      </c>
      <c r="W214" s="139">
        <f t="shared" si="8"/>
        <v>3.81</v>
      </c>
      <c r="X214" s="139">
        <f t="shared" si="9"/>
        <v>1.14</v>
      </c>
      <c r="Y214" s="139">
        <f t="shared" si="10"/>
        <v>0.828</v>
      </c>
      <c r="Z214" s="139">
        <f t="shared" si="11"/>
        <v>0.448</v>
      </c>
      <c r="AA214" s="139">
        <f t="shared" si="12"/>
        <v>0.448</v>
      </c>
      <c r="AB214" s="139">
        <f t="shared" si="13"/>
        <v>0.588</v>
      </c>
      <c r="AC214" s="139">
        <f t="shared" si="14"/>
        <v>0.87</v>
      </c>
      <c r="AD214" s="139">
        <f t="shared" si="15"/>
        <v>0.33</v>
      </c>
      <c r="AE214" s="140">
        <f t="shared" si="16"/>
        <v>13.593</v>
      </c>
      <c r="AF214" s="98">
        <f t="shared" si="17"/>
        <v>0.5833905579</v>
      </c>
      <c r="AG214" s="141">
        <f t="shared" si="18"/>
        <v>0.5833905579</v>
      </c>
    </row>
    <row r="215" ht="15.75" customHeight="1">
      <c r="A215" s="27" t="s">
        <v>172</v>
      </c>
      <c r="B215" s="27" t="s">
        <v>10</v>
      </c>
      <c r="C215" s="133" t="s">
        <v>462</v>
      </c>
      <c r="D215" s="134">
        <v>44763.0</v>
      </c>
      <c r="E215" s="133">
        <v>80.0</v>
      </c>
      <c r="F215" s="133">
        <v>160.0</v>
      </c>
      <c r="G215" s="133">
        <v>50.0</v>
      </c>
      <c r="H215" s="133">
        <v>100.0</v>
      </c>
      <c r="I215" s="133">
        <v>100.0</v>
      </c>
      <c r="J215" s="133">
        <v>100.0</v>
      </c>
      <c r="K215" s="133">
        <v>100.0</v>
      </c>
      <c r="L215" s="133">
        <v>50.0</v>
      </c>
      <c r="M215" s="133">
        <v>40.0</v>
      </c>
      <c r="N215" s="133">
        <v>100.0</v>
      </c>
      <c r="O215" s="133">
        <v>50.0</v>
      </c>
      <c r="P215" s="135">
        <f t="shared" si="1"/>
        <v>930</v>
      </c>
      <c r="Q215" s="136">
        <f t="shared" si="2"/>
        <v>0.344</v>
      </c>
      <c r="R215" s="137">
        <f t="shared" si="3"/>
        <v>0.048</v>
      </c>
      <c r="S215" s="138">
        <f t="shared" si="4"/>
        <v>1.184</v>
      </c>
      <c r="T215" s="139">
        <f t="shared" si="5"/>
        <v>0.5</v>
      </c>
      <c r="U215" s="139">
        <f t="shared" si="6"/>
        <v>1.19</v>
      </c>
      <c r="V215" s="139">
        <f t="shared" si="7"/>
        <v>0.78</v>
      </c>
      <c r="W215" s="139">
        <f t="shared" si="8"/>
        <v>3.81</v>
      </c>
      <c r="X215" s="139">
        <f t="shared" si="9"/>
        <v>0.95</v>
      </c>
      <c r="Y215" s="139">
        <f t="shared" si="10"/>
        <v>0.69</v>
      </c>
      <c r="Z215" s="139">
        <f t="shared" si="11"/>
        <v>0.28</v>
      </c>
      <c r="AA215" s="139">
        <f t="shared" si="12"/>
        <v>0.28</v>
      </c>
      <c r="AB215" s="139">
        <f t="shared" si="13"/>
        <v>0.392</v>
      </c>
      <c r="AC215" s="139">
        <f t="shared" si="14"/>
        <v>0.58</v>
      </c>
      <c r="AD215" s="139">
        <f t="shared" si="15"/>
        <v>0.55</v>
      </c>
      <c r="AE215" s="140">
        <f t="shared" si="16"/>
        <v>11.578</v>
      </c>
      <c r="AF215" s="98">
        <f t="shared" si="17"/>
        <v>0.4969098712</v>
      </c>
      <c r="AG215" s="141">
        <f t="shared" si="18"/>
        <v>0.4969098712</v>
      </c>
    </row>
    <row r="216" ht="15.75" customHeight="1">
      <c r="A216" s="27" t="s">
        <v>172</v>
      </c>
      <c r="B216" s="27" t="s">
        <v>10</v>
      </c>
      <c r="C216" s="133" t="s">
        <v>463</v>
      </c>
      <c r="D216" s="134">
        <v>44763.0</v>
      </c>
      <c r="E216" s="133">
        <v>40.0</v>
      </c>
      <c r="F216" s="133">
        <v>60.0</v>
      </c>
      <c r="G216" s="133">
        <v>10.0</v>
      </c>
      <c r="H216" s="133">
        <v>40.0</v>
      </c>
      <c r="I216" s="133">
        <v>40.0</v>
      </c>
      <c r="J216" s="133">
        <v>50.0</v>
      </c>
      <c r="K216" s="133">
        <v>60.0</v>
      </c>
      <c r="L216" s="133">
        <v>30.0</v>
      </c>
      <c r="M216" s="133">
        <v>20.0</v>
      </c>
      <c r="N216" s="133">
        <v>30.0</v>
      </c>
      <c r="O216" s="133">
        <v>20.0</v>
      </c>
      <c r="P216" s="135">
        <f t="shared" si="1"/>
        <v>400</v>
      </c>
      <c r="Q216" s="136">
        <f t="shared" si="2"/>
        <v>0.172</v>
      </c>
      <c r="R216" s="137">
        <f t="shared" si="3"/>
        <v>0.024</v>
      </c>
      <c r="S216" s="138">
        <f t="shared" si="4"/>
        <v>0.444</v>
      </c>
      <c r="T216" s="139">
        <f t="shared" si="5"/>
        <v>0.1</v>
      </c>
      <c r="U216" s="139">
        <f t="shared" si="6"/>
        <v>0.476</v>
      </c>
      <c r="V216" s="139">
        <f t="shared" si="7"/>
        <v>0.312</v>
      </c>
      <c r="W216" s="139">
        <f t="shared" si="8"/>
        <v>1.905</v>
      </c>
      <c r="X216" s="139">
        <f t="shared" si="9"/>
        <v>0.57</v>
      </c>
      <c r="Y216" s="139">
        <f t="shared" si="10"/>
        <v>0.414</v>
      </c>
      <c r="Z216" s="139">
        <f t="shared" si="11"/>
        <v>0.168</v>
      </c>
      <c r="AA216" s="139">
        <f t="shared" si="12"/>
        <v>0.168</v>
      </c>
      <c r="AB216" s="139">
        <f t="shared" si="13"/>
        <v>0.196</v>
      </c>
      <c r="AC216" s="139">
        <f t="shared" si="14"/>
        <v>0.29</v>
      </c>
      <c r="AD216" s="139">
        <f t="shared" si="15"/>
        <v>0.165</v>
      </c>
      <c r="AE216" s="140">
        <f t="shared" si="16"/>
        <v>5.404</v>
      </c>
      <c r="AF216" s="98">
        <f t="shared" si="17"/>
        <v>0.2319313305</v>
      </c>
      <c r="AG216" s="141">
        <f t="shared" si="18"/>
        <v>0.2319313305</v>
      </c>
    </row>
    <row r="217" ht="15.75" customHeight="1">
      <c r="A217" s="27" t="s">
        <v>172</v>
      </c>
      <c r="B217" s="27" t="s">
        <v>10</v>
      </c>
      <c r="C217" s="133" t="s">
        <v>464</v>
      </c>
      <c r="D217" s="134">
        <v>44763.0</v>
      </c>
      <c r="E217" s="133">
        <v>60.0</v>
      </c>
      <c r="F217" s="133">
        <v>90.0</v>
      </c>
      <c r="G217" s="133">
        <v>0.0</v>
      </c>
      <c r="H217" s="133">
        <v>60.0</v>
      </c>
      <c r="I217" s="133">
        <v>60.0</v>
      </c>
      <c r="J217" s="133">
        <v>50.0</v>
      </c>
      <c r="K217" s="133">
        <v>60.0</v>
      </c>
      <c r="L217" s="133">
        <v>30.0</v>
      </c>
      <c r="M217" s="133">
        <v>20.0</v>
      </c>
      <c r="N217" s="133">
        <v>50.0</v>
      </c>
      <c r="O217" s="133">
        <v>50.0</v>
      </c>
      <c r="P217" s="135">
        <f t="shared" si="1"/>
        <v>530</v>
      </c>
      <c r="Q217" s="136">
        <f t="shared" si="2"/>
        <v>0.258</v>
      </c>
      <c r="R217" s="137">
        <f t="shared" si="3"/>
        <v>0.036</v>
      </c>
      <c r="S217" s="138">
        <f t="shared" si="4"/>
        <v>0.666</v>
      </c>
      <c r="T217" s="139">
        <f t="shared" si="5"/>
        <v>0</v>
      </c>
      <c r="U217" s="139">
        <f t="shared" si="6"/>
        <v>0.714</v>
      </c>
      <c r="V217" s="139">
        <f t="shared" si="7"/>
        <v>0.468</v>
      </c>
      <c r="W217" s="139">
        <f t="shared" si="8"/>
        <v>1.905</v>
      </c>
      <c r="X217" s="139">
        <f t="shared" si="9"/>
        <v>0.57</v>
      </c>
      <c r="Y217" s="139">
        <f t="shared" si="10"/>
        <v>0.414</v>
      </c>
      <c r="Z217" s="139">
        <f t="shared" si="11"/>
        <v>0.168</v>
      </c>
      <c r="AA217" s="139">
        <f t="shared" si="12"/>
        <v>0.168</v>
      </c>
      <c r="AB217" s="139">
        <f t="shared" si="13"/>
        <v>0.196</v>
      </c>
      <c r="AC217" s="139">
        <f t="shared" si="14"/>
        <v>0.29</v>
      </c>
      <c r="AD217" s="139">
        <f t="shared" si="15"/>
        <v>0.275</v>
      </c>
      <c r="AE217" s="140">
        <f t="shared" si="16"/>
        <v>6.128</v>
      </c>
      <c r="AF217" s="98">
        <f t="shared" si="17"/>
        <v>0.2630042918</v>
      </c>
      <c r="AG217" s="141">
        <f t="shared" si="18"/>
        <v>0.2630042918</v>
      </c>
    </row>
    <row r="218" ht="15.75" customHeight="1">
      <c r="A218" s="27" t="s">
        <v>172</v>
      </c>
      <c r="B218" s="27" t="s">
        <v>10</v>
      </c>
      <c r="C218" s="133" t="s">
        <v>465</v>
      </c>
      <c r="D218" s="134">
        <v>44763.0</v>
      </c>
      <c r="E218" s="133">
        <v>140.0</v>
      </c>
      <c r="F218" s="133">
        <v>300.0</v>
      </c>
      <c r="G218" s="133">
        <v>35.0</v>
      </c>
      <c r="H218" s="133">
        <v>240.0</v>
      </c>
      <c r="I218" s="133">
        <v>300.0</v>
      </c>
      <c r="J218" s="133">
        <v>150.0</v>
      </c>
      <c r="K218" s="133">
        <v>200.0</v>
      </c>
      <c r="L218" s="133">
        <v>100.0</v>
      </c>
      <c r="M218" s="133">
        <v>80.0</v>
      </c>
      <c r="N218" s="133">
        <v>200.0</v>
      </c>
      <c r="O218" s="133">
        <v>100.0</v>
      </c>
      <c r="P218" s="135">
        <f t="shared" si="1"/>
        <v>1845</v>
      </c>
      <c r="Q218" s="136">
        <f t="shared" si="2"/>
        <v>0.602</v>
      </c>
      <c r="R218" s="137">
        <f t="shared" si="3"/>
        <v>0.084</v>
      </c>
      <c r="S218" s="138">
        <f t="shared" si="4"/>
        <v>2.22</v>
      </c>
      <c r="T218" s="139">
        <f t="shared" si="5"/>
        <v>0.35</v>
      </c>
      <c r="U218" s="139">
        <f t="shared" si="6"/>
        <v>2.856</v>
      </c>
      <c r="V218" s="139">
        <f t="shared" si="7"/>
        <v>2.34</v>
      </c>
      <c r="W218" s="139">
        <f t="shared" si="8"/>
        <v>5.715</v>
      </c>
      <c r="X218" s="139">
        <f t="shared" si="9"/>
        <v>1.9</v>
      </c>
      <c r="Y218" s="139">
        <f t="shared" si="10"/>
        <v>1.38</v>
      </c>
      <c r="Z218" s="139">
        <f t="shared" si="11"/>
        <v>0.56</v>
      </c>
      <c r="AA218" s="139">
        <f t="shared" si="12"/>
        <v>0.56</v>
      </c>
      <c r="AB218" s="139">
        <f t="shared" si="13"/>
        <v>0.784</v>
      </c>
      <c r="AC218" s="139">
        <f t="shared" si="14"/>
        <v>1.16</v>
      </c>
      <c r="AD218" s="139">
        <f t="shared" si="15"/>
        <v>1.1</v>
      </c>
      <c r="AE218" s="140">
        <f t="shared" si="16"/>
        <v>21.611</v>
      </c>
      <c r="AF218" s="98">
        <f t="shared" si="17"/>
        <v>0.9275107296</v>
      </c>
      <c r="AG218" s="141">
        <f t="shared" si="18"/>
        <v>0.9275107296</v>
      </c>
    </row>
    <row r="219" ht="15.75" customHeight="1">
      <c r="A219" s="27" t="s">
        <v>172</v>
      </c>
      <c r="B219" s="27" t="s">
        <v>10</v>
      </c>
      <c r="C219" s="133" t="s">
        <v>466</v>
      </c>
      <c r="D219" s="134">
        <v>44763.0</v>
      </c>
      <c r="E219" s="133">
        <v>80.0</v>
      </c>
      <c r="F219" s="133">
        <v>80.0</v>
      </c>
      <c r="G219" s="133">
        <v>35.0</v>
      </c>
      <c r="H219" s="133">
        <v>60.0</v>
      </c>
      <c r="I219" s="133">
        <v>60.0</v>
      </c>
      <c r="J219" s="133">
        <v>0.0</v>
      </c>
      <c r="K219" s="133">
        <v>70.0</v>
      </c>
      <c r="L219" s="133">
        <v>50.0</v>
      </c>
      <c r="M219" s="133">
        <v>30.0</v>
      </c>
      <c r="N219" s="133">
        <v>50.0</v>
      </c>
      <c r="O219" s="133">
        <v>20.0</v>
      </c>
      <c r="P219" s="135">
        <f t="shared" si="1"/>
        <v>535</v>
      </c>
      <c r="Q219" s="136">
        <f t="shared" si="2"/>
        <v>0.344</v>
      </c>
      <c r="R219" s="137">
        <f t="shared" si="3"/>
        <v>0.048</v>
      </c>
      <c r="S219" s="138">
        <f t="shared" si="4"/>
        <v>0.592</v>
      </c>
      <c r="T219" s="139">
        <f t="shared" si="5"/>
        <v>0.35</v>
      </c>
      <c r="U219" s="139">
        <f t="shared" si="6"/>
        <v>0.714</v>
      </c>
      <c r="V219" s="139">
        <f t="shared" si="7"/>
        <v>0.468</v>
      </c>
      <c r="W219" s="139">
        <f t="shared" si="8"/>
        <v>0</v>
      </c>
      <c r="X219" s="139">
        <f t="shared" si="9"/>
        <v>0.665</v>
      </c>
      <c r="Y219" s="139">
        <f t="shared" si="10"/>
        <v>0.483</v>
      </c>
      <c r="Z219" s="139">
        <f t="shared" si="11"/>
        <v>0.28</v>
      </c>
      <c r="AA219" s="139">
        <f t="shared" si="12"/>
        <v>0.28</v>
      </c>
      <c r="AB219" s="139">
        <f t="shared" si="13"/>
        <v>0.294</v>
      </c>
      <c r="AC219" s="139">
        <f t="shared" si="14"/>
        <v>0.435</v>
      </c>
      <c r="AD219" s="139">
        <f t="shared" si="15"/>
        <v>0.275</v>
      </c>
      <c r="AE219" s="140">
        <f t="shared" si="16"/>
        <v>5.228</v>
      </c>
      <c r="AF219" s="98">
        <f t="shared" si="17"/>
        <v>0.2243776824</v>
      </c>
      <c r="AG219" s="141">
        <f t="shared" si="18"/>
        <v>0.2243776824</v>
      </c>
    </row>
    <row r="220" ht="15.75" customHeight="1">
      <c r="A220" s="27" t="s">
        <v>172</v>
      </c>
      <c r="B220" s="27" t="s">
        <v>10</v>
      </c>
      <c r="C220" s="133" t="s">
        <v>467</v>
      </c>
      <c r="D220" s="134">
        <v>44763.0</v>
      </c>
      <c r="E220" s="133">
        <v>20.0</v>
      </c>
      <c r="F220" s="133">
        <v>150.0</v>
      </c>
      <c r="G220" s="133">
        <v>50.0</v>
      </c>
      <c r="H220" s="133">
        <v>80.0</v>
      </c>
      <c r="I220" s="133">
        <v>80.0</v>
      </c>
      <c r="J220" s="133">
        <v>100.0</v>
      </c>
      <c r="K220" s="133">
        <v>60.0</v>
      </c>
      <c r="L220" s="133">
        <v>60.0</v>
      </c>
      <c r="M220" s="133">
        <v>10.0</v>
      </c>
      <c r="N220" s="133">
        <v>30.0</v>
      </c>
      <c r="O220" s="133">
        <v>50.0</v>
      </c>
      <c r="P220" s="135">
        <f t="shared" si="1"/>
        <v>690</v>
      </c>
      <c r="Q220" s="136">
        <f t="shared" si="2"/>
        <v>0.086</v>
      </c>
      <c r="R220" s="137">
        <f t="shared" si="3"/>
        <v>0.012</v>
      </c>
      <c r="S220" s="138">
        <f t="shared" si="4"/>
        <v>1.11</v>
      </c>
      <c r="T220" s="139">
        <f t="shared" si="5"/>
        <v>0.5</v>
      </c>
      <c r="U220" s="139">
        <f t="shared" si="6"/>
        <v>0.952</v>
      </c>
      <c r="V220" s="139">
        <f t="shared" si="7"/>
        <v>0.624</v>
      </c>
      <c r="W220" s="139">
        <f t="shared" si="8"/>
        <v>3.81</v>
      </c>
      <c r="X220" s="139">
        <f t="shared" si="9"/>
        <v>0.57</v>
      </c>
      <c r="Y220" s="139">
        <f t="shared" si="10"/>
        <v>0.414</v>
      </c>
      <c r="Z220" s="139">
        <f t="shared" si="11"/>
        <v>0.336</v>
      </c>
      <c r="AA220" s="139">
        <f t="shared" si="12"/>
        <v>0.336</v>
      </c>
      <c r="AB220" s="139">
        <f t="shared" si="13"/>
        <v>0.098</v>
      </c>
      <c r="AC220" s="139">
        <f t="shared" si="14"/>
        <v>0.145</v>
      </c>
      <c r="AD220" s="139">
        <f t="shared" si="15"/>
        <v>0.165</v>
      </c>
      <c r="AE220" s="140">
        <f t="shared" si="16"/>
        <v>9.158</v>
      </c>
      <c r="AF220" s="98">
        <f t="shared" si="17"/>
        <v>0.3930472103</v>
      </c>
      <c r="AG220" s="141">
        <f t="shared" si="18"/>
        <v>0.3930472103</v>
      </c>
    </row>
    <row r="221" ht="15.75" customHeight="1">
      <c r="A221" s="27" t="s">
        <v>172</v>
      </c>
      <c r="B221" s="27" t="s">
        <v>10</v>
      </c>
      <c r="C221" s="133" t="s">
        <v>468</v>
      </c>
      <c r="D221" s="134">
        <v>44763.0</v>
      </c>
      <c r="E221" s="133">
        <v>0.0</v>
      </c>
      <c r="F221" s="133">
        <v>0.0</v>
      </c>
      <c r="G221" s="133">
        <v>0.0</v>
      </c>
      <c r="H221" s="133">
        <v>0.0</v>
      </c>
      <c r="I221" s="133">
        <v>0.0</v>
      </c>
      <c r="J221" s="133">
        <v>0.0</v>
      </c>
      <c r="K221" s="133">
        <v>0.0</v>
      </c>
      <c r="L221" s="133">
        <v>0.0</v>
      </c>
      <c r="M221" s="133">
        <v>0.0</v>
      </c>
      <c r="N221" s="133">
        <v>0.0</v>
      </c>
      <c r="O221" s="133">
        <v>0.0</v>
      </c>
      <c r="P221" s="135">
        <f t="shared" si="1"/>
        <v>0</v>
      </c>
      <c r="Q221" s="136">
        <f t="shared" si="2"/>
        <v>0</v>
      </c>
      <c r="R221" s="137">
        <f t="shared" si="3"/>
        <v>0</v>
      </c>
      <c r="S221" s="138">
        <f t="shared" si="4"/>
        <v>0</v>
      </c>
      <c r="T221" s="139">
        <f t="shared" si="5"/>
        <v>0</v>
      </c>
      <c r="U221" s="139">
        <f t="shared" si="6"/>
        <v>0</v>
      </c>
      <c r="V221" s="139">
        <f t="shared" si="7"/>
        <v>0</v>
      </c>
      <c r="W221" s="139">
        <f t="shared" si="8"/>
        <v>0</v>
      </c>
      <c r="X221" s="139">
        <f t="shared" si="9"/>
        <v>0</v>
      </c>
      <c r="Y221" s="139">
        <f t="shared" si="10"/>
        <v>0</v>
      </c>
      <c r="Z221" s="139">
        <f t="shared" si="11"/>
        <v>0</v>
      </c>
      <c r="AA221" s="139">
        <f t="shared" si="12"/>
        <v>0</v>
      </c>
      <c r="AB221" s="139">
        <f t="shared" si="13"/>
        <v>0</v>
      </c>
      <c r="AC221" s="139">
        <f t="shared" si="14"/>
        <v>0</v>
      </c>
      <c r="AD221" s="139">
        <f t="shared" si="15"/>
        <v>0</v>
      </c>
      <c r="AE221" s="140">
        <f t="shared" si="16"/>
        <v>0</v>
      </c>
      <c r="AF221" s="98">
        <f t="shared" si="17"/>
        <v>0</v>
      </c>
      <c r="AG221" s="141">
        <f t="shared" si="18"/>
        <v>0</v>
      </c>
    </row>
    <row r="222" ht="15.75" customHeight="1">
      <c r="A222" s="27" t="s">
        <v>172</v>
      </c>
      <c r="B222" s="27" t="s">
        <v>10</v>
      </c>
      <c r="C222" s="133" t="s">
        <v>469</v>
      </c>
      <c r="D222" s="134">
        <v>44763.0</v>
      </c>
      <c r="E222" s="133">
        <v>0.0</v>
      </c>
      <c r="F222" s="133">
        <v>200.0</v>
      </c>
      <c r="G222" s="133">
        <v>60.0</v>
      </c>
      <c r="H222" s="133">
        <v>110.0</v>
      </c>
      <c r="I222" s="133">
        <v>180.0</v>
      </c>
      <c r="J222" s="133">
        <v>50.0</v>
      </c>
      <c r="K222" s="133">
        <v>20.0</v>
      </c>
      <c r="L222" s="133">
        <v>80.0</v>
      </c>
      <c r="M222" s="133">
        <v>0.0</v>
      </c>
      <c r="N222" s="133">
        <v>100.0</v>
      </c>
      <c r="O222" s="133">
        <v>50.0</v>
      </c>
      <c r="P222" s="135">
        <f t="shared" si="1"/>
        <v>850</v>
      </c>
      <c r="Q222" s="136">
        <f t="shared" si="2"/>
        <v>0</v>
      </c>
      <c r="R222" s="137">
        <f t="shared" si="3"/>
        <v>0</v>
      </c>
      <c r="S222" s="138">
        <f t="shared" si="4"/>
        <v>1.48</v>
      </c>
      <c r="T222" s="139">
        <f t="shared" si="5"/>
        <v>0.6</v>
      </c>
      <c r="U222" s="139">
        <f t="shared" si="6"/>
        <v>1.309</v>
      </c>
      <c r="V222" s="139">
        <f t="shared" si="7"/>
        <v>1.404</v>
      </c>
      <c r="W222" s="139">
        <f t="shared" si="8"/>
        <v>1.905</v>
      </c>
      <c r="X222" s="139">
        <f t="shared" si="9"/>
        <v>0.19</v>
      </c>
      <c r="Y222" s="139">
        <f t="shared" si="10"/>
        <v>0.138</v>
      </c>
      <c r="Z222" s="139">
        <f t="shared" si="11"/>
        <v>0.448</v>
      </c>
      <c r="AA222" s="139">
        <f t="shared" si="12"/>
        <v>0.448</v>
      </c>
      <c r="AB222" s="139">
        <f t="shared" si="13"/>
        <v>0</v>
      </c>
      <c r="AC222" s="139">
        <f t="shared" si="14"/>
        <v>0</v>
      </c>
      <c r="AD222" s="139">
        <f t="shared" si="15"/>
        <v>0.55</v>
      </c>
      <c r="AE222" s="140">
        <f t="shared" si="16"/>
        <v>8.472</v>
      </c>
      <c r="AF222" s="98">
        <f t="shared" si="17"/>
        <v>0.3636051502</v>
      </c>
      <c r="AG222" s="141">
        <f t="shared" si="18"/>
        <v>0.3636051502</v>
      </c>
    </row>
    <row r="223" ht="15.75" customHeight="1">
      <c r="A223" s="27" t="s">
        <v>172</v>
      </c>
      <c r="B223" s="27" t="s">
        <v>10</v>
      </c>
      <c r="C223" s="133" t="s">
        <v>470</v>
      </c>
      <c r="D223" s="134">
        <v>44763.0</v>
      </c>
      <c r="E223" s="133">
        <v>60.0</v>
      </c>
      <c r="F223" s="133">
        <v>100.0</v>
      </c>
      <c r="G223" s="133">
        <v>30.0</v>
      </c>
      <c r="H223" s="133">
        <v>60.0</v>
      </c>
      <c r="I223" s="133">
        <v>60.0</v>
      </c>
      <c r="J223" s="133">
        <v>50.0</v>
      </c>
      <c r="K223" s="133">
        <v>60.0</v>
      </c>
      <c r="L223" s="133">
        <v>30.0</v>
      </c>
      <c r="M223" s="133">
        <v>20.0</v>
      </c>
      <c r="N223" s="133">
        <v>50.0</v>
      </c>
      <c r="O223" s="133">
        <v>50.0</v>
      </c>
      <c r="P223" s="135">
        <f t="shared" si="1"/>
        <v>570</v>
      </c>
      <c r="Q223" s="136">
        <f t="shared" si="2"/>
        <v>0.258</v>
      </c>
      <c r="R223" s="137">
        <f t="shared" si="3"/>
        <v>0.036</v>
      </c>
      <c r="S223" s="138">
        <f t="shared" si="4"/>
        <v>0.74</v>
      </c>
      <c r="T223" s="139">
        <f t="shared" si="5"/>
        <v>0.3</v>
      </c>
      <c r="U223" s="139">
        <f t="shared" si="6"/>
        <v>0.714</v>
      </c>
      <c r="V223" s="139">
        <f t="shared" si="7"/>
        <v>0.468</v>
      </c>
      <c r="W223" s="139">
        <f t="shared" si="8"/>
        <v>1.905</v>
      </c>
      <c r="X223" s="139">
        <f t="shared" si="9"/>
        <v>0.57</v>
      </c>
      <c r="Y223" s="139">
        <f t="shared" si="10"/>
        <v>0.414</v>
      </c>
      <c r="Z223" s="139">
        <f t="shared" si="11"/>
        <v>0.168</v>
      </c>
      <c r="AA223" s="139">
        <f t="shared" si="12"/>
        <v>0.168</v>
      </c>
      <c r="AB223" s="139">
        <f t="shared" si="13"/>
        <v>0.196</v>
      </c>
      <c r="AC223" s="139">
        <f t="shared" si="14"/>
        <v>0.29</v>
      </c>
      <c r="AD223" s="139">
        <f t="shared" si="15"/>
        <v>0.275</v>
      </c>
      <c r="AE223" s="140">
        <f t="shared" si="16"/>
        <v>6.502</v>
      </c>
      <c r="AF223" s="98">
        <f t="shared" si="17"/>
        <v>0.279055794</v>
      </c>
      <c r="AG223" s="141">
        <f t="shared" si="18"/>
        <v>0.279055794</v>
      </c>
    </row>
    <row r="224" ht="15.75" customHeight="1">
      <c r="A224" s="27" t="s">
        <v>172</v>
      </c>
      <c r="B224" s="27" t="s">
        <v>10</v>
      </c>
      <c r="C224" s="133" t="s">
        <v>471</v>
      </c>
      <c r="D224" s="134">
        <v>44763.0</v>
      </c>
      <c r="E224" s="133">
        <v>40.0</v>
      </c>
      <c r="F224" s="133">
        <v>70.0</v>
      </c>
      <c r="G224" s="133">
        <v>0.0</v>
      </c>
      <c r="H224" s="133">
        <v>50.0</v>
      </c>
      <c r="I224" s="133">
        <v>40.0</v>
      </c>
      <c r="J224" s="133">
        <v>0.0</v>
      </c>
      <c r="K224" s="133">
        <v>40.0</v>
      </c>
      <c r="L224" s="133">
        <v>50.0</v>
      </c>
      <c r="M224" s="133">
        <v>0.0</v>
      </c>
      <c r="N224" s="133">
        <v>50.0</v>
      </c>
      <c r="O224" s="133">
        <v>70.0</v>
      </c>
      <c r="P224" s="135">
        <f t="shared" si="1"/>
        <v>410</v>
      </c>
      <c r="Q224" s="136">
        <f t="shared" si="2"/>
        <v>0.172</v>
      </c>
      <c r="R224" s="137">
        <f t="shared" si="3"/>
        <v>0.024</v>
      </c>
      <c r="S224" s="138">
        <f t="shared" si="4"/>
        <v>0.518</v>
      </c>
      <c r="T224" s="139">
        <f t="shared" si="5"/>
        <v>0</v>
      </c>
      <c r="U224" s="139">
        <f t="shared" si="6"/>
        <v>0.595</v>
      </c>
      <c r="V224" s="139">
        <f t="shared" si="7"/>
        <v>0.312</v>
      </c>
      <c r="W224" s="139">
        <f t="shared" si="8"/>
        <v>0</v>
      </c>
      <c r="X224" s="139">
        <f t="shared" si="9"/>
        <v>0.38</v>
      </c>
      <c r="Y224" s="139">
        <f t="shared" si="10"/>
        <v>0.276</v>
      </c>
      <c r="Z224" s="139">
        <f t="shared" si="11"/>
        <v>0.28</v>
      </c>
      <c r="AA224" s="139">
        <f t="shared" si="12"/>
        <v>0.28</v>
      </c>
      <c r="AB224" s="139">
        <f t="shared" si="13"/>
        <v>0</v>
      </c>
      <c r="AC224" s="139">
        <f t="shared" si="14"/>
        <v>0</v>
      </c>
      <c r="AD224" s="139">
        <f t="shared" si="15"/>
        <v>0.275</v>
      </c>
      <c r="AE224" s="140">
        <f t="shared" si="16"/>
        <v>3.112</v>
      </c>
      <c r="AF224" s="98">
        <f t="shared" si="17"/>
        <v>0.1335622318</v>
      </c>
      <c r="AG224" s="141">
        <f t="shared" si="18"/>
        <v>0.1335622318</v>
      </c>
    </row>
    <row r="225" ht="15.75" customHeight="1">
      <c r="A225" s="27" t="s">
        <v>172</v>
      </c>
      <c r="B225" s="27" t="s">
        <v>10</v>
      </c>
      <c r="C225" s="133" t="s">
        <v>472</v>
      </c>
      <c r="D225" s="134">
        <v>44763.0</v>
      </c>
      <c r="E225" s="133">
        <v>40.0</v>
      </c>
      <c r="F225" s="133">
        <v>30.0</v>
      </c>
      <c r="G225" s="133">
        <v>10.0</v>
      </c>
      <c r="H225" s="133">
        <v>30.0</v>
      </c>
      <c r="I225" s="133">
        <v>16.0</v>
      </c>
      <c r="J225" s="133">
        <v>11.0</v>
      </c>
      <c r="K225" s="133">
        <v>30.0</v>
      </c>
      <c r="L225" s="133">
        <v>20.0</v>
      </c>
      <c r="M225" s="133">
        <v>0.0</v>
      </c>
      <c r="N225" s="133">
        <v>10.0</v>
      </c>
      <c r="O225" s="133">
        <v>30.0</v>
      </c>
      <c r="P225" s="135">
        <f t="shared" si="1"/>
        <v>227</v>
      </c>
      <c r="Q225" s="136">
        <f t="shared" si="2"/>
        <v>0.172</v>
      </c>
      <c r="R225" s="137">
        <f t="shared" si="3"/>
        <v>0.024</v>
      </c>
      <c r="S225" s="138">
        <f t="shared" si="4"/>
        <v>0.222</v>
      </c>
      <c r="T225" s="139">
        <f t="shared" si="5"/>
        <v>0.1</v>
      </c>
      <c r="U225" s="139">
        <f t="shared" si="6"/>
        <v>0.357</v>
      </c>
      <c r="V225" s="139">
        <f t="shared" si="7"/>
        <v>0.1248</v>
      </c>
      <c r="W225" s="139">
        <f t="shared" si="8"/>
        <v>0.4191</v>
      </c>
      <c r="X225" s="139">
        <f t="shared" si="9"/>
        <v>0.285</v>
      </c>
      <c r="Y225" s="139">
        <f t="shared" si="10"/>
        <v>0.207</v>
      </c>
      <c r="Z225" s="139">
        <f t="shared" si="11"/>
        <v>0.112</v>
      </c>
      <c r="AA225" s="139">
        <f t="shared" si="12"/>
        <v>0.112</v>
      </c>
      <c r="AB225" s="139">
        <f t="shared" si="13"/>
        <v>0</v>
      </c>
      <c r="AC225" s="139">
        <f t="shared" si="14"/>
        <v>0</v>
      </c>
      <c r="AD225" s="139">
        <f t="shared" si="15"/>
        <v>0.055</v>
      </c>
      <c r="AE225" s="140">
        <f t="shared" si="16"/>
        <v>2.1899</v>
      </c>
      <c r="AF225" s="98">
        <f t="shared" si="17"/>
        <v>0.09398712446</v>
      </c>
      <c r="AG225" s="141">
        <f t="shared" si="18"/>
        <v>0.09398712446</v>
      </c>
    </row>
    <row r="226" ht="15.75" customHeight="1">
      <c r="A226" s="27" t="s">
        <v>172</v>
      </c>
      <c r="B226" s="27" t="s">
        <v>10</v>
      </c>
      <c r="C226" s="133" t="s">
        <v>473</v>
      </c>
      <c r="D226" s="134">
        <v>44763.0</v>
      </c>
      <c r="E226" s="133">
        <v>60.0</v>
      </c>
      <c r="F226" s="133">
        <v>60.0</v>
      </c>
      <c r="G226" s="133">
        <v>20.0</v>
      </c>
      <c r="H226" s="133">
        <v>40.0</v>
      </c>
      <c r="I226" s="133">
        <v>20.0</v>
      </c>
      <c r="J226" s="133">
        <v>50.0</v>
      </c>
      <c r="K226" s="133">
        <v>60.0</v>
      </c>
      <c r="L226" s="133">
        <v>30.0</v>
      </c>
      <c r="M226" s="133">
        <v>20.0</v>
      </c>
      <c r="N226" s="133">
        <v>40.0</v>
      </c>
      <c r="O226" s="133">
        <v>20.0</v>
      </c>
      <c r="P226" s="135">
        <f t="shared" si="1"/>
        <v>420</v>
      </c>
      <c r="Q226" s="136">
        <f t="shared" si="2"/>
        <v>0.258</v>
      </c>
      <c r="R226" s="137">
        <f t="shared" si="3"/>
        <v>0.036</v>
      </c>
      <c r="S226" s="138">
        <f t="shared" si="4"/>
        <v>0.444</v>
      </c>
      <c r="T226" s="139">
        <f t="shared" si="5"/>
        <v>0.2</v>
      </c>
      <c r="U226" s="139">
        <f t="shared" si="6"/>
        <v>0.476</v>
      </c>
      <c r="V226" s="139">
        <f t="shared" si="7"/>
        <v>0.156</v>
      </c>
      <c r="W226" s="139">
        <f t="shared" si="8"/>
        <v>1.905</v>
      </c>
      <c r="X226" s="139">
        <f t="shared" si="9"/>
        <v>0.57</v>
      </c>
      <c r="Y226" s="139">
        <f t="shared" si="10"/>
        <v>0.414</v>
      </c>
      <c r="Z226" s="139">
        <f t="shared" si="11"/>
        <v>0.168</v>
      </c>
      <c r="AA226" s="139">
        <f t="shared" si="12"/>
        <v>0.168</v>
      </c>
      <c r="AB226" s="139">
        <f t="shared" si="13"/>
        <v>0.196</v>
      </c>
      <c r="AC226" s="139">
        <f t="shared" si="14"/>
        <v>0.29</v>
      </c>
      <c r="AD226" s="139">
        <f t="shared" si="15"/>
        <v>0.22</v>
      </c>
      <c r="AE226" s="140">
        <f t="shared" si="16"/>
        <v>5.501</v>
      </c>
      <c r="AF226" s="98">
        <f t="shared" si="17"/>
        <v>0.2360944206</v>
      </c>
      <c r="AG226" s="141">
        <f t="shared" si="18"/>
        <v>0.2360944206</v>
      </c>
    </row>
    <row r="227" ht="15.75" customHeight="1">
      <c r="A227" s="27" t="s">
        <v>172</v>
      </c>
      <c r="B227" s="27" t="s">
        <v>10</v>
      </c>
      <c r="C227" s="133" t="s">
        <v>474</v>
      </c>
      <c r="D227" s="134">
        <v>44763.0</v>
      </c>
      <c r="E227" s="133">
        <v>60.0</v>
      </c>
      <c r="F227" s="133">
        <v>140.0</v>
      </c>
      <c r="G227" s="133">
        <v>25.0</v>
      </c>
      <c r="H227" s="133">
        <v>140.0</v>
      </c>
      <c r="I227" s="133">
        <v>172.0</v>
      </c>
      <c r="J227" s="133">
        <v>100.0</v>
      </c>
      <c r="K227" s="133">
        <v>100.0</v>
      </c>
      <c r="L227" s="133">
        <v>50.0</v>
      </c>
      <c r="M227" s="133">
        <v>40.0</v>
      </c>
      <c r="N227" s="133">
        <v>100.0</v>
      </c>
      <c r="O227" s="133">
        <v>0.0</v>
      </c>
      <c r="P227" s="135">
        <f t="shared" si="1"/>
        <v>927</v>
      </c>
      <c r="Q227" s="136">
        <f t="shared" si="2"/>
        <v>0.258</v>
      </c>
      <c r="R227" s="137">
        <f t="shared" si="3"/>
        <v>0.036</v>
      </c>
      <c r="S227" s="138">
        <f t="shared" si="4"/>
        <v>1.036</v>
      </c>
      <c r="T227" s="139">
        <f t="shared" si="5"/>
        <v>0.25</v>
      </c>
      <c r="U227" s="139">
        <f t="shared" si="6"/>
        <v>1.666</v>
      </c>
      <c r="V227" s="139">
        <f t="shared" si="7"/>
        <v>1.3416</v>
      </c>
      <c r="W227" s="139">
        <f t="shared" si="8"/>
        <v>3.81</v>
      </c>
      <c r="X227" s="139">
        <f t="shared" si="9"/>
        <v>0.95</v>
      </c>
      <c r="Y227" s="139">
        <f t="shared" si="10"/>
        <v>0.69</v>
      </c>
      <c r="Z227" s="139">
        <f t="shared" si="11"/>
        <v>0.28</v>
      </c>
      <c r="AA227" s="139">
        <f t="shared" si="12"/>
        <v>0.28</v>
      </c>
      <c r="AB227" s="139">
        <f t="shared" si="13"/>
        <v>0.392</v>
      </c>
      <c r="AC227" s="139">
        <f t="shared" si="14"/>
        <v>0.58</v>
      </c>
      <c r="AD227" s="139">
        <f t="shared" si="15"/>
        <v>0.55</v>
      </c>
      <c r="AE227" s="140">
        <f t="shared" si="16"/>
        <v>12.1196</v>
      </c>
      <c r="AF227" s="98">
        <f t="shared" si="17"/>
        <v>0.5201545064</v>
      </c>
      <c r="AG227" s="141">
        <f t="shared" si="18"/>
        <v>0.5201545064</v>
      </c>
    </row>
    <row r="228" ht="15.75" customHeight="1">
      <c r="A228" s="27" t="s">
        <v>172</v>
      </c>
      <c r="B228" s="27" t="s">
        <v>10</v>
      </c>
      <c r="C228" s="133" t="s">
        <v>475</v>
      </c>
      <c r="D228" s="134">
        <v>44763.0</v>
      </c>
      <c r="E228" s="133">
        <v>0.0</v>
      </c>
      <c r="F228" s="133">
        <v>60.0</v>
      </c>
      <c r="G228" s="133">
        <v>20.0</v>
      </c>
      <c r="H228" s="133">
        <v>10.0</v>
      </c>
      <c r="I228" s="133">
        <v>40.0</v>
      </c>
      <c r="J228" s="133">
        <v>25.0</v>
      </c>
      <c r="K228" s="133">
        <v>30.0</v>
      </c>
      <c r="L228" s="133">
        <v>30.0</v>
      </c>
      <c r="M228" s="133">
        <v>20.0</v>
      </c>
      <c r="N228" s="133">
        <v>20.0</v>
      </c>
      <c r="O228" s="133">
        <v>20.0</v>
      </c>
      <c r="P228" s="135">
        <f t="shared" si="1"/>
        <v>275</v>
      </c>
      <c r="Q228" s="136">
        <f t="shared" si="2"/>
        <v>0</v>
      </c>
      <c r="R228" s="137">
        <f t="shared" si="3"/>
        <v>0</v>
      </c>
      <c r="S228" s="138">
        <f t="shared" si="4"/>
        <v>0.444</v>
      </c>
      <c r="T228" s="139">
        <f t="shared" si="5"/>
        <v>0.2</v>
      </c>
      <c r="U228" s="139">
        <f t="shared" si="6"/>
        <v>0.119</v>
      </c>
      <c r="V228" s="139">
        <f t="shared" si="7"/>
        <v>0.312</v>
      </c>
      <c r="W228" s="139">
        <f t="shared" si="8"/>
        <v>0.9525</v>
      </c>
      <c r="X228" s="139">
        <f t="shared" si="9"/>
        <v>0.285</v>
      </c>
      <c r="Y228" s="139">
        <f t="shared" si="10"/>
        <v>0.207</v>
      </c>
      <c r="Z228" s="139">
        <f t="shared" si="11"/>
        <v>0.168</v>
      </c>
      <c r="AA228" s="139">
        <f t="shared" si="12"/>
        <v>0.168</v>
      </c>
      <c r="AB228" s="139">
        <f t="shared" si="13"/>
        <v>0.196</v>
      </c>
      <c r="AC228" s="139">
        <f t="shared" si="14"/>
        <v>0.29</v>
      </c>
      <c r="AD228" s="139">
        <f t="shared" si="15"/>
        <v>0.11</v>
      </c>
      <c r="AE228" s="140">
        <f t="shared" si="16"/>
        <v>3.4515</v>
      </c>
      <c r="AF228" s="98">
        <f t="shared" si="17"/>
        <v>0.1481330472</v>
      </c>
      <c r="AG228" s="141">
        <f t="shared" si="18"/>
        <v>0.1481330472</v>
      </c>
    </row>
    <row r="229" ht="15.75" customHeight="1">
      <c r="A229" s="27" t="s">
        <v>172</v>
      </c>
      <c r="B229" s="27" t="s">
        <v>10</v>
      </c>
      <c r="C229" s="133" t="s">
        <v>476</v>
      </c>
      <c r="D229" s="134">
        <v>44763.0</v>
      </c>
      <c r="E229" s="133">
        <v>80.0</v>
      </c>
      <c r="F229" s="133">
        <v>100.0</v>
      </c>
      <c r="G229" s="133">
        <v>30.0</v>
      </c>
      <c r="H229" s="133">
        <v>50.0</v>
      </c>
      <c r="I229" s="133">
        <v>50.0</v>
      </c>
      <c r="J229" s="133">
        <v>50.0</v>
      </c>
      <c r="K229" s="133">
        <v>60.0</v>
      </c>
      <c r="L229" s="133">
        <v>30.0</v>
      </c>
      <c r="M229" s="133">
        <v>30.0</v>
      </c>
      <c r="N229" s="133">
        <v>40.0</v>
      </c>
      <c r="O229" s="133">
        <v>0.0</v>
      </c>
      <c r="P229" s="135">
        <f t="shared" si="1"/>
        <v>520</v>
      </c>
      <c r="Q229" s="136">
        <f t="shared" si="2"/>
        <v>0.344</v>
      </c>
      <c r="R229" s="137">
        <f t="shared" si="3"/>
        <v>0.048</v>
      </c>
      <c r="S229" s="138">
        <f t="shared" si="4"/>
        <v>0.74</v>
      </c>
      <c r="T229" s="139">
        <f t="shared" si="5"/>
        <v>0.3</v>
      </c>
      <c r="U229" s="139">
        <f t="shared" si="6"/>
        <v>0.595</v>
      </c>
      <c r="V229" s="139">
        <f t="shared" si="7"/>
        <v>0.39</v>
      </c>
      <c r="W229" s="139">
        <f t="shared" si="8"/>
        <v>1.905</v>
      </c>
      <c r="X229" s="139">
        <f t="shared" si="9"/>
        <v>0.57</v>
      </c>
      <c r="Y229" s="139">
        <f t="shared" si="10"/>
        <v>0.414</v>
      </c>
      <c r="Z229" s="139">
        <f t="shared" si="11"/>
        <v>0.168</v>
      </c>
      <c r="AA229" s="139">
        <f t="shared" si="12"/>
        <v>0.168</v>
      </c>
      <c r="AB229" s="139">
        <f t="shared" si="13"/>
        <v>0.294</v>
      </c>
      <c r="AC229" s="139">
        <f t="shared" si="14"/>
        <v>0.435</v>
      </c>
      <c r="AD229" s="139">
        <f t="shared" si="15"/>
        <v>0.22</v>
      </c>
      <c r="AE229" s="140">
        <f t="shared" si="16"/>
        <v>6.591</v>
      </c>
      <c r="AF229" s="98">
        <f t="shared" si="17"/>
        <v>0.2828755365</v>
      </c>
      <c r="AG229" s="141">
        <f t="shared" si="18"/>
        <v>0.2828755365</v>
      </c>
    </row>
    <row r="230" ht="15.75" customHeight="1">
      <c r="A230" s="27" t="s">
        <v>172</v>
      </c>
      <c r="B230" s="27" t="s">
        <v>10</v>
      </c>
      <c r="C230" s="133" t="s">
        <v>477</v>
      </c>
      <c r="D230" s="134">
        <v>44763.0</v>
      </c>
      <c r="E230" s="133">
        <v>100.0</v>
      </c>
      <c r="F230" s="133">
        <v>80.0</v>
      </c>
      <c r="G230" s="133">
        <v>0.0</v>
      </c>
      <c r="H230" s="133">
        <v>90.0</v>
      </c>
      <c r="I230" s="133">
        <v>100.0</v>
      </c>
      <c r="J230" s="133">
        <v>50.0</v>
      </c>
      <c r="K230" s="133">
        <v>0.0</v>
      </c>
      <c r="L230" s="133">
        <v>50.0</v>
      </c>
      <c r="M230" s="133">
        <v>20.0</v>
      </c>
      <c r="N230" s="133">
        <v>70.0</v>
      </c>
      <c r="O230" s="133">
        <v>50.0</v>
      </c>
      <c r="P230" s="135">
        <f t="shared" si="1"/>
        <v>610</v>
      </c>
      <c r="Q230" s="136">
        <f t="shared" si="2"/>
        <v>0.43</v>
      </c>
      <c r="R230" s="137">
        <f t="shared" si="3"/>
        <v>0.06</v>
      </c>
      <c r="S230" s="138">
        <f t="shared" si="4"/>
        <v>0.592</v>
      </c>
      <c r="T230" s="139">
        <f t="shared" si="5"/>
        <v>0</v>
      </c>
      <c r="U230" s="139">
        <f t="shared" si="6"/>
        <v>1.071</v>
      </c>
      <c r="V230" s="139">
        <f t="shared" si="7"/>
        <v>0.78</v>
      </c>
      <c r="W230" s="139">
        <f t="shared" si="8"/>
        <v>1.905</v>
      </c>
      <c r="X230" s="139">
        <f t="shared" si="9"/>
        <v>0</v>
      </c>
      <c r="Y230" s="139">
        <f t="shared" si="10"/>
        <v>0</v>
      </c>
      <c r="Z230" s="139">
        <f t="shared" si="11"/>
        <v>0.28</v>
      </c>
      <c r="AA230" s="139">
        <f t="shared" si="12"/>
        <v>0.28</v>
      </c>
      <c r="AB230" s="139">
        <f t="shared" si="13"/>
        <v>0.196</v>
      </c>
      <c r="AC230" s="139">
        <f t="shared" si="14"/>
        <v>0.29</v>
      </c>
      <c r="AD230" s="139">
        <f t="shared" si="15"/>
        <v>0.385</v>
      </c>
      <c r="AE230" s="140">
        <f t="shared" si="16"/>
        <v>6.269</v>
      </c>
      <c r="AF230" s="98">
        <f t="shared" si="17"/>
        <v>0.269055794</v>
      </c>
      <c r="AG230" s="141">
        <f t="shared" si="18"/>
        <v>0.269055794</v>
      </c>
    </row>
    <row r="231" ht="15.75" customHeight="1">
      <c r="A231" s="27" t="s">
        <v>172</v>
      </c>
      <c r="B231" s="27" t="s">
        <v>10</v>
      </c>
      <c r="C231" s="133" t="s">
        <v>478</v>
      </c>
      <c r="D231" s="134">
        <v>44763.0</v>
      </c>
      <c r="E231" s="133">
        <v>0.0</v>
      </c>
      <c r="F231" s="133">
        <v>100.0</v>
      </c>
      <c r="G231" s="133">
        <v>0.0</v>
      </c>
      <c r="H231" s="133">
        <v>40.0</v>
      </c>
      <c r="I231" s="133">
        <v>100.0</v>
      </c>
      <c r="J231" s="133">
        <v>0.0</v>
      </c>
      <c r="K231" s="133">
        <v>20.0</v>
      </c>
      <c r="L231" s="133">
        <v>50.0</v>
      </c>
      <c r="M231" s="133">
        <v>0.0</v>
      </c>
      <c r="N231" s="133">
        <v>70.0</v>
      </c>
      <c r="O231" s="133">
        <v>20.0</v>
      </c>
      <c r="P231" s="135">
        <f t="shared" si="1"/>
        <v>400</v>
      </c>
      <c r="Q231" s="136">
        <f t="shared" si="2"/>
        <v>0</v>
      </c>
      <c r="R231" s="137">
        <f t="shared" si="3"/>
        <v>0</v>
      </c>
      <c r="S231" s="138">
        <f t="shared" si="4"/>
        <v>0.74</v>
      </c>
      <c r="T231" s="139">
        <f t="shared" si="5"/>
        <v>0</v>
      </c>
      <c r="U231" s="139">
        <f t="shared" si="6"/>
        <v>0.476</v>
      </c>
      <c r="V231" s="139">
        <f t="shared" si="7"/>
        <v>0.78</v>
      </c>
      <c r="W231" s="139">
        <f t="shared" si="8"/>
        <v>0</v>
      </c>
      <c r="X231" s="139">
        <f t="shared" si="9"/>
        <v>0.19</v>
      </c>
      <c r="Y231" s="139">
        <f t="shared" si="10"/>
        <v>0.138</v>
      </c>
      <c r="Z231" s="139">
        <f t="shared" si="11"/>
        <v>0.28</v>
      </c>
      <c r="AA231" s="139">
        <f t="shared" si="12"/>
        <v>0.28</v>
      </c>
      <c r="AB231" s="139">
        <f t="shared" si="13"/>
        <v>0</v>
      </c>
      <c r="AC231" s="139">
        <f t="shared" si="14"/>
        <v>0</v>
      </c>
      <c r="AD231" s="139">
        <f t="shared" si="15"/>
        <v>0.385</v>
      </c>
      <c r="AE231" s="140">
        <f t="shared" si="16"/>
        <v>3.269</v>
      </c>
      <c r="AF231" s="98">
        <f t="shared" si="17"/>
        <v>0.1403004292</v>
      </c>
      <c r="AG231" s="141">
        <f t="shared" si="18"/>
        <v>0.1403004292</v>
      </c>
    </row>
    <row r="232" ht="15.75" customHeight="1">
      <c r="A232" s="27" t="s">
        <v>172</v>
      </c>
      <c r="B232" s="27" t="s">
        <v>10</v>
      </c>
      <c r="C232" s="133" t="s">
        <v>479</v>
      </c>
      <c r="D232" s="134">
        <v>44763.0</v>
      </c>
      <c r="E232" s="133">
        <v>60.0</v>
      </c>
      <c r="F232" s="133">
        <v>100.0</v>
      </c>
      <c r="G232" s="133">
        <v>15.0</v>
      </c>
      <c r="H232" s="133">
        <v>50.0</v>
      </c>
      <c r="I232" s="133">
        <v>50.0</v>
      </c>
      <c r="J232" s="133">
        <v>40.0</v>
      </c>
      <c r="K232" s="133">
        <v>20.0</v>
      </c>
      <c r="L232" s="133">
        <v>30.0</v>
      </c>
      <c r="M232" s="133">
        <v>20.0</v>
      </c>
      <c r="N232" s="133">
        <v>20.0</v>
      </c>
      <c r="O232" s="133">
        <v>50.0</v>
      </c>
      <c r="P232" s="135">
        <f t="shared" si="1"/>
        <v>455</v>
      </c>
      <c r="Q232" s="136">
        <f t="shared" si="2"/>
        <v>0.258</v>
      </c>
      <c r="R232" s="137">
        <f t="shared" si="3"/>
        <v>0.036</v>
      </c>
      <c r="S232" s="138">
        <f t="shared" si="4"/>
        <v>0.74</v>
      </c>
      <c r="T232" s="139">
        <f t="shared" si="5"/>
        <v>0.15</v>
      </c>
      <c r="U232" s="139">
        <f t="shared" si="6"/>
        <v>0.595</v>
      </c>
      <c r="V232" s="139">
        <f t="shared" si="7"/>
        <v>0.39</v>
      </c>
      <c r="W232" s="139">
        <f t="shared" si="8"/>
        <v>1.524</v>
      </c>
      <c r="X232" s="139">
        <f t="shared" si="9"/>
        <v>0.19</v>
      </c>
      <c r="Y232" s="139">
        <f t="shared" si="10"/>
        <v>0.138</v>
      </c>
      <c r="Z232" s="139">
        <f t="shared" si="11"/>
        <v>0.168</v>
      </c>
      <c r="AA232" s="139">
        <f t="shared" si="12"/>
        <v>0.168</v>
      </c>
      <c r="AB232" s="139">
        <f t="shared" si="13"/>
        <v>0.196</v>
      </c>
      <c r="AC232" s="139">
        <f t="shared" si="14"/>
        <v>0.29</v>
      </c>
      <c r="AD232" s="139">
        <f t="shared" si="15"/>
        <v>0.11</v>
      </c>
      <c r="AE232" s="140">
        <f t="shared" si="16"/>
        <v>4.953</v>
      </c>
      <c r="AF232" s="98">
        <f t="shared" si="17"/>
        <v>0.2125751073</v>
      </c>
      <c r="AG232" s="141">
        <f t="shared" si="18"/>
        <v>0.2125751073</v>
      </c>
    </row>
    <row r="233" ht="15.75" customHeight="1">
      <c r="A233" s="27" t="s">
        <v>172</v>
      </c>
      <c r="B233" s="27" t="s">
        <v>10</v>
      </c>
      <c r="C233" s="133" t="s">
        <v>480</v>
      </c>
      <c r="D233" s="134">
        <v>44763.0</v>
      </c>
      <c r="E233" s="133">
        <v>60.0</v>
      </c>
      <c r="F233" s="133">
        <v>60.0</v>
      </c>
      <c r="G233" s="133">
        <v>20.0</v>
      </c>
      <c r="H233" s="133">
        <v>40.0</v>
      </c>
      <c r="I233" s="133">
        <v>40.0</v>
      </c>
      <c r="J233" s="133">
        <v>40.0</v>
      </c>
      <c r="K233" s="133">
        <v>40.0</v>
      </c>
      <c r="L233" s="133">
        <v>30.0</v>
      </c>
      <c r="M233" s="133">
        <v>20.0</v>
      </c>
      <c r="N233" s="133">
        <v>40.0</v>
      </c>
      <c r="O233" s="133">
        <v>20.0</v>
      </c>
      <c r="P233" s="135">
        <f t="shared" si="1"/>
        <v>410</v>
      </c>
      <c r="Q233" s="136">
        <f t="shared" si="2"/>
        <v>0.258</v>
      </c>
      <c r="R233" s="137">
        <f t="shared" si="3"/>
        <v>0.036</v>
      </c>
      <c r="S233" s="138">
        <f t="shared" si="4"/>
        <v>0.444</v>
      </c>
      <c r="T233" s="139">
        <f t="shared" si="5"/>
        <v>0.2</v>
      </c>
      <c r="U233" s="139">
        <f t="shared" si="6"/>
        <v>0.476</v>
      </c>
      <c r="V233" s="139">
        <f t="shared" si="7"/>
        <v>0.312</v>
      </c>
      <c r="W233" s="139">
        <f t="shared" si="8"/>
        <v>1.524</v>
      </c>
      <c r="X233" s="139">
        <f t="shared" si="9"/>
        <v>0.38</v>
      </c>
      <c r="Y233" s="139">
        <f t="shared" si="10"/>
        <v>0.276</v>
      </c>
      <c r="Z233" s="139">
        <f t="shared" si="11"/>
        <v>0.168</v>
      </c>
      <c r="AA233" s="139">
        <f t="shared" si="12"/>
        <v>0.168</v>
      </c>
      <c r="AB233" s="139">
        <f t="shared" si="13"/>
        <v>0.196</v>
      </c>
      <c r="AC233" s="139">
        <f t="shared" si="14"/>
        <v>0.29</v>
      </c>
      <c r="AD233" s="139">
        <f t="shared" si="15"/>
        <v>0.22</v>
      </c>
      <c r="AE233" s="140">
        <f t="shared" si="16"/>
        <v>4.948</v>
      </c>
      <c r="AF233" s="98">
        <f t="shared" si="17"/>
        <v>0.212360515</v>
      </c>
      <c r="AG233" s="141">
        <f t="shared" si="18"/>
        <v>0.212360515</v>
      </c>
    </row>
    <row r="234" ht="15.75" customHeight="1">
      <c r="A234" s="27" t="s">
        <v>172</v>
      </c>
      <c r="B234" s="27" t="s">
        <v>10</v>
      </c>
      <c r="C234" s="133" t="s">
        <v>481</v>
      </c>
      <c r="D234" s="134">
        <v>44763.0</v>
      </c>
      <c r="E234" s="133">
        <v>40.0</v>
      </c>
      <c r="F234" s="133">
        <v>40.0</v>
      </c>
      <c r="G234" s="133">
        <v>20.0</v>
      </c>
      <c r="H234" s="133">
        <v>50.0</v>
      </c>
      <c r="I234" s="133">
        <v>56.0</v>
      </c>
      <c r="J234" s="133">
        <v>0.0</v>
      </c>
      <c r="K234" s="133">
        <v>40.0</v>
      </c>
      <c r="L234" s="133">
        <v>30.0</v>
      </c>
      <c r="M234" s="133">
        <v>10.0</v>
      </c>
      <c r="N234" s="133">
        <v>30.0</v>
      </c>
      <c r="O234" s="133">
        <v>20.0</v>
      </c>
      <c r="P234" s="135">
        <f t="shared" si="1"/>
        <v>336</v>
      </c>
      <c r="Q234" s="136">
        <f t="shared" si="2"/>
        <v>0.172</v>
      </c>
      <c r="R234" s="137">
        <f t="shared" si="3"/>
        <v>0.024</v>
      </c>
      <c r="S234" s="138">
        <f t="shared" si="4"/>
        <v>0.296</v>
      </c>
      <c r="T234" s="139">
        <f t="shared" si="5"/>
        <v>0.2</v>
      </c>
      <c r="U234" s="139">
        <f t="shared" si="6"/>
        <v>0.595</v>
      </c>
      <c r="V234" s="139">
        <f t="shared" si="7"/>
        <v>0.4368</v>
      </c>
      <c r="W234" s="139">
        <f t="shared" si="8"/>
        <v>0</v>
      </c>
      <c r="X234" s="139">
        <f t="shared" si="9"/>
        <v>0.38</v>
      </c>
      <c r="Y234" s="139">
        <f t="shared" si="10"/>
        <v>0.276</v>
      </c>
      <c r="Z234" s="139">
        <f t="shared" si="11"/>
        <v>0.168</v>
      </c>
      <c r="AA234" s="139">
        <f t="shared" si="12"/>
        <v>0.168</v>
      </c>
      <c r="AB234" s="139">
        <f t="shared" si="13"/>
        <v>0.098</v>
      </c>
      <c r="AC234" s="139">
        <f t="shared" si="14"/>
        <v>0.145</v>
      </c>
      <c r="AD234" s="139">
        <f t="shared" si="15"/>
        <v>0.165</v>
      </c>
      <c r="AE234" s="140">
        <f t="shared" si="16"/>
        <v>3.1238</v>
      </c>
      <c r="AF234" s="98">
        <f t="shared" si="17"/>
        <v>0.1340686695</v>
      </c>
      <c r="AG234" s="141">
        <f t="shared" si="18"/>
        <v>0.1340686695</v>
      </c>
    </row>
    <row r="235" ht="15.75" customHeight="1">
      <c r="A235" s="27" t="s">
        <v>172</v>
      </c>
      <c r="B235" s="27" t="s">
        <v>10</v>
      </c>
      <c r="C235" s="133" t="s">
        <v>482</v>
      </c>
      <c r="D235" s="134">
        <v>44763.0</v>
      </c>
      <c r="E235" s="133">
        <v>120.0</v>
      </c>
      <c r="F235" s="133">
        <v>280.0</v>
      </c>
      <c r="G235" s="133">
        <v>50.0</v>
      </c>
      <c r="H235" s="133">
        <v>0.0</v>
      </c>
      <c r="I235" s="133">
        <v>40.0</v>
      </c>
      <c r="J235" s="133">
        <v>20.0</v>
      </c>
      <c r="K235" s="133">
        <v>160.0</v>
      </c>
      <c r="L235" s="133">
        <v>0.0</v>
      </c>
      <c r="M235" s="133">
        <v>0.0</v>
      </c>
      <c r="N235" s="133">
        <v>60.0</v>
      </c>
      <c r="O235" s="133">
        <v>90.0</v>
      </c>
      <c r="P235" s="135">
        <f t="shared" si="1"/>
        <v>820</v>
      </c>
      <c r="Q235" s="136">
        <f t="shared" si="2"/>
        <v>0.516</v>
      </c>
      <c r="R235" s="137">
        <f t="shared" si="3"/>
        <v>0.072</v>
      </c>
      <c r="S235" s="138">
        <f t="shared" si="4"/>
        <v>2.072</v>
      </c>
      <c r="T235" s="139">
        <f t="shared" si="5"/>
        <v>0.5</v>
      </c>
      <c r="U235" s="139">
        <f t="shared" si="6"/>
        <v>0</v>
      </c>
      <c r="V235" s="139">
        <f t="shared" si="7"/>
        <v>0.312</v>
      </c>
      <c r="W235" s="139">
        <f t="shared" si="8"/>
        <v>0.762</v>
      </c>
      <c r="X235" s="139">
        <f t="shared" si="9"/>
        <v>1.52</v>
      </c>
      <c r="Y235" s="139">
        <f t="shared" si="10"/>
        <v>1.104</v>
      </c>
      <c r="Z235" s="139">
        <f t="shared" si="11"/>
        <v>0</v>
      </c>
      <c r="AA235" s="139">
        <f t="shared" si="12"/>
        <v>0</v>
      </c>
      <c r="AB235" s="139">
        <f t="shared" si="13"/>
        <v>0</v>
      </c>
      <c r="AC235" s="139">
        <f t="shared" si="14"/>
        <v>0</v>
      </c>
      <c r="AD235" s="139">
        <f t="shared" si="15"/>
        <v>0.33</v>
      </c>
      <c r="AE235" s="140">
        <f t="shared" si="16"/>
        <v>7.188</v>
      </c>
      <c r="AF235" s="98">
        <f t="shared" si="17"/>
        <v>0.3084978541</v>
      </c>
      <c r="AG235" s="141">
        <f t="shared" si="18"/>
        <v>0.3084978541</v>
      </c>
    </row>
    <row r="236" ht="15.75" customHeight="1">
      <c r="A236" s="27" t="s">
        <v>172</v>
      </c>
      <c r="B236" s="27" t="s">
        <v>10</v>
      </c>
      <c r="C236" s="133" t="s">
        <v>483</v>
      </c>
      <c r="D236" s="134">
        <v>44763.0</v>
      </c>
      <c r="E236" s="133">
        <v>0.0</v>
      </c>
      <c r="F236" s="133">
        <v>0.0</v>
      </c>
      <c r="G236" s="133">
        <v>0.0</v>
      </c>
      <c r="H236" s="133">
        <v>0.0</v>
      </c>
      <c r="I236" s="133">
        <v>0.0</v>
      </c>
      <c r="J236" s="133">
        <v>0.0</v>
      </c>
      <c r="K236" s="133">
        <v>0.0</v>
      </c>
      <c r="L236" s="133">
        <v>0.0</v>
      </c>
      <c r="M236" s="133">
        <v>0.0</v>
      </c>
      <c r="N236" s="133">
        <v>0.0</v>
      </c>
      <c r="O236" s="133">
        <v>0.0</v>
      </c>
      <c r="P236" s="135">
        <f t="shared" si="1"/>
        <v>0</v>
      </c>
      <c r="Q236" s="136">
        <f t="shared" si="2"/>
        <v>0</v>
      </c>
      <c r="R236" s="137">
        <f t="shared" si="3"/>
        <v>0</v>
      </c>
      <c r="S236" s="138">
        <f t="shared" si="4"/>
        <v>0</v>
      </c>
      <c r="T236" s="139">
        <f t="shared" si="5"/>
        <v>0</v>
      </c>
      <c r="U236" s="139">
        <f t="shared" si="6"/>
        <v>0</v>
      </c>
      <c r="V236" s="139">
        <f t="shared" si="7"/>
        <v>0</v>
      </c>
      <c r="W236" s="139">
        <f t="shared" si="8"/>
        <v>0</v>
      </c>
      <c r="X236" s="139">
        <f t="shared" si="9"/>
        <v>0</v>
      </c>
      <c r="Y236" s="139">
        <f t="shared" si="10"/>
        <v>0</v>
      </c>
      <c r="Z236" s="139">
        <f t="shared" si="11"/>
        <v>0</v>
      </c>
      <c r="AA236" s="139">
        <f t="shared" si="12"/>
        <v>0</v>
      </c>
      <c r="AB236" s="139">
        <f t="shared" si="13"/>
        <v>0</v>
      </c>
      <c r="AC236" s="139">
        <f t="shared" si="14"/>
        <v>0</v>
      </c>
      <c r="AD236" s="139">
        <f t="shared" si="15"/>
        <v>0</v>
      </c>
      <c r="AE236" s="140">
        <f t="shared" si="16"/>
        <v>0</v>
      </c>
      <c r="AF236" s="98">
        <f t="shared" si="17"/>
        <v>0</v>
      </c>
      <c r="AG236" s="141">
        <f t="shared" si="18"/>
        <v>0</v>
      </c>
    </row>
    <row r="237" ht="15.75" customHeight="1">
      <c r="A237" s="27" t="s">
        <v>172</v>
      </c>
      <c r="B237" s="27" t="s">
        <v>10</v>
      </c>
      <c r="C237" s="133" t="s">
        <v>484</v>
      </c>
      <c r="D237" s="134">
        <v>44763.0</v>
      </c>
      <c r="E237" s="133">
        <v>180.0</v>
      </c>
      <c r="F237" s="133">
        <v>500.0</v>
      </c>
      <c r="G237" s="133">
        <v>60.0</v>
      </c>
      <c r="H237" s="133">
        <v>150.0</v>
      </c>
      <c r="I237" s="133">
        <v>150.0</v>
      </c>
      <c r="J237" s="133">
        <v>100.0</v>
      </c>
      <c r="K237" s="133">
        <v>150.0</v>
      </c>
      <c r="L237" s="133">
        <v>100.0</v>
      </c>
      <c r="M237" s="133">
        <v>60.0</v>
      </c>
      <c r="N237" s="133">
        <v>200.0</v>
      </c>
      <c r="O237" s="133">
        <v>80.0</v>
      </c>
      <c r="P237" s="135">
        <f t="shared" si="1"/>
        <v>1730</v>
      </c>
      <c r="Q237" s="136">
        <f t="shared" si="2"/>
        <v>0.774</v>
      </c>
      <c r="R237" s="137">
        <f t="shared" si="3"/>
        <v>0.108</v>
      </c>
      <c r="S237" s="138">
        <f t="shared" si="4"/>
        <v>3.7</v>
      </c>
      <c r="T237" s="139">
        <f t="shared" si="5"/>
        <v>0.6</v>
      </c>
      <c r="U237" s="139">
        <f t="shared" si="6"/>
        <v>1.785</v>
      </c>
      <c r="V237" s="139">
        <f t="shared" si="7"/>
        <v>1.17</v>
      </c>
      <c r="W237" s="139">
        <f t="shared" si="8"/>
        <v>3.81</v>
      </c>
      <c r="X237" s="139">
        <f t="shared" si="9"/>
        <v>1.425</v>
      </c>
      <c r="Y237" s="139">
        <f t="shared" si="10"/>
        <v>1.035</v>
      </c>
      <c r="Z237" s="139">
        <f t="shared" si="11"/>
        <v>0.56</v>
      </c>
      <c r="AA237" s="139">
        <f t="shared" si="12"/>
        <v>0.56</v>
      </c>
      <c r="AB237" s="139">
        <f t="shared" si="13"/>
        <v>0.588</v>
      </c>
      <c r="AC237" s="139">
        <f t="shared" si="14"/>
        <v>0.87</v>
      </c>
      <c r="AD237" s="139">
        <f t="shared" si="15"/>
        <v>1.1</v>
      </c>
      <c r="AE237" s="140">
        <f t="shared" si="16"/>
        <v>18.085</v>
      </c>
      <c r="AF237" s="98">
        <f t="shared" si="17"/>
        <v>0.7761802575</v>
      </c>
      <c r="AG237" s="141">
        <f t="shared" si="18"/>
        <v>0.7761802575</v>
      </c>
    </row>
    <row r="238" ht="15.75" customHeight="1">
      <c r="A238" s="27" t="s">
        <v>172</v>
      </c>
      <c r="B238" s="27" t="s">
        <v>10</v>
      </c>
      <c r="C238" s="133" t="s">
        <v>485</v>
      </c>
      <c r="D238" s="134">
        <v>44763.0</v>
      </c>
      <c r="E238" s="133">
        <v>200.0</v>
      </c>
      <c r="F238" s="133">
        <v>300.0</v>
      </c>
      <c r="G238" s="133">
        <v>60.0</v>
      </c>
      <c r="H238" s="133">
        <v>200.0</v>
      </c>
      <c r="I238" s="133">
        <v>200.0</v>
      </c>
      <c r="J238" s="133">
        <v>150.0</v>
      </c>
      <c r="K238" s="133">
        <v>200.0</v>
      </c>
      <c r="L238" s="133">
        <v>100.0</v>
      </c>
      <c r="M238" s="133">
        <v>60.0</v>
      </c>
      <c r="N238" s="133">
        <v>200.0</v>
      </c>
      <c r="O238" s="133">
        <v>80.0</v>
      </c>
      <c r="P238" s="135">
        <f t="shared" si="1"/>
        <v>1750</v>
      </c>
      <c r="Q238" s="136">
        <f t="shared" si="2"/>
        <v>0.86</v>
      </c>
      <c r="R238" s="137">
        <f t="shared" si="3"/>
        <v>0.12</v>
      </c>
      <c r="S238" s="138">
        <f t="shared" si="4"/>
        <v>2.22</v>
      </c>
      <c r="T238" s="139">
        <f t="shared" si="5"/>
        <v>0.6</v>
      </c>
      <c r="U238" s="139">
        <f t="shared" si="6"/>
        <v>2.38</v>
      </c>
      <c r="V238" s="139">
        <f t="shared" si="7"/>
        <v>1.56</v>
      </c>
      <c r="W238" s="139">
        <f t="shared" si="8"/>
        <v>5.715</v>
      </c>
      <c r="X238" s="139">
        <f t="shared" si="9"/>
        <v>1.9</v>
      </c>
      <c r="Y238" s="139">
        <f t="shared" si="10"/>
        <v>1.38</v>
      </c>
      <c r="Z238" s="139">
        <f t="shared" si="11"/>
        <v>0.56</v>
      </c>
      <c r="AA238" s="139">
        <f t="shared" si="12"/>
        <v>0.56</v>
      </c>
      <c r="AB238" s="139">
        <f t="shared" si="13"/>
        <v>0.588</v>
      </c>
      <c r="AC238" s="139">
        <f t="shared" si="14"/>
        <v>0.87</v>
      </c>
      <c r="AD238" s="139">
        <f t="shared" si="15"/>
        <v>1.1</v>
      </c>
      <c r="AE238" s="140">
        <f t="shared" si="16"/>
        <v>20.413</v>
      </c>
      <c r="AF238" s="98">
        <f t="shared" si="17"/>
        <v>0.8760944206</v>
      </c>
      <c r="AG238" s="141">
        <f t="shared" si="18"/>
        <v>0.8760944206</v>
      </c>
    </row>
    <row r="239" ht="15.75" customHeight="1">
      <c r="A239" s="27" t="s">
        <v>172</v>
      </c>
      <c r="B239" s="27" t="s">
        <v>10</v>
      </c>
      <c r="C239" s="133" t="s">
        <v>486</v>
      </c>
      <c r="D239" s="134">
        <v>44763.0</v>
      </c>
      <c r="E239" s="133">
        <v>200.0</v>
      </c>
      <c r="F239" s="133">
        <v>300.0</v>
      </c>
      <c r="G239" s="133">
        <v>60.0</v>
      </c>
      <c r="H239" s="133">
        <v>200.0</v>
      </c>
      <c r="I239" s="133">
        <v>200.0</v>
      </c>
      <c r="J239" s="133">
        <v>150.0</v>
      </c>
      <c r="K239" s="133">
        <v>200.0</v>
      </c>
      <c r="L239" s="133">
        <v>100.0</v>
      </c>
      <c r="M239" s="133">
        <v>100.0</v>
      </c>
      <c r="N239" s="133">
        <v>200.0</v>
      </c>
      <c r="O239" s="133">
        <v>80.0</v>
      </c>
      <c r="P239" s="135">
        <f t="shared" si="1"/>
        <v>1790</v>
      </c>
      <c r="Q239" s="136">
        <f t="shared" si="2"/>
        <v>0.86</v>
      </c>
      <c r="R239" s="137">
        <f t="shared" si="3"/>
        <v>0.12</v>
      </c>
      <c r="S239" s="138">
        <f t="shared" si="4"/>
        <v>2.22</v>
      </c>
      <c r="T239" s="139">
        <f t="shared" si="5"/>
        <v>0.6</v>
      </c>
      <c r="U239" s="139">
        <f t="shared" si="6"/>
        <v>2.38</v>
      </c>
      <c r="V239" s="139">
        <f t="shared" si="7"/>
        <v>1.56</v>
      </c>
      <c r="W239" s="139">
        <f t="shared" si="8"/>
        <v>5.715</v>
      </c>
      <c r="X239" s="139">
        <f t="shared" si="9"/>
        <v>1.9</v>
      </c>
      <c r="Y239" s="139">
        <f t="shared" si="10"/>
        <v>1.38</v>
      </c>
      <c r="Z239" s="139">
        <f t="shared" si="11"/>
        <v>0.56</v>
      </c>
      <c r="AA239" s="139">
        <f t="shared" si="12"/>
        <v>0.56</v>
      </c>
      <c r="AB239" s="139">
        <f t="shared" si="13"/>
        <v>0.98</v>
      </c>
      <c r="AC239" s="139">
        <f t="shared" si="14"/>
        <v>1.45</v>
      </c>
      <c r="AD239" s="139">
        <f t="shared" si="15"/>
        <v>1.1</v>
      </c>
      <c r="AE239" s="140">
        <f t="shared" si="16"/>
        <v>21.385</v>
      </c>
      <c r="AF239" s="98">
        <f t="shared" si="17"/>
        <v>0.9178111588</v>
      </c>
      <c r="AG239" s="141">
        <f t="shared" si="18"/>
        <v>0.9178111588</v>
      </c>
    </row>
    <row r="240" ht="15.75" customHeight="1">
      <c r="A240" s="27" t="s">
        <v>172</v>
      </c>
      <c r="B240" s="27" t="s">
        <v>10</v>
      </c>
      <c r="C240" s="133" t="s">
        <v>453</v>
      </c>
      <c r="D240" s="134">
        <v>44794.0</v>
      </c>
      <c r="E240" s="133">
        <v>0.0</v>
      </c>
      <c r="F240" s="133">
        <v>0.0</v>
      </c>
      <c r="G240" s="133">
        <v>0.0</v>
      </c>
      <c r="H240" s="133">
        <v>0.0</v>
      </c>
      <c r="I240" s="133">
        <v>0.0</v>
      </c>
      <c r="J240" s="133">
        <v>0.0</v>
      </c>
      <c r="K240" s="133">
        <v>0.0</v>
      </c>
      <c r="L240" s="133">
        <v>0.0</v>
      </c>
      <c r="M240" s="133">
        <v>0.0</v>
      </c>
      <c r="N240" s="133">
        <v>240.0</v>
      </c>
      <c r="O240" s="133">
        <v>0.0</v>
      </c>
      <c r="P240" s="135">
        <f t="shared" si="1"/>
        <v>240</v>
      </c>
      <c r="Q240" s="136">
        <f t="shared" si="2"/>
        <v>0</v>
      </c>
      <c r="R240" s="137">
        <f t="shared" si="3"/>
        <v>0</v>
      </c>
      <c r="S240" s="138">
        <f t="shared" si="4"/>
        <v>0</v>
      </c>
      <c r="T240" s="139">
        <f t="shared" si="5"/>
        <v>0</v>
      </c>
      <c r="U240" s="139">
        <f t="shared" si="6"/>
        <v>0</v>
      </c>
      <c r="V240" s="139">
        <f t="shared" si="7"/>
        <v>0</v>
      </c>
      <c r="W240" s="139">
        <f t="shared" si="8"/>
        <v>0</v>
      </c>
      <c r="X240" s="139">
        <f t="shared" si="9"/>
        <v>0</v>
      </c>
      <c r="Y240" s="139">
        <f t="shared" si="10"/>
        <v>0</v>
      </c>
      <c r="Z240" s="139">
        <f t="shared" si="11"/>
        <v>0</v>
      </c>
      <c r="AA240" s="139">
        <f t="shared" si="12"/>
        <v>0</v>
      </c>
      <c r="AB240" s="139">
        <f t="shared" si="13"/>
        <v>0</v>
      </c>
      <c r="AC240" s="139">
        <f t="shared" si="14"/>
        <v>0</v>
      </c>
      <c r="AD240" s="139">
        <f t="shared" si="15"/>
        <v>1.32</v>
      </c>
      <c r="AE240" s="140">
        <f t="shared" si="16"/>
        <v>1.32</v>
      </c>
      <c r="AF240" s="98">
        <f t="shared" si="17"/>
        <v>0.05665236052</v>
      </c>
      <c r="AG240" s="141">
        <f t="shared" si="18"/>
        <v>0.05665236052</v>
      </c>
    </row>
    <row r="241" ht="15.75" customHeight="1">
      <c r="A241" s="27" t="s">
        <v>172</v>
      </c>
      <c r="B241" s="27" t="s">
        <v>10</v>
      </c>
      <c r="C241" s="133" t="s">
        <v>454</v>
      </c>
      <c r="D241" s="134">
        <v>44794.0</v>
      </c>
      <c r="E241" s="133">
        <v>60.0</v>
      </c>
      <c r="F241" s="133">
        <v>50.0</v>
      </c>
      <c r="G241" s="133">
        <v>0.0</v>
      </c>
      <c r="H241" s="133">
        <v>20.0</v>
      </c>
      <c r="I241" s="133">
        <v>12.0</v>
      </c>
      <c r="J241" s="133">
        <v>22.0</v>
      </c>
      <c r="K241" s="133">
        <v>20.0</v>
      </c>
      <c r="L241" s="133">
        <v>30.0</v>
      </c>
      <c r="M241" s="133">
        <v>10.0</v>
      </c>
      <c r="N241" s="133">
        <v>60.0</v>
      </c>
      <c r="O241" s="133">
        <v>0.0</v>
      </c>
      <c r="P241" s="135">
        <f t="shared" si="1"/>
        <v>284</v>
      </c>
      <c r="Q241" s="136">
        <f t="shared" si="2"/>
        <v>0.258</v>
      </c>
      <c r="R241" s="137">
        <f t="shared" si="3"/>
        <v>0.036</v>
      </c>
      <c r="S241" s="138">
        <f t="shared" si="4"/>
        <v>0.37</v>
      </c>
      <c r="T241" s="139">
        <f t="shared" si="5"/>
        <v>0</v>
      </c>
      <c r="U241" s="139">
        <f t="shared" si="6"/>
        <v>0.238</v>
      </c>
      <c r="V241" s="139">
        <f t="shared" si="7"/>
        <v>0.0936</v>
      </c>
      <c r="W241" s="139">
        <f t="shared" si="8"/>
        <v>0.8382</v>
      </c>
      <c r="X241" s="139">
        <f t="shared" si="9"/>
        <v>0.19</v>
      </c>
      <c r="Y241" s="139">
        <f t="shared" si="10"/>
        <v>0.138</v>
      </c>
      <c r="Z241" s="139">
        <f t="shared" si="11"/>
        <v>0.168</v>
      </c>
      <c r="AA241" s="139">
        <f t="shared" si="12"/>
        <v>0.168</v>
      </c>
      <c r="AB241" s="139">
        <f t="shared" si="13"/>
        <v>0.098</v>
      </c>
      <c r="AC241" s="139">
        <f t="shared" si="14"/>
        <v>0.145</v>
      </c>
      <c r="AD241" s="139">
        <f t="shared" si="15"/>
        <v>0.33</v>
      </c>
      <c r="AE241" s="140">
        <f t="shared" si="16"/>
        <v>3.0708</v>
      </c>
      <c r="AF241" s="98">
        <f t="shared" si="17"/>
        <v>0.1317939914</v>
      </c>
      <c r="AG241" s="141">
        <f t="shared" si="18"/>
        <v>0.1317939914</v>
      </c>
    </row>
    <row r="242" ht="15.75" customHeight="1">
      <c r="A242" s="27" t="s">
        <v>172</v>
      </c>
      <c r="B242" s="27" t="s">
        <v>10</v>
      </c>
      <c r="C242" s="133" t="s">
        <v>455</v>
      </c>
      <c r="D242" s="134">
        <v>44794.0</v>
      </c>
      <c r="E242" s="133">
        <v>0.0</v>
      </c>
      <c r="F242" s="133">
        <v>0.0</v>
      </c>
      <c r="G242" s="133">
        <v>0.0</v>
      </c>
      <c r="H242" s="133">
        <v>0.0</v>
      </c>
      <c r="I242" s="133">
        <v>0.0</v>
      </c>
      <c r="J242" s="133">
        <v>0.0</v>
      </c>
      <c r="K242" s="133">
        <v>0.0</v>
      </c>
      <c r="L242" s="133">
        <v>0.0</v>
      </c>
      <c r="M242" s="133">
        <v>0.0</v>
      </c>
      <c r="N242" s="133">
        <v>0.0</v>
      </c>
      <c r="O242" s="133">
        <v>0.0</v>
      </c>
      <c r="P242" s="135">
        <f t="shared" si="1"/>
        <v>0</v>
      </c>
      <c r="Q242" s="136">
        <f t="shared" si="2"/>
        <v>0</v>
      </c>
      <c r="R242" s="137">
        <f t="shared" si="3"/>
        <v>0</v>
      </c>
      <c r="S242" s="138">
        <f t="shared" si="4"/>
        <v>0</v>
      </c>
      <c r="T242" s="139">
        <f t="shared" si="5"/>
        <v>0</v>
      </c>
      <c r="U242" s="139">
        <f t="shared" si="6"/>
        <v>0</v>
      </c>
      <c r="V242" s="139">
        <f t="shared" si="7"/>
        <v>0</v>
      </c>
      <c r="W242" s="139">
        <f t="shared" si="8"/>
        <v>0</v>
      </c>
      <c r="X242" s="139">
        <f t="shared" si="9"/>
        <v>0</v>
      </c>
      <c r="Y242" s="139">
        <f t="shared" si="10"/>
        <v>0</v>
      </c>
      <c r="Z242" s="139">
        <f t="shared" si="11"/>
        <v>0</v>
      </c>
      <c r="AA242" s="139">
        <f t="shared" si="12"/>
        <v>0</v>
      </c>
      <c r="AB242" s="139">
        <f t="shared" si="13"/>
        <v>0</v>
      </c>
      <c r="AC242" s="139">
        <f t="shared" si="14"/>
        <v>0</v>
      </c>
      <c r="AD242" s="139">
        <f t="shared" si="15"/>
        <v>0</v>
      </c>
      <c r="AE242" s="140">
        <f t="shared" si="16"/>
        <v>0</v>
      </c>
      <c r="AF242" s="98">
        <f t="shared" si="17"/>
        <v>0</v>
      </c>
      <c r="AG242" s="141">
        <f t="shared" si="18"/>
        <v>0</v>
      </c>
    </row>
    <row r="243" ht="15.75" customHeight="1">
      <c r="A243" s="27" t="s">
        <v>172</v>
      </c>
      <c r="B243" s="27" t="s">
        <v>10</v>
      </c>
      <c r="C243" s="133" t="s">
        <v>456</v>
      </c>
      <c r="D243" s="134">
        <v>44794.0</v>
      </c>
      <c r="E243" s="133">
        <v>40.0</v>
      </c>
      <c r="F243" s="133">
        <v>100.0</v>
      </c>
      <c r="G243" s="133">
        <v>15.0</v>
      </c>
      <c r="H243" s="133">
        <v>50.0</v>
      </c>
      <c r="I243" s="133">
        <v>44.0</v>
      </c>
      <c r="J243" s="133">
        <v>50.0</v>
      </c>
      <c r="K243" s="133">
        <v>0.0</v>
      </c>
      <c r="L243" s="133">
        <v>0.0</v>
      </c>
      <c r="M243" s="133">
        <v>10.0</v>
      </c>
      <c r="N243" s="133">
        <v>70.0</v>
      </c>
      <c r="O243" s="133">
        <v>0.0</v>
      </c>
      <c r="P243" s="135">
        <f t="shared" si="1"/>
        <v>379</v>
      </c>
      <c r="Q243" s="136">
        <f t="shared" si="2"/>
        <v>0.172</v>
      </c>
      <c r="R243" s="137">
        <f t="shared" si="3"/>
        <v>0.024</v>
      </c>
      <c r="S243" s="138">
        <f t="shared" si="4"/>
        <v>0.74</v>
      </c>
      <c r="T243" s="139">
        <f t="shared" si="5"/>
        <v>0.15</v>
      </c>
      <c r="U243" s="139">
        <f t="shared" si="6"/>
        <v>0.595</v>
      </c>
      <c r="V243" s="139">
        <f t="shared" si="7"/>
        <v>0.3432</v>
      </c>
      <c r="W243" s="139">
        <f t="shared" si="8"/>
        <v>1.905</v>
      </c>
      <c r="X243" s="139">
        <f t="shared" si="9"/>
        <v>0</v>
      </c>
      <c r="Y243" s="139">
        <f t="shared" si="10"/>
        <v>0</v>
      </c>
      <c r="Z243" s="139">
        <f t="shared" si="11"/>
        <v>0</v>
      </c>
      <c r="AA243" s="139">
        <f t="shared" si="12"/>
        <v>0</v>
      </c>
      <c r="AB243" s="139">
        <f t="shared" si="13"/>
        <v>0.098</v>
      </c>
      <c r="AC243" s="139">
        <f t="shared" si="14"/>
        <v>0.145</v>
      </c>
      <c r="AD243" s="139">
        <f t="shared" si="15"/>
        <v>0.385</v>
      </c>
      <c r="AE243" s="140">
        <f t="shared" si="16"/>
        <v>4.5572</v>
      </c>
      <c r="AF243" s="98">
        <f t="shared" si="17"/>
        <v>0.1955879828</v>
      </c>
      <c r="AG243" s="141">
        <f t="shared" si="18"/>
        <v>0.1955879828</v>
      </c>
    </row>
    <row r="244" ht="15.75" customHeight="1">
      <c r="A244" s="27" t="s">
        <v>172</v>
      </c>
      <c r="B244" s="27" t="s">
        <v>10</v>
      </c>
      <c r="C244" s="133" t="s">
        <v>457</v>
      </c>
      <c r="D244" s="134">
        <v>44794.0</v>
      </c>
      <c r="E244" s="133">
        <v>0.0</v>
      </c>
      <c r="F244" s="133">
        <v>0.0</v>
      </c>
      <c r="G244" s="133">
        <v>0.0</v>
      </c>
      <c r="H244" s="133">
        <v>0.0</v>
      </c>
      <c r="I244" s="133">
        <v>0.0</v>
      </c>
      <c r="J244" s="133">
        <v>0.0</v>
      </c>
      <c r="K244" s="133">
        <v>0.0</v>
      </c>
      <c r="L244" s="133">
        <v>0.0</v>
      </c>
      <c r="M244" s="133">
        <v>0.0</v>
      </c>
      <c r="N244" s="133">
        <v>0.0</v>
      </c>
      <c r="O244" s="133">
        <v>0.0</v>
      </c>
      <c r="P244" s="135">
        <f t="shared" si="1"/>
        <v>0</v>
      </c>
      <c r="Q244" s="136">
        <f t="shared" si="2"/>
        <v>0</v>
      </c>
      <c r="R244" s="137">
        <f t="shared" si="3"/>
        <v>0</v>
      </c>
      <c r="S244" s="138">
        <f t="shared" si="4"/>
        <v>0</v>
      </c>
      <c r="T244" s="139">
        <f t="shared" si="5"/>
        <v>0</v>
      </c>
      <c r="U244" s="139">
        <f t="shared" si="6"/>
        <v>0</v>
      </c>
      <c r="V244" s="139">
        <f t="shared" si="7"/>
        <v>0</v>
      </c>
      <c r="W244" s="139">
        <f t="shared" si="8"/>
        <v>0</v>
      </c>
      <c r="X244" s="139">
        <f t="shared" si="9"/>
        <v>0</v>
      </c>
      <c r="Y244" s="139">
        <f t="shared" si="10"/>
        <v>0</v>
      </c>
      <c r="Z244" s="139">
        <f t="shared" si="11"/>
        <v>0</v>
      </c>
      <c r="AA244" s="139">
        <f t="shared" si="12"/>
        <v>0</v>
      </c>
      <c r="AB244" s="139">
        <f t="shared" si="13"/>
        <v>0</v>
      </c>
      <c r="AC244" s="139">
        <f t="shared" si="14"/>
        <v>0</v>
      </c>
      <c r="AD244" s="139">
        <f t="shared" si="15"/>
        <v>0</v>
      </c>
      <c r="AE244" s="140">
        <f t="shared" si="16"/>
        <v>0</v>
      </c>
      <c r="AF244" s="98">
        <f t="shared" si="17"/>
        <v>0</v>
      </c>
      <c r="AG244" s="141">
        <f t="shared" si="18"/>
        <v>0</v>
      </c>
    </row>
    <row r="245" ht="15.75" customHeight="1">
      <c r="A245" s="27" t="s">
        <v>172</v>
      </c>
      <c r="B245" s="27" t="s">
        <v>10</v>
      </c>
      <c r="C245" s="133" t="s">
        <v>458</v>
      </c>
      <c r="D245" s="134">
        <v>44794.0</v>
      </c>
      <c r="P245" s="135">
        <f t="shared" si="1"/>
        <v>0</v>
      </c>
      <c r="Q245" s="136">
        <f t="shared" si="2"/>
        <v>0</v>
      </c>
      <c r="R245" s="137">
        <f t="shared" si="3"/>
        <v>0</v>
      </c>
      <c r="S245" s="138">
        <f t="shared" si="4"/>
        <v>0</v>
      </c>
      <c r="T245" s="139">
        <f t="shared" si="5"/>
        <v>0</v>
      </c>
      <c r="U245" s="139">
        <f t="shared" si="6"/>
        <v>0</v>
      </c>
      <c r="V245" s="139">
        <f t="shared" si="7"/>
        <v>0</v>
      </c>
      <c r="W245" s="139">
        <f t="shared" si="8"/>
        <v>0</v>
      </c>
      <c r="X245" s="139">
        <f t="shared" si="9"/>
        <v>0</v>
      </c>
      <c r="Y245" s="139">
        <f t="shared" si="10"/>
        <v>0</v>
      </c>
      <c r="Z245" s="139">
        <f t="shared" si="11"/>
        <v>0</v>
      </c>
      <c r="AA245" s="139">
        <f t="shared" si="12"/>
        <v>0</v>
      </c>
      <c r="AB245" s="139">
        <f t="shared" si="13"/>
        <v>0</v>
      </c>
      <c r="AC245" s="139">
        <f t="shared" si="14"/>
        <v>0</v>
      </c>
      <c r="AD245" s="139">
        <f t="shared" si="15"/>
        <v>0</v>
      </c>
      <c r="AE245" s="140">
        <f t="shared" si="16"/>
        <v>0</v>
      </c>
      <c r="AF245" s="98">
        <f t="shared" si="17"/>
        <v>0</v>
      </c>
      <c r="AG245" s="141">
        <f t="shared" si="18"/>
        <v>0</v>
      </c>
    </row>
    <row r="246" ht="15.75" customHeight="1">
      <c r="A246" s="27" t="s">
        <v>172</v>
      </c>
      <c r="B246" s="27" t="s">
        <v>10</v>
      </c>
      <c r="C246" s="133" t="s">
        <v>459</v>
      </c>
      <c r="D246" s="134">
        <v>44794.0</v>
      </c>
      <c r="E246" s="133">
        <v>0.0</v>
      </c>
      <c r="F246" s="133">
        <v>0.0</v>
      </c>
      <c r="G246" s="133">
        <v>0.0</v>
      </c>
      <c r="H246" s="133">
        <v>0.0</v>
      </c>
      <c r="I246" s="133">
        <v>0.0</v>
      </c>
      <c r="J246" s="133">
        <v>0.0</v>
      </c>
      <c r="K246" s="133">
        <v>10.0</v>
      </c>
      <c r="L246" s="133">
        <v>10.0</v>
      </c>
      <c r="M246" s="133">
        <v>0.0</v>
      </c>
      <c r="N246" s="133">
        <v>0.0</v>
      </c>
      <c r="O246" s="133">
        <v>0.0</v>
      </c>
      <c r="P246" s="135">
        <f t="shared" si="1"/>
        <v>20</v>
      </c>
      <c r="Q246" s="136">
        <f t="shared" si="2"/>
        <v>0</v>
      </c>
      <c r="R246" s="137">
        <f t="shared" si="3"/>
        <v>0</v>
      </c>
      <c r="S246" s="138">
        <f t="shared" si="4"/>
        <v>0</v>
      </c>
      <c r="T246" s="139">
        <f t="shared" si="5"/>
        <v>0</v>
      </c>
      <c r="U246" s="139">
        <f t="shared" si="6"/>
        <v>0</v>
      </c>
      <c r="V246" s="139">
        <f t="shared" si="7"/>
        <v>0</v>
      </c>
      <c r="W246" s="139">
        <f t="shared" si="8"/>
        <v>0</v>
      </c>
      <c r="X246" s="139">
        <f t="shared" si="9"/>
        <v>0.095</v>
      </c>
      <c r="Y246" s="139">
        <f t="shared" si="10"/>
        <v>0.069</v>
      </c>
      <c r="Z246" s="139">
        <f t="shared" si="11"/>
        <v>0.056</v>
      </c>
      <c r="AA246" s="139">
        <f t="shared" si="12"/>
        <v>0.056</v>
      </c>
      <c r="AB246" s="139">
        <f t="shared" si="13"/>
        <v>0</v>
      </c>
      <c r="AC246" s="139">
        <f t="shared" si="14"/>
        <v>0</v>
      </c>
      <c r="AD246" s="139">
        <f t="shared" si="15"/>
        <v>0</v>
      </c>
      <c r="AE246" s="140">
        <f t="shared" si="16"/>
        <v>0.276</v>
      </c>
      <c r="AF246" s="98">
        <f t="shared" si="17"/>
        <v>0.01184549356</v>
      </c>
      <c r="AG246" s="141">
        <f t="shared" si="18"/>
        <v>0.01184549356</v>
      </c>
    </row>
    <row r="247" ht="15.75" customHeight="1">
      <c r="A247" s="27" t="s">
        <v>172</v>
      </c>
      <c r="B247" s="27" t="s">
        <v>10</v>
      </c>
      <c r="C247" s="133" t="s">
        <v>460</v>
      </c>
      <c r="D247" s="134">
        <v>44794.0</v>
      </c>
      <c r="E247" s="133">
        <v>60.0</v>
      </c>
      <c r="F247" s="133">
        <v>130.0</v>
      </c>
      <c r="G247" s="133">
        <v>25.0</v>
      </c>
      <c r="H247" s="133">
        <v>60.0</v>
      </c>
      <c r="I247" s="133">
        <v>40.0</v>
      </c>
      <c r="J247" s="133">
        <v>0.0</v>
      </c>
      <c r="K247" s="133">
        <v>50.0</v>
      </c>
      <c r="L247" s="133">
        <v>40.0</v>
      </c>
      <c r="M247" s="133">
        <v>50.0</v>
      </c>
      <c r="N247" s="133">
        <v>0.0</v>
      </c>
      <c r="O247" s="133">
        <v>0.0</v>
      </c>
      <c r="P247" s="135">
        <f t="shared" si="1"/>
        <v>455</v>
      </c>
      <c r="Q247" s="136">
        <f t="shared" si="2"/>
        <v>0.258</v>
      </c>
      <c r="R247" s="137">
        <f t="shared" si="3"/>
        <v>0.036</v>
      </c>
      <c r="S247" s="138">
        <f t="shared" si="4"/>
        <v>0.962</v>
      </c>
      <c r="T247" s="139">
        <f t="shared" si="5"/>
        <v>0.25</v>
      </c>
      <c r="U247" s="139">
        <f t="shared" si="6"/>
        <v>0.714</v>
      </c>
      <c r="V247" s="139">
        <f t="shared" si="7"/>
        <v>0.312</v>
      </c>
      <c r="W247" s="139">
        <f t="shared" si="8"/>
        <v>0</v>
      </c>
      <c r="X247" s="139">
        <f t="shared" si="9"/>
        <v>0.475</v>
      </c>
      <c r="Y247" s="139">
        <f t="shared" si="10"/>
        <v>0.345</v>
      </c>
      <c r="Z247" s="139">
        <f t="shared" si="11"/>
        <v>0.224</v>
      </c>
      <c r="AA247" s="139">
        <f t="shared" si="12"/>
        <v>0.224</v>
      </c>
      <c r="AB247" s="139">
        <f t="shared" si="13"/>
        <v>0.49</v>
      </c>
      <c r="AC247" s="139">
        <f t="shared" si="14"/>
        <v>0.725</v>
      </c>
      <c r="AD247" s="139">
        <f t="shared" si="15"/>
        <v>0</v>
      </c>
      <c r="AE247" s="140">
        <f t="shared" si="16"/>
        <v>5.015</v>
      </c>
      <c r="AF247" s="98">
        <f t="shared" si="17"/>
        <v>0.2152360515</v>
      </c>
      <c r="AG247" s="141">
        <f t="shared" si="18"/>
        <v>0.2152360515</v>
      </c>
    </row>
    <row r="248" ht="15.75" customHeight="1">
      <c r="A248" s="27" t="s">
        <v>172</v>
      </c>
      <c r="B248" s="27" t="s">
        <v>10</v>
      </c>
      <c r="C248" s="133" t="s">
        <v>461</v>
      </c>
      <c r="D248" s="134">
        <v>44794.0</v>
      </c>
      <c r="P248" s="135">
        <f t="shared" si="1"/>
        <v>0</v>
      </c>
      <c r="Q248" s="136">
        <f t="shared" si="2"/>
        <v>0</v>
      </c>
      <c r="R248" s="137">
        <f t="shared" si="3"/>
        <v>0</v>
      </c>
      <c r="S248" s="138">
        <f t="shared" si="4"/>
        <v>0</v>
      </c>
      <c r="T248" s="139">
        <f t="shared" si="5"/>
        <v>0</v>
      </c>
      <c r="U248" s="139">
        <f t="shared" si="6"/>
        <v>0</v>
      </c>
      <c r="V248" s="139">
        <f t="shared" si="7"/>
        <v>0</v>
      </c>
      <c r="W248" s="139">
        <f t="shared" si="8"/>
        <v>0</v>
      </c>
      <c r="X248" s="139">
        <f t="shared" si="9"/>
        <v>0</v>
      </c>
      <c r="Y248" s="139">
        <f t="shared" si="10"/>
        <v>0</v>
      </c>
      <c r="Z248" s="139">
        <f t="shared" si="11"/>
        <v>0</v>
      </c>
      <c r="AA248" s="139">
        <f t="shared" si="12"/>
        <v>0</v>
      </c>
      <c r="AB248" s="139">
        <f t="shared" si="13"/>
        <v>0</v>
      </c>
      <c r="AC248" s="139">
        <f t="shared" si="14"/>
        <v>0</v>
      </c>
      <c r="AD248" s="139">
        <f t="shared" si="15"/>
        <v>0</v>
      </c>
      <c r="AE248" s="140">
        <f t="shared" si="16"/>
        <v>0</v>
      </c>
      <c r="AF248" s="98">
        <f t="shared" si="17"/>
        <v>0</v>
      </c>
      <c r="AG248" s="141">
        <f t="shared" si="18"/>
        <v>0</v>
      </c>
    </row>
    <row r="249" ht="15.75" customHeight="1">
      <c r="A249" s="27" t="s">
        <v>172</v>
      </c>
      <c r="B249" s="27" t="s">
        <v>10</v>
      </c>
      <c r="C249" s="133" t="s">
        <v>462</v>
      </c>
      <c r="D249" s="134">
        <v>44794.0</v>
      </c>
      <c r="E249" s="133">
        <v>60.0</v>
      </c>
      <c r="F249" s="133">
        <v>160.0</v>
      </c>
      <c r="G249" s="133">
        <v>40.0</v>
      </c>
      <c r="H249" s="133">
        <v>60.0</v>
      </c>
      <c r="I249" s="133">
        <v>64.0</v>
      </c>
      <c r="J249" s="133">
        <v>0.0</v>
      </c>
      <c r="K249" s="133">
        <v>70.0</v>
      </c>
      <c r="L249" s="133">
        <v>50.0</v>
      </c>
      <c r="M249" s="133">
        <v>30.0</v>
      </c>
      <c r="N249" s="133">
        <v>10.0</v>
      </c>
      <c r="O249" s="133">
        <v>0.0</v>
      </c>
      <c r="P249" s="135">
        <f t="shared" si="1"/>
        <v>544</v>
      </c>
      <c r="Q249" s="136">
        <f t="shared" si="2"/>
        <v>0.258</v>
      </c>
      <c r="R249" s="137">
        <f t="shared" si="3"/>
        <v>0.036</v>
      </c>
      <c r="S249" s="138">
        <f t="shared" si="4"/>
        <v>1.184</v>
      </c>
      <c r="T249" s="139">
        <f t="shared" si="5"/>
        <v>0.4</v>
      </c>
      <c r="U249" s="139">
        <f t="shared" si="6"/>
        <v>0.714</v>
      </c>
      <c r="V249" s="139">
        <f t="shared" si="7"/>
        <v>0.4992</v>
      </c>
      <c r="W249" s="139">
        <f t="shared" si="8"/>
        <v>0</v>
      </c>
      <c r="X249" s="139">
        <f t="shared" si="9"/>
        <v>0.665</v>
      </c>
      <c r="Y249" s="139">
        <f t="shared" si="10"/>
        <v>0.483</v>
      </c>
      <c r="Z249" s="139">
        <f t="shared" si="11"/>
        <v>0.28</v>
      </c>
      <c r="AA249" s="139">
        <f t="shared" si="12"/>
        <v>0.28</v>
      </c>
      <c r="AB249" s="139">
        <f t="shared" si="13"/>
        <v>0.294</v>
      </c>
      <c r="AC249" s="139">
        <f t="shared" si="14"/>
        <v>0.435</v>
      </c>
      <c r="AD249" s="139">
        <f t="shared" si="15"/>
        <v>0.055</v>
      </c>
      <c r="AE249" s="140">
        <f t="shared" si="16"/>
        <v>5.5832</v>
      </c>
      <c r="AF249" s="98">
        <f t="shared" si="17"/>
        <v>0.2396223176</v>
      </c>
      <c r="AG249" s="141">
        <f t="shared" si="18"/>
        <v>0.2396223176</v>
      </c>
    </row>
    <row r="250" ht="15.75" customHeight="1">
      <c r="A250" s="27" t="s">
        <v>172</v>
      </c>
      <c r="B250" s="27" t="s">
        <v>10</v>
      </c>
      <c r="C250" s="133" t="s">
        <v>463</v>
      </c>
      <c r="D250" s="134">
        <v>44794.0</v>
      </c>
      <c r="E250" s="133">
        <v>60.0</v>
      </c>
      <c r="F250" s="133">
        <v>90.0</v>
      </c>
      <c r="G250" s="133">
        <v>20.0</v>
      </c>
      <c r="H250" s="133">
        <v>60.0</v>
      </c>
      <c r="I250" s="133">
        <v>60.0</v>
      </c>
      <c r="J250" s="133">
        <v>50.0</v>
      </c>
      <c r="K250" s="133">
        <v>60.0</v>
      </c>
      <c r="L250" s="133">
        <v>30.0</v>
      </c>
      <c r="M250" s="133">
        <v>20.0</v>
      </c>
      <c r="N250" s="133">
        <v>20.0</v>
      </c>
      <c r="O250" s="133">
        <v>50.0</v>
      </c>
      <c r="P250" s="135">
        <f t="shared" si="1"/>
        <v>520</v>
      </c>
      <c r="Q250" s="136">
        <f t="shared" si="2"/>
        <v>0.258</v>
      </c>
      <c r="R250" s="137">
        <f t="shared" si="3"/>
        <v>0.036</v>
      </c>
      <c r="S250" s="138">
        <f t="shared" si="4"/>
        <v>0.666</v>
      </c>
      <c r="T250" s="139">
        <f t="shared" si="5"/>
        <v>0.2</v>
      </c>
      <c r="U250" s="139">
        <f t="shared" si="6"/>
        <v>0.714</v>
      </c>
      <c r="V250" s="139">
        <f t="shared" si="7"/>
        <v>0.468</v>
      </c>
      <c r="W250" s="139">
        <f t="shared" si="8"/>
        <v>1.905</v>
      </c>
      <c r="X250" s="139">
        <f t="shared" si="9"/>
        <v>0.57</v>
      </c>
      <c r="Y250" s="139">
        <f t="shared" si="10"/>
        <v>0.414</v>
      </c>
      <c r="Z250" s="139">
        <f t="shared" si="11"/>
        <v>0.168</v>
      </c>
      <c r="AA250" s="139">
        <f t="shared" si="12"/>
        <v>0.168</v>
      </c>
      <c r="AB250" s="139">
        <f t="shared" si="13"/>
        <v>0.196</v>
      </c>
      <c r="AC250" s="139">
        <f t="shared" si="14"/>
        <v>0.29</v>
      </c>
      <c r="AD250" s="139">
        <f t="shared" si="15"/>
        <v>0.11</v>
      </c>
      <c r="AE250" s="140">
        <f t="shared" si="16"/>
        <v>6.163</v>
      </c>
      <c r="AF250" s="98">
        <f t="shared" si="17"/>
        <v>0.2645064378</v>
      </c>
      <c r="AG250" s="141">
        <f t="shared" si="18"/>
        <v>0.2645064378</v>
      </c>
    </row>
    <row r="251" ht="15.75" customHeight="1">
      <c r="A251" s="27" t="s">
        <v>172</v>
      </c>
      <c r="B251" s="27" t="s">
        <v>10</v>
      </c>
      <c r="C251" s="133" t="s">
        <v>464</v>
      </c>
      <c r="D251" s="134">
        <v>44794.0</v>
      </c>
      <c r="E251" s="133">
        <v>40.0</v>
      </c>
      <c r="F251" s="133">
        <v>70.0</v>
      </c>
      <c r="G251" s="133">
        <v>20.0</v>
      </c>
      <c r="H251" s="133">
        <v>60.0</v>
      </c>
      <c r="I251" s="133">
        <v>50.0</v>
      </c>
      <c r="J251" s="133">
        <v>30.0</v>
      </c>
      <c r="K251" s="133">
        <v>50.0</v>
      </c>
      <c r="L251" s="133">
        <v>20.0</v>
      </c>
      <c r="M251" s="133">
        <v>20.0</v>
      </c>
      <c r="N251" s="133">
        <v>30.0</v>
      </c>
      <c r="O251" s="133">
        <v>10.0</v>
      </c>
      <c r="P251" s="135">
        <f t="shared" si="1"/>
        <v>400</v>
      </c>
      <c r="Q251" s="136">
        <f t="shared" si="2"/>
        <v>0.172</v>
      </c>
      <c r="R251" s="137">
        <f t="shared" si="3"/>
        <v>0.024</v>
      </c>
      <c r="S251" s="138">
        <f t="shared" si="4"/>
        <v>0.518</v>
      </c>
      <c r="T251" s="139">
        <f t="shared" si="5"/>
        <v>0.2</v>
      </c>
      <c r="U251" s="139">
        <f t="shared" si="6"/>
        <v>0.714</v>
      </c>
      <c r="V251" s="139">
        <f t="shared" si="7"/>
        <v>0.39</v>
      </c>
      <c r="W251" s="139">
        <f t="shared" si="8"/>
        <v>1.143</v>
      </c>
      <c r="X251" s="139">
        <f t="shared" si="9"/>
        <v>0.475</v>
      </c>
      <c r="Y251" s="139">
        <f t="shared" si="10"/>
        <v>0.345</v>
      </c>
      <c r="Z251" s="139">
        <f t="shared" si="11"/>
        <v>0.112</v>
      </c>
      <c r="AA251" s="139">
        <f t="shared" si="12"/>
        <v>0.112</v>
      </c>
      <c r="AB251" s="139">
        <f t="shared" si="13"/>
        <v>0.196</v>
      </c>
      <c r="AC251" s="139">
        <f t="shared" si="14"/>
        <v>0.29</v>
      </c>
      <c r="AD251" s="139">
        <f t="shared" si="15"/>
        <v>0.165</v>
      </c>
      <c r="AE251" s="140">
        <f t="shared" si="16"/>
        <v>4.856</v>
      </c>
      <c r="AF251" s="98">
        <f t="shared" si="17"/>
        <v>0.2084120172</v>
      </c>
      <c r="AG251" s="141">
        <f t="shared" si="18"/>
        <v>0.2084120172</v>
      </c>
    </row>
    <row r="252" ht="15.75" customHeight="1">
      <c r="A252" s="27" t="s">
        <v>172</v>
      </c>
      <c r="B252" s="27" t="s">
        <v>10</v>
      </c>
      <c r="C252" s="133" t="s">
        <v>465</v>
      </c>
      <c r="D252" s="134">
        <v>44794.0</v>
      </c>
      <c r="E252" s="133">
        <v>80.0</v>
      </c>
      <c r="F252" s="133">
        <v>200.0</v>
      </c>
      <c r="G252" s="133">
        <v>100.0</v>
      </c>
      <c r="H252" s="133">
        <v>240.0</v>
      </c>
      <c r="I252" s="133">
        <v>226.0</v>
      </c>
      <c r="J252" s="133">
        <v>200.0</v>
      </c>
      <c r="K252" s="133">
        <v>170.0</v>
      </c>
      <c r="L252" s="133">
        <v>100.0</v>
      </c>
      <c r="M252" s="133">
        <v>50.0</v>
      </c>
      <c r="N252" s="133">
        <v>170.0</v>
      </c>
      <c r="O252" s="133">
        <v>0.0</v>
      </c>
      <c r="P252" s="135">
        <f t="shared" si="1"/>
        <v>1536</v>
      </c>
      <c r="Q252" s="136">
        <f t="shared" si="2"/>
        <v>0.344</v>
      </c>
      <c r="R252" s="137">
        <f t="shared" si="3"/>
        <v>0.048</v>
      </c>
      <c r="S252" s="138">
        <f t="shared" si="4"/>
        <v>1.48</v>
      </c>
      <c r="T252" s="139">
        <f t="shared" si="5"/>
        <v>1</v>
      </c>
      <c r="U252" s="139">
        <f t="shared" si="6"/>
        <v>2.856</v>
      </c>
      <c r="V252" s="139">
        <f t="shared" si="7"/>
        <v>1.7628</v>
      </c>
      <c r="W252" s="139">
        <f t="shared" si="8"/>
        <v>7.62</v>
      </c>
      <c r="X252" s="139">
        <f t="shared" si="9"/>
        <v>1.615</v>
      </c>
      <c r="Y252" s="139">
        <f t="shared" si="10"/>
        <v>1.173</v>
      </c>
      <c r="Z252" s="139">
        <f t="shared" si="11"/>
        <v>0.56</v>
      </c>
      <c r="AA252" s="139">
        <f t="shared" si="12"/>
        <v>0.56</v>
      </c>
      <c r="AB252" s="139">
        <f t="shared" si="13"/>
        <v>0.49</v>
      </c>
      <c r="AC252" s="139">
        <f t="shared" si="14"/>
        <v>0.725</v>
      </c>
      <c r="AD252" s="139">
        <f t="shared" si="15"/>
        <v>0.935</v>
      </c>
      <c r="AE252" s="140">
        <f t="shared" si="16"/>
        <v>21.1688</v>
      </c>
      <c r="AF252" s="98">
        <f t="shared" si="17"/>
        <v>0.9085321888</v>
      </c>
      <c r="AG252" s="141">
        <f t="shared" si="18"/>
        <v>0.9085321888</v>
      </c>
    </row>
    <row r="253" ht="15.75" customHeight="1">
      <c r="A253" s="27" t="s">
        <v>172</v>
      </c>
      <c r="B253" s="27" t="s">
        <v>10</v>
      </c>
      <c r="C253" s="133" t="s">
        <v>466</v>
      </c>
      <c r="D253" s="134">
        <v>44794.0</v>
      </c>
      <c r="E253" s="133">
        <v>60.0</v>
      </c>
      <c r="F253" s="133">
        <v>100.0</v>
      </c>
      <c r="G253" s="133">
        <v>20.0</v>
      </c>
      <c r="H253" s="133">
        <v>100.0</v>
      </c>
      <c r="I253" s="133">
        <v>100.0</v>
      </c>
      <c r="J253" s="133">
        <v>50.0</v>
      </c>
      <c r="K253" s="133">
        <v>100.0</v>
      </c>
      <c r="L253" s="133">
        <v>30.0</v>
      </c>
      <c r="M253" s="133">
        <v>30.0</v>
      </c>
      <c r="N253" s="133">
        <v>50.0</v>
      </c>
      <c r="O253" s="133">
        <v>50.0</v>
      </c>
      <c r="P253" s="135">
        <f t="shared" si="1"/>
        <v>690</v>
      </c>
      <c r="Q253" s="136">
        <f t="shared" si="2"/>
        <v>0.258</v>
      </c>
      <c r="R253" s="137">
        <f t="shared" si="3"/>
        <v>0.036</v>
      </c>
      <c r="S253" s="138">
        <f t="shared" si="4"/>
        <v>0.74</v>
      </c>
      <c r="T253" s="139">
        <f t="shared" si="5"/>
        <v>0.2</v>
      </c>
      <c r="U253" s="139">
        <f t="shared" si="6"/>
        <v>1.19</v>
      </c>
      <c r="V253" s="139">
        <f t="shared" si="7"/>
        <v>0.78</v>
      </c>
      <c r="W253" s="139">
        <f t="shared" si="8"/>
        <v>1.905</v>
      </c>
      <c r="X253" s="139">
        <f t="shared" si="9"/>
        <v>0.95</v>
      </c>
      <c r="Y253" s="139">
        <f t="shared" si="10"/>
        <v>0.69</v>
      </c>
      <c r="Z253" s="139">
        <f t="shared" si="11"/>
        <v>0.168</v>
      </c>
      <c r="AA253" s="139">
        <f t="shared" si="12"/>
        <v>0.168</v>
      </c>
      <c r="AB253" s="139">
        <f t="shared" si="13"/>
        <v>0.294</v>
      </c>
      <c r="AC253" s="139">
        <f t="shared" si="14"/>
        <v>0.435</v>
      </c>
      <c r="AD253" s="139">
        <f t="shared" si="15"/>
        <v>0.275</v>
      </c>
      <c r="AE253" s="140">
        <f t="shared" si="16"/>
        <v>8.089</v>
      </c>
      <c r="AF253" s="98">
        <f t="shared" si="17"/>
        <v>0.347167382</v>
      </c>
      <c r="AG253" s="141">
        <f t="shared" si="18"/>
        <v>0.347167382</v>
      </c>
    </row>
    <row r="254" ht="15.75" customHeight="1">
      <c r="A254" s="27" t="s">
        <v>172</v>
      </c>
      <c r="B254" s="27" t="s">
        <v>10</v>
      </c>
      <c r="C254" s="133" t="s">
        <v>467</v>
      </c>
      <c r="D254" s="134">
        <v>44794.0</v>
      </c>
      <c r="E254" s="133">
        <v>60.0</v>
      </c>
      <c r="F254" s="133">
        <v>100.0</v>
      </c>
      <c r="G254" s="133">
        <v>30.0</v>
      </c>
      <c r="H254" s="133">
        <v>100.0</v>
      </c>
      <c r="I254" s="133">
        <v>100.0</v>
      </c>
      <c r="J254" s="133">
        <v>50.0</v>
      </c>
      <c r="K254" s="133">
        <v>100.0</v>
      </c>
      <c r="L254" s="133">
        <v>200.0</v>
      </c>
      <c r="M254" s="133">
        <v>30.0</v>
      </c>
      <c r="N254" s="133">
        <v>100.0</v>
      </c>
      <c r="O254" s="133">
        <v>0.0</v>
      </c>
      <c r="P254" s="135">
        <f t="shared" si="1"/>
        <v>870</v>
      </c>
      <c r="Q254" s="136">
        <f t="shared" si="2"/>
        <v>0.258</v>
      </c>
      <c r="R254" s="137">
        <f t="shared" si="3"/>
        <v>0.036</v>
      </c>
      <c r="S254" s="138">
        <f t="shared" si="4"/>
        <v>0.74</v>
      </c>
      <c r="T254" s="139">
        <f t="shared" si="5"/>
        <v>0.3</v>
      </c>
      <c r="U254" s="139">
        <f t="shared" si="6"/>
        <v>1.19</v>
      </c>
      <c r="V254" s="139">
        <f t="shared" si="7"/>
        <v>0.78</v>
      </c>
      <c r="W254" s="139">
        <f t="shared" si="8"/>
        <v>1.905</v>
      </c>
      <c r="X254" s="139">
        <f t="shared" si="9"/>
        <v>0.95</v>
      </c>
      <c r="Y254" s="139">
        <f t="shared" si="10"/>
        <v>0.69</v>
      </c>
      <c r="Z254" s="139">
        <f t="shared" si="11"/>
        <v>1.12</v>
      </c>
      <c r="AA254" s="139">
        <f t="shared" si="12"/>
        <v>1.12</v>
      </c>
      <c r="AB254" s="139">
        <f t="shared" si="13"/>
        <v>0.294</v>
      </c>
      <c r="AC254" s="139">
        <f t="shared" si="14"/>
        <v>0.435</v>
      </c>
      <c r="AD254" s="139">
        <f t="shared" si="15"/>
        <v>0.55</v>
      </c>
      <c r="AE254" s="140">
        <f t="shared" si="16"/>
        <v>10.368</v>
      </c>
      <c r="AF254" s="98">
        <f t="shared" si="17"/>
        <v>0.4449785408</v>
      </c>
      <c r="AG254" s="141">
        <f t="shared" si="18"/>
        <v>0.4449785408</v>
      </c>
    </row>
    <row r="255" ht="15.75" customHeight="1">
      <c r="A255" s="27" t="s">
        <v>172</v>
      </c>
      <c r="B255" s="27" t="s">
        <v>10</v>
      </c>
      <c r="C255" s="133" t="s">
        <v>468</v>
      </c>
      <c r="D255" s="134">
        <v>44794.0</v>
      </c>
      <c r="E255" s="133">
        <v>40.0</v>
      </c>
      <c r="F255" s="133">
        <v>40.0</v>
      </c>
      <c r="G255" s="133">
        <v>10.0</v>
      </c>
      <c r="H255" s="133">
        <v>40.0</v>
      </c>
      <c r="I255" s="133">
        <v>40.0</v>
      </c>
      <c r="J255" s="133">
        <v>50.0</v>
      </c>
      <c r="K255" s="133">
        <v>40.0</v>
      </c>
      <c r="L255" s="133">
        <v>20.0</v>
      </c>
      <c r="M255" s="133">
        <v>20.0</v>
      </c>
      <c r="N255" s="133">
        <v>20.0</v>
      </c>
      <c r="O255" s="133">
        <v>10.0</v>
      </c>
      <c r="P255" s="135">
        <f t="shared" si="1"/>
        <v>330</v>
      </c>
      <c r="Q255" s="136">
        <f t="shared" si="2"/>
        <v>0.172</v>
      </c>
      <c r="R255" s="137">
        <f t="shared" si="3"/>
        <v>0.024</v>
      </c>
      <c r="S255" s="138">
        <f t="shared" si="4"/>
        <v>0.296</v>
      </c>
      <c r="T255" s="139">
        <f t="shared" si="5"/>
        <v>0.1</v>
      </c>
      <c r="U255" s="139">
        <f t="shared" si="6"/>
        <v>0.476</v>
      </c>
      <c r="V255" s="139">
        <f t="shared" si="7"/>
        <v>0.312</v>
      </c>
      <c r="W255" s="139">
        <f t="shared" si="8"/>
        <v>1.905</v>
      </c>
      <c r="X255" s="139">
        <f t="shared" si="9"/>
        <v>0.38</v>
      </c>
      <c r="Y255" s="139">
        <f t="shared" si="10"/>
        <v>0.276</v>
      </c>
      <c r="Z255" s="139">
        <f t="shared" si="11"/>
        <v>0.112</v>
      </c>
      <c r="AA255" s="139">
        <f t="shared" si="12"/>
        <v>0.112</v>
      </c>
      <c r="AB255" s="139">
        <f t="shared" si="13"/>
        <v>0.196</v>
      </c>
      <c r="AC255" s="139">
        <f t="shared" si="14"/>
        <v>0.29</v>
      </c>
      <c r="AD255" s="139">
        <f t="shared" si="15"/>
        <v>0.11</v>
      </c>
      <c r="AE255" s="140">
        <f t="shared" si="16"/>
        <v>4.761</v>
      </c>
      <c r="AF255" s="98">
        <f t="shared" si="17"/>
        <v>0.2043347639</v>
      </c>
      <c r="AG255" s="141">
        <f t="shared" si="18"/>
        <v>0.2043347639</v>
      </c>
    </row>
    <row r="256" ht="15.75" customHeight="1">
      <c r="A256" s="27" t="s">
        <v>172</v>
      </c>
      <c r="B256" s="27" t="s">
        <v>10</v>
      </c>
      <c r="C256" s="133" t="s">
        <v>469</v>
      </c>
      <c r="D256" s="134">
        <v>44794.0</v>
      </c>
      <c r="E256" s="133">
        <v>100.0</v>
      </c>
      <c r="F256" s="133">
        <v>0.0</v>
      </c>
      <c r="G256" s="133">
        <v>10.0</v>
      </c>
      <c r="H256" s="133">
        <v>130.0</v>
      </c>
      <c r="I256" s="133">
        <v>140.0</v>
      </c>
      <c r="J256" s="133">
        <v>50.0</v>
      </c>
      <c r="K256" s="133">
        <v>80.0</v>
      </c>
      <c r="L256" s="133">
        <v>80.0</v>
      </c>
      <c r="M256" s="133">
        <v>10.0</v>
      </c>
      <c r="N256" s="133">
        <v>70.0</v>
      </c>
      <c r="O256" s="133">
        <v>70.0</v>
      </c>
      <c r="P256" s="135">
        <f t="shared" si="1"/>
        <v>740</v>
      </c>
      <c r="Q256" s="136">
        <f t="shared" si="2"/>
        <v>0.43</v>
      </c>
      <c r="R256" s="137">
        <f t="shared" si="3"/>
        <v>0.06</v>
      </c>
      <c r="S256" s="138">
        <f t="shared" si="4"/>
        <v>0</v>
      </c>
      <c r="T256" s="139">
        <f t="shared" si="5"/>
        <v>0.1</v>
      </c>
      <c r="U256" s="139">
        <f t="shared" si="6"/>
        <v>1.547</v>
      </c>
      <c r="V256" s="139">
        <f t="shared" si="7"/>
        <v>1.092</v>
      </c>
      <c r="W256" s="139">
        <f t="shared" si="8"/>
        <v>1.905</v>
      </c>
      <c r="X256" s="139">
        <f t="shared" si="9"/>
        <v>0.76</v>
      </c>
      <c r="Y256" s="139">
        <f t="shared" si="10"/>
        <v>0.552</v>
      </c>
      <c r="Z256" s="139">
        <f t="shared" si="11"/>
        <v>0.448</v>
      </c>
      <c r="AA256" s="139">
        <f t="shared" si="12"/>
        <v>0.448</v>
      </c>
      <c r="AB256" s="139">
        <f t="shared" si="13"/>
        <v>0.098</v>
      </c>
      <c r="AC256" s="139">
        <f t="shared" si="14"/>
        <v>0.145</v>
      </c>
      <c r="AD256" s="139">
        <f t="shared" si="15"/>
        <v>0.385</v>
      </c>
      <c r="AE256" s="140">
        <f t="shared" si="16"/>
        <v>7.97</v>
      </c>
      <c r="AF256" s="98">
        <f t="shared" si="17"/>
        <v>0.3420600858</v>
      </c>
      <c r="AG256" s="141">
        <f t="shared" si="18"/>
        <v>0.3420600858</v>
      </c>
    </row>
    <row r="257" ht="15.75" customHeight="1">
      <c r="A257" s="27" t="s">
        <v>172</v>
      </c>
      <c r="B257" s="27" t="s">
        <v>10</v>
      </c>
      <c r="C257" s="133" t="s">
        <v>470</v>
      </c>
      <c r="D257" s="134">
        <v>44794.0</v>
      </c>
      <c r="E257" s="133">
        <v>0.0</v>
      </c>
      <c r="F257" s="133">
        <v>0.0</v>
      </c>
      <c r="G257" s="133">
        <v>0.0</v>
      </c>
      <c r="H257" s="133">
        <v>0.0</v>
      </c>
      <c r="I257" s="133">
        <v>0.0</v>
      </c>
      <c r="J257" s="133">
        <v>0.0</v>
      </c>
      <c r="K257" s="133">
        <v>0.0</v>
      </c>
      <c r="L257" s="133">
        <v>0.0</v>
      </c>
      <c r="M257" s="133">
        <v>0.0</v>
      </c>
      <c r="N257" s="133">
        <v>0.0</v>
      </c>
      <c r="O257" s="133">
        <v>0.0</v>
      </c>
      <c r="P257" s="135">
        <f t="shared" si="1"/>
        <v>0</v>
      </c>
      <c r="Q257" s="136">
        <f t="shared" si="2"/>
        <v>0</v>
      </c>
      <c r="R257" s="137">
        <f t="shared" si="3"/>
        <v>0</v>
      </c>
      <c r="S257" s="138">
        <f t="shared" si="4"/>
        <v>0</v>
      </c>
      <c r="T257" s="139">
        <f t="shared" si="5"/>
        <v>0</v>
      </c>
      <c r="U257" s="139">
        <f t="shared" si="6"/>
        <v>0</v>
      </c>
      <c r="V257" s="139">
        <f t="shared" si="7"/>
        <v>0</v>
      </c>
      <c r="W257" s="139">
        <f t="shared" si="8"/>
        <v>0</v>
      </c>
      <c r="X257" s="139">
        <f t="shared" si="9"/>
        <v>0</v>
      </c>
      <c r="Y257" s="139">
        <f t="shared" si="10"/>
        <v>0</v>
      </c>
      <c r="Z257" s="139">
        <f t="shared" si="11"/>
        <v>0</v>
      </c>
      <c r="AA257" s="139">
        <f t="shared" si="12"/>
        <v>0</v>
      </c>
      <c r="AB257" s="139">
        <f t="shared" si="13"/>
        <v>0</v>
      </c>
      <c r="AC257" s="139">
        <f t="shared" si="14"/>
        <v>0</v>
      </c>
      <c r="AD257" s="139">
        <f t="shared" si="15"/>
        <v>0</v>
      </c>
      <c r="AE257" s="140">
        <f t="shared" si="16"/>
        <v>0</v>
      </c>
      <c r="AF257" s="98">
        <f t="shared" si="17"/>
        <v>0</v>
      </c>
      <c r="AG257" s="141">
        <f t="shared" si="18"/>
        <v>0</v>
      </c>
    </row>
    <row r="258" ht="15.75" customHeight="1">
      <c r="A258" s="27" t="s">
        <v>172</v>
      </c>
      <c r="B258" s="27" t="s">
        <v>10</v>
      </c>
      <c r="C258" s="133" t="s">
        <v>471</v>
      </c>
      <c r="D258" s="134">
        <v>44794.0</v>
      </c>
      <c r="E258" s="133">
        <v>20.0</v>
      </c>
      <c r="F258" s="133">
        <v>70.0</v>
      </c>
      <c r="G258" s="133">
        <v>15.0</v>
      </c>
      <c r="H258" s="133">
        <v>60.0</v>
      </c>
      <c r="I258" s="133">
        <v>56.0</v>
      </c>
      <c r="J258" s="133">
        <v>0.0</v>
      </c>
      <c r="K258" s="133">
        <v>50.0</v>
      </c>
      <c r="L258" s="133">
        <v>20.0</v>
      </c>
      <c r="M258" s="133">
        <v>30.0</v>
      </c>
      <c r="N258" s="133">
        <v>80.0</v>
      </c>
      <c r="O258" s="133">
        <v>20.0</v>
      </c>
      <c r="P258" s="135">
        <f t="shared" si="1"/>
        <v>421</v>
      </c>
      <c r="Q258" s="136">
        <f t="shared" si="2"/>
        <v>0.086</v>
      </c>
      <c r="R258" s="137">
        <f t="shared" si="3"/>
        <v>0.012</v>
      </c>
      <c r="S258" s="138">
        <f t="shared" si="4"/>
        <v>0.518</v>
      </c>
      <c r="T258" s="139">
        <f t="shared" si="5"/>
        <v>0.15</v>
      </c>
      <c r="U258" s="139">
        <f t="shared" si="6"/>
        <v>0.714</v>
      </c>
      <c r="V258" s="139">
        <f t="shared" si="7"/>
        <v>0.4368</v>
      </c>
      <c r="W258" s="139">
        <f t="shared" si="8"/>
        <v>0</v>
      </c>
      <c r="X258" s="139">
        <f t="shared" si="9"/>
        <v>0.475</v>
      </c>
      <c r="Y258" s="139">
        <f t="shared" si="10"/>
        <v>0.345</v>
      </c>
      <c r="Z258" s="139">
        <f t="shared" si="11"/>
        <v>0.112</v>
      </c>
      <c r="AA258" s="139">
        <f t="shared" si="12"/>
        <v>0.112</v>
      </c>
      <c r="AB258" s="139">
        <f t="shared" si="13"/>
        <v>0.294</v>
      </c>
      <c r="AC258" s="139">
        <f t="shared" si="14"/>
        <v>0.435</v>
      </c>
      <c r="AD258" s="139">
        <f t="shared" si="15"/>
        <v>0.44</v>
      </c>
      <c r="AE258" s="140">
        <f t="shared" si="16"/>
        <v>4.1298</v>
      </c>
      <c r="AF258" s="98">
        <f t="shared" si="17"/>
        <v>0.1772446352</v>
      </c>
      <c r="AG258" s="141">
        <f t="shared" si="18"/>
        <v>0.1772446352</v>
      </c>
    </row>
    <row r="259" ht="15.75" customHeight="1">
      <c r="A259" s="27" t="s">
        <v>172</v>
      </c>
      <c r="B259" s="27" t="s">
        <v>10</v>
      </c>
      <c r="C259" s="133" t="s">
        <v>472</v>
      </c>
      <c r="D259" s="134">
        <v>44794.0</v>
      </c>
      <c r="E259" s="133">
        <v>40.0</v>
      </c>
      <c r="F259" s="133">
        <v>60.0</v>
      </c>
      <c r="G259" s="133">
        <v>10.0</v>
      </c>
      <c r="H259" s="133">
        <v>40.0</v>
      </c>
      <c r="I259" s="133">
        <v>24.0</v>
      </c>
      <c r="J259" s="133">
        <v>22.0</v>
      </c>
      <c r="K259" s="133">
        <v>20.0</v>
      </c>
      <c r="L259" s="133">
        <v>0.0</v>
      </c>
      <c r="M259" s="133">
        <v>10.0</v>
      </c>
      <c r="N259" s="133">
        <v>10.0</v>
      </c>
      <c r="O259" s="133">
        <v>10.0</v>
      </c>
      <c r="P259" s="135">
        <f t="shared" si="1"/>
        <v>246</v>
      </c>
      <c r="Q259" s="136">
        <f t="shared" si="2"/>
        <v>0.172</v>
      </c>
      <c r="R259" s="137">
        <f t="shared" si="3"/>
        <v>0.024</v>
      </c>
      <c r="S259" s="138">
        <f t="shared" si="4"/>
        <v>0.444</v>
      </c>
      <c r="T259" s="139">
        <f t="shared" si="5"/>
        <v>0.1</v>
      </c>
      <c r="U259" s="139">
        <f t="shared" si="6"/>
        <v>0.476</v>
      </c>
      <c r="V259" s="139">
        <f t="shared" si="7"/>
        <v>0.1872</v>
      </c>
      <c r="W259" s="139">
        <f t="shared" si="8"/>
        <v>0.8382</v>
      </c>
      <c r="X259" s="139">
        <f t="shared" si="9"/>
        <v>0.19</v>
      </c>
      <c r="Y259" s="139">
        <f t="shared" si="10"/>
        <v>0.138</v>
      </c>
      <c r="Z259" s="139">
        <f t="shared" si="11"/>
        <v>0</v>
      </c>
      <c r="AA259" s="139">
        <f t="shared" si="12"/>
        <v>0</v>
      </c>
      <c r="AB259" s="139">
        <f t="shared" si="13"/>
        <v>0.098</v>
      </c>
      <c r="AC259" s="139">
        <f t="shared" si="14"/>
        <v>0.145</v>
      </c>
      <c r="AD259" s="139">
        <f t="shared" si="15"/>
        <v>0.055</v>
      </c>
      <c r="AE259" s="140">
        <f t="shared" si="16"/>
        <v>2.8674</v>
      </c>
      <c r="AF259" s="98">
        <f t="shared" si="17"/>
        <v>0.1230643777</v>
      </c>
      <c r="AG259" s="141">
        <f t="shared" si="18"/>
        <v>0.1230643777</v>
      </c>
    </row>
    <row r="260" ht="15.75" customHeight="1">
      <c r="A260" s="27" t="s">
        <v>172</v>
      </c>
      <c r="B260" s="27" t="s">
        <v>10</v>
      </c>
      <c r="C260" s="133" t="s">
        <v>473</v>
      </c>
      <c r="D260" s="134">
        <v>44794.0</v>
      </c>
      <c r="E260" s="133">
        <v>60.0</v>
      </c>
      <c r="F260" s="133">
        <v>20.0</v>
      </c>
      <c r="G260" s="133">
        <v>10.0</v>
      </c>
      <c r="H260" s="133">
        <v>0.0</v>
      </c>
      <c r="I260" s="133">
        <v>20.0</v>
      </c>
      <c r="J260" s="133">
        <v>0.0</v>
      </c>
      <c r="K260" s="133">
        <v>10.0</v>
      </c>
      <c r="L260" s="133">
        <v>30.0</v>
      </c>
      <c r="M260" s="133">
        <v>20.0</v>
      </c>
      <c r="N260" s="133">
        <v>20.0</v>
      </c>
      <c r="O260" s="133">
        <v>20.0</v>
      </c>
      <c r="P260" s="135">
        <f t="shared" si="1"/>
        <v>210</v>
      </c>
      <c r="Q260" s="136">
        <f t="shared" si="2"/>
        <v>0.258</v>
      </c>
      <c r="R260" s="137">
        <f t="shared" si="3"/>
        <v>0.036</v>
      </c>
      <c r="S260" s="138">
        <f t="shared" si="4"/>
        <v>0.148</v>
      </c>
      <c r="T260" s="139">
        <f t="shared" si="5"/>
        <v>0.1</v>
      </c>
      <c r="U260" s="139">
        <f t="shared" si="6"/>
        <v>0</v>
      </c>
      <c r="V260" s="139">
        <f t="shared" si="7"/>
        <v>0.156</v>
      </c>
      <c r="W260" s="139">
        <f t="shared" si="8"/>
        <v>0</v>
      </c>
      <c r="X260" s="139">
        <f t="shared" si="9"/>
        <v>0.095</v>
      </c>
      <c r="Y260" s="139">
        <f t="shared" si="10"/>
        <v>0.069</v>
      </c>
      <c r="Z260" s="139">
        <f t="shared" si="11"/>
        <v>0.168</v>
      </c>
      <c r="AA260" s="139">
        <f t="shared" si="12"/>
        <v>0.168</v>
      </c>
      <c r="AB260" s="139">
        <f t="shared" si="13"/>
        <v>0.196</v>
      </c>
      <c r="AC260" s="139">
        <f t="shared" si="14"/>
        <v>0.29</v>
      </c>
      <c r="AD260" s="139">
        <f t="shared" si="15"/>
        <v>0.11</v>
      </c>
      <c r="AE260" s="140">
        <f t="shared" si="16"/>
        <v>1.794</v>
      </c>
      <c r="AF260" s="98">
        <f t="shared" si="17"/>
        <v>0.07699570815</v>
      </c>
      <c r="AG260" s="141">
        <f t="shared" si="18"/>
        <v>0.07699570815</v>
      </c>
    </row>
    <row r="261" ht="15.75" customHeight="1">
      <c r="A261" s="27" t="s">
        <v>172</v>
      </c>
      <c r="B261" s="27" t="s">
        <v>10</v>
      </c>
      <c r="C261" s="133" t="s">
        <v>474</v>
      </c>
      <c r="D261" s="134">
        <v>44794.0</v>
      </c>
      <c r="P261" s="135">
        <f t="shared" si="1"/>
        <v>0</v>
      </c>
      <c r="Q261" s="136">
        <f t="shared" si="2"/>
        <v>0</v>
      </c>
      <c r="R261" s="137">
        <f t="shared" si="3"/>
        <v>0</v>
      </c>
      <c r="S261" s="138">
        <f t="shared" si="4"/>
        <v>0</v>
      </c>
      <c r="T261" s="139">
        <f t="shared" si="5"/>
        <v>0</v>
      </c>
      <c r="U261" s="139">
        <f t="shared" si="6"/>
        <v>0</v>
      </c>
      <c r="V261" s="139">
        <f t="shared" si="7"/>
        <v>0</v>
      </c>
      <c r="W261" s="139">
        <f t="shared" si="8"/>
        <v>0</v>
      </c>
      <c r="X261" s="139">
        <f t="shared" si="9"/>
        <v>0</v>
      </c>
      <c r="Y261" s="139">
        <f t="shared" si="10"/>
        <v>0</v>
      </c>
      <c r="Z261" s="139">
        <f t="shared" si="11"/>
        <v>0</v>
      </c>
      <c r="AA261" s="139">
        <f t="shared" si="12"/>
        <v>0</v>
      </c>
      <c r="AB261" s="139">
        <f t="shared" si="13"/>
        <v>0</v>
      </c>
      <c r="AC261" s="139">
        <f t="shared" si="14"/>
        <v>0</v>
      </c>
      <c r="AD261" s="139">
        <f t="shared" si="15"/>
        <v>0</v>
      </c>
      <c r="AE261" s="140">
        <f t="shared" si="16"/>
        <v>0</v>
      </c>
      <c r="AF261" s="98">
        <f t="shared" si="17"/>
        <v>0</v>
      </c>
      <c r="AG261" s="141">
        <f t="shared" si="18"/>
        <v>0</v>
      </c>
    </row>
    <row r="262" ht="15.75" customHeight="1">
      <c r="A262" s="27" t="s">
        <v>172</v>
      </c>
      <c r="B262" s="27" t="s">
        <v>10</v>
      </c>
      <c r="C262" s="133" t="s">
        <v>475</v>
      </c>
      <c r="D262" s="134">
        <v>44794.0</v>
      </c>
      <c r="E262" s="133">
        <v>20.0</v>
      </c>
      <c r="F262" s="133">
        <v>0.0</v>
      </c>
      <c r="G262" s="133">
        <v>20.0</v>
      </c>
      <c r="H262" s="133">
        <v>30.0</v>
      </c>
      <c r="I262" s="133">
        <v>28.0</v>
      </c>
      <c r="J262" s="133">
        <v>28.0</v>
      </c>
      <c r="K262" s="133">
        <v>0.0</v>
      </c>
      <c r="L262" s="133">
        <v>10.0</v>
      </c>
      <c r="M262" s="133">
        <v>10.0</v>
      </c>
      <c r="N262" s="133">
        <v>40.0</v>
      </c>
      <c r="O262" s="133">
        <v>0.0</v>
      </c>
      <c r="P262" s="135">
        <f t="shared" si="1"/>
        <v>186</v>
      </c>
      <c r="Q262" s="136">
        <f t="shared" si="2"/>
        <v>0.086</v>
      </c>
      <c r="R262" s="137">
        <f t="shared" si="3"/>
        <v>0.012</v>
      </c>
      <c r="S262" s="138">
        <f t="shared" si="4"/>
        <v>0</v>
      </c>
      <c r="T262" s="139">
        <f t="shared" si="5"/>
        <v>0.2</v>
      </c>
      <c r="U262" s="139">
        <f t="shared" si="6"/>
        <v>0.357</v>
      </c>
      <c r="V262" s="139">
        <f t="shared" si="7"/>
        <v>0.2184</v>
      </c>
      <c r="W262" s="139">
        <f t="shared" si="8"/>
        <v>1.0668</v>
      </c>
      <c r="X262" s="139">
        <f t="shared" si="9"/>
        <v>0</v>
      </c>
      <c r="Y262" s="139">
        <f t="shared" si="10"/>
        <v>0</v>
      </c>
      <c r="Z262" s="139">
        <f t="shared" si="11"/>
        <v>0.056</v>
      </c>
      <c r="AA262" s="139">
        <f t="shared" si="12"/>
        <v>0.056</v>
      </c>
      <c r="AB262" s="139">
        <f t="shared" si="13"/>
        <v>0.098</v>
      </c>
      <c r="AC262" s="139">
        <f t="shared" si="14"/>
        <v>0.145</v>
      </c>
      <c r="AD262" s="139">
        <f t="shared" si="15"/>
        <v>0.22</v>
      </c>
      <c r="AE262" s="140">
        <f t="shared" si="16"/>
        <v>2.5152</v>
      </c>
      <c r="AF262" s="98">
        <f t="shared" si="17"/>
        <v>0.1079484979</v>
      </c>
      <c r="AG262" s="141">
        <f t="shared" si="18"/>
        <v>0.1079484979</v>
      </c>
    </row>
    <row r="263" ht="15.75" customHeight="1">
      <c r="A263" s="27" t="s">
        <v>172</v>
      </c>
      <c r="B263" s="27" t="s">
        <v>10</v>
      </c>
      <c r="C263" s="133" t="s">
        <v>476</v>
      </c>
      <c r="D263" s="134">
        <v>44794.0</v>
      </c>
      <c r="E263" s="133">
        <v>0.0</v>
      </c>
      <c r="F263" s="133">
        <v>40.0</v>
      </c>
      <c r="G263" s="133">
        <v>0.0</v>
      </c>
      <c r="H263" s="133">
        <v>60.0</v>
      </c>
      <c r="I263" s="133">
        <v>64.0</v>
      </c>
      <c r="J263" s="133">
        <v>50.0</v>
      </c>
      <c r="K263" s="133">
        <v>30.0</v>
      </c>
      <c r="L263" s="133">
        <v>20.0</v>
      </c>
      <c r="M263" s="133">
        <v>10.0</v>
      </c>
      <c r="N263" s="133">
        <v>0.0</v>
      </c>
      <c r="O263" s="133">
        <v>0.0</v>
      </c>
      <c r="P263" s="135">
        <f t="shared" si="1"/>
        <v>274</v>
      </c>
      <c r="Q263" s="136">
        <f t="shared" si="2"/>
        <v>0</v>
      </c>
      <c r="R263" s="137">
        <f t="shared" si="3"/>
        <v>0</v>
      </c>
      <c r="S263" s="138">
        <f t="shared" si="4"/>
        <v>0.296</v>
      </c>
      <c r="T263" s="139">
        <f t="shared" si="5"/>
        <v>0</v>
      </c>
      <c r="U263" s="139">
        <f t="shared" si="6"/>
        <v>0.714</v>
      </c>
      <c r="V263" s="139">
        <f t="shared" si="7"/>
        <v>0.4992</v>
      </c>
      <c r="W263" s="139">
        <f t="shared" si="8"/>
        <v>1.905</v>
      </c>
      <c r="X263" s="139">
        <f t="shared" si="9"/>
        <v>0.285</v>
      </c>
      <c r="Y263" s="139">
        <f t="shared" si="10"/>
        <v>0.207</v>
      </c>
      <c r="Z263" s="139">
        <f t="shared" si="11"/>
        <v>0.112</v>
      </c>
      <c r="AA263" s="139">
        <f t="shared" si="12"/>
        <v>0.112</v>
      </c>
      <c r="AB263" s="139">
        <f t="shared" si="13"/>
        <v>0.098</v>
      </c>
      <c r="AC263" s="139">
        <f t="shared" si="14"/>
        <v>0.145</v>
      </c>
      <c r="AD263" s="139">
        <f t="shared" si="15"/>
        <v>0</v>
      </c>
      <c r="AE263" s="140">
        <f t="shared" si="16"/>
        <v>4.3732</v>
      </c>
      <c r="AF263" s="98">
        <f t="shared" si="17"/>
        <v>0.1876909871</v>
      </c>
      <c r="AG263" s="141">
        <f t="shared" si="18"/>
        <v>0.1876909871</v>
      </c>
    </row>
    <row r="264" ht="15.75" customHeight="1">
      <c r="A264" s="27" t="s">
        <v>172</v>
      </c>
      <c r="B264" s="27" t="s">
        <v>10</v>
      </c>
      <c r="C264" s="133" t="s">
        <v>477</v>
      </c>
      <c r="D264" s="134">
        <v>44794.0</v>
      </c>
      <c r="E264" s="133">
        <v>80.0</v>
      </c>
      <c r="F264" s="133">
        <v>150.0</v>
      </c>
      <c r="G264" s="133">
        <v>10.0</v>
      </c>
      <c r="H264" s="133">
        <v>100.0</v>
      </c>
      <c r="I264" s="133">
        <v>100.0</v>
      </c>
      <c r="J264" s="133">
        <v>100.0</v>
      </c>
      <c r="K264" s="133">
        <v>100.0</v>
      </c>
      <c r="L264" s="133">
        <v>50.0</v>
      </c>
      <c r="M264" s="133">
        <v>20.0</v>
      </c>
      <c r="N264" s="133">
        <v>30.0</v>
      </c>
      <c r="O264" s="133">
        <v>0.0</v>
      </c>
      <c r="P264" s="135">
        <f t="shared" si="1"/>
        <v>740</v>
      </c>
      <c r="Q264" s="136">
        <f t="shared" si="2"/>
        <v>0.344</v>
      </c>
      <c r="R264" s="137">
        <f t="shared" si="3"/>
        <v>0.048</v>
      </c>
      <c r="S264" s="138">
        <f t="shared" si="4"/>
        <v>1.11</v>
      </c>
      <c r="T264" s="139">
        <f t="shared" si="5"/>
        <v>0.1</v>
      </c>
      <c r="U264" s="139">
        <f t="shared" si="6"/>
        <v>1.19</v>
      </c>
      <c r="V264" s="139">
        <f t="shared" si="7"/>
        <v>0.78</v>
      </c>
      <c r="W264" s="139">
        <f t="shared" si="8"/>
        <v>3.81</v>
      </c>
      <c r="X264" s="139">
        <f t="shared" si="9"/>
        <v>0.95</v>
      </c>
      <c r="Y264" s="139">
        <f t="shared" si="10"/>
        <v>0.69</v>
      </c>
      <c r="Z264" s="139">
        <f t="shared" si="11"/>
        <v>0.28</v>
      </c>
      <c r="AA264" s="139">
        <f t="shared" si="12"/>
        <v>0.28</v>
      </c>
      <c r="AB264" s="139">
        <f t="shared" si="13"/>
        <v>0.196</v>
      </c>
      <c r="AC264" s="139">
        <f t="shared" si="14"/>
        <v>0.29</v>
      </c>
      <c r="AD264" s="139">
        <f t="shared" si="15"/>
        <v>0.165</v>
      </c>
      <c r="AE264" s="140">
        <f t="shared" si="16"/>
        <v>10.233</v>
      </c>
      <c r="AF264" s="98">
        <f t="shared" si="17"/>
        <v>0.4391845494</v>
      </c>
      <c r="AG264" s="141">
        <f t="shared" si="18"/>
        <v>0.4391845494</v>
      </c>
    </row>
    <row r="265" ht="15.75" customHeight="1">
      <c r="A265" s="27" t="s">
        <v>172</v>
      </c>
      <c r="B265" s="27" t="s">
        <v>10</v>
      </c>
      <c r="C265" s="133" t="s">
        <v>478</v>
      </c>
      <c r="D265" s="134">
        <v>44794.0</v>
      </c>
      <c r="E265" s="133">
        <v>80.0</v>
      </c>
      <c r="F265" s="133">
        <v>60.0</v>
      </c>
      <c r="G265" s="133">
        <v>40.0</v>
      </c>
      <c r="H265" s="133">
        <v>50.0</v>
      </c>
      <c r="I265" s="133">
        <v>72.0</v>
      </c>
      <c r="J265" s="133">
        <v>100.0</v>
      </c>
      <c r="K265" s="133">
        <v>100.0</v>
      </c>
      <c r="L265" s="133">
        <v>30.0</v>
      </c>
      <c r="M265" s="133">
        <v>20.0</v>
      </c>
      <c r="N265" s="133">
        <v>40.0</v>
      </c>
      <c r="O265" s="133">
        <v>0.0</v>
      </c>
      <c r="P265" s="135">
        <f t="shared" si="1"/>
        <v>592</v>
      </c>
      <c r="Q265" s="136">
        <f t="shared" si="2"/>
        <v>0.344</v>
      </c>
      <c r="R265" s="137">
        <f t="shared" si="3"/>
        <v>0.048</v>
      </c>
      <c r="S265" s="138">
        <f t="shared" si="4"/>
        <v>0.444</v>
      </c>
      <c r="T265" s="139">
        <f t="shared" si="5"/>
        <v>0.4</v>
      </c>
      <c r="U265" s="139">
        <f t="shared" si="6"/>
        <v>0.595</v>
      </c>
      <c r="V265" s="139">
        <f t="shared" si="7"/>
        <v>0.5616</v>
      </c>
      <c r="W265" s="139">
        <f t="shared" si="8"/>
        <v>3.81</v>
      </c>
      <c r="X265" s="139">
        <f t="shared" si="9"/>
        <v>0.95</v>
      </c>
      <c r="Y265" s="139">
        <f t="shared" si="10"/>
        <v>0.69</v>
      </c>
      <c r="Z265" s="139">
        <f t="shared" si="11"/>
        <v>0.168</v>
      </c>
      <c r="AA265" s="139">
        <f t="shared" si="12"/>
        <v>0.168</v>
      </c>
      <c r="AB265" s="139">
        <f t="shared" si="13"/>
        <v>0.196</v>
      </c>
      <c r="AC265" s="139">
        <f t="shared" si="14"/>
        <v>0.29</v>
      </c>
      <c r="AD265" s="139">
        <f t="shared" si="15"/>
        <v>0.22</v>
      </c>
      <c r="AE265" s="140">
        <f t="shared" si="16"/>
        <v>8.8846</v>
      </c>
      <c r="AF265" s="98">
        <f t="shared" si="17"/>
        <v>0.3813133047</v>
      </c>
      <c r="AG265" s="141">
        <f t="shared" si="18"/>
        <v>0.3813133047</v>
      </c>
    </row>
    <row r="266" ht="15.75" customHeight="1">
      <c r="A266" s="27" t="s">
        <v>172</v>
      </c>
      <c r="B266" s="27" t="s">
        <v>10</v>
      </c>
      <c r="C266" s="133" t="s">
        <v>479</v>
      </c>
      <c r="D266" s="134">
        <v>44794.0</v>
      </c>
      <c r="E266" s="133">
        <v>40.0</v>
      </c>
      <c r="F266" s="133">
        <v>80.0</v>
      </c>
      <c r="G266" s="133">
        <v>20.0</v>
      </c>
      <c r="H266" s="133">
        <v>30.0</v>
      </c>
      <c r="I266" s="133">
        <v>30.0</v>
      </c>
      <c r="J266" s="133">
        <v>25.0</v>
      </c>
      <c r="K266" s="133">
        <v>30.0</v>
      </c>
      <c r="L266" s="133">
        <v>30.0</v>
      </c>
      <c r="M266" s="133">
        <v>20.0</v>
      </c>
      <c r="N266" s="133">
        <v>50.0</v>
      </c>
      <c r="O266" s="133">
        <v>0.0</v>
      </c>
      <c r="P266" s="135">
        <f t="shared" si="1"/>
        <v>355</v>
      </c>
      <c r="Q266" s="136">
        <f t="shared" si="2"/>
        <v>0.172</v>
      </c>
      <c r="R266" s="137">
        <f t="shared" si="3"/>
        <v>0.024</v>
      </c>
      <c r="S266" s="138">
        <f t="shared" si="4"/>
        <v>0.592</v>
      </c>
      <c r="T266" s="139">
        <f t="shared" si="5"/>
        <v>0.2</v>
      </c>
      <c r="U266" s="139">
        <f t="shared" si="6"/>
        <v>0.357</v>
      </c>
      <c r="V266" s="139">
        <f t="shared" si="7"/>
        <v>0.234</v>
      </c>
      <c r="W266" s="139">
        <f t="shared" si="8"/>
        <v>0.9525</v>
      </c>
      <c r="X266" s="139">
        <f t="shared" si="9"/>
        <v>0.285</v>
      </c>
      <c r="Y266" s="139">
        <f t="shared" si="10"/>
        <v>0.207</v>
      </c>
      <c r="Z266" s="139">
        <f t="shared" si="11"/>
        <v>0.168</v>
      </c>
      <c r="AA266" s="139">
        <f t="shared" si="12"/>
        <v>0.168</v>
      </c>
      <c r="AB266" s="139">
        <f t="shared" si="13"/>
        <v>0.196</v>
      </c>
      <c r="AC266" s="139">
        <f t="shared" si="14"/>
        <v>0.29</v>
      </c>
      <c r="AD266" s="139">
        <f t="shared" si="15"/>
        <v>0.275</v>
      </c>
      <c r="AE266" s="140">
        <f t="shared" si="16"/>
        <v>4.1205</v>
      </c>
      <c r="AF266" s="98">
        <f t="shared" si="17"/>
        <v>0.1768454936</v>
      </c>
      <c r="AG266" s="141">
        <f t="shared" si="18"/>
        <v>0.1768454936</v>
      </c>
    </row>
    <row r="267" ht="15.75" customHeight="1">
      <c r="A267" s="27" t="s">
        <v>172</v>
      </c>
      <c r="B267" s="27" t="s">
        <v>10</v>
      </c>
      <c r="C267" s="133" t="s">
        <v>480</v>
      </c>
      <c r="D267" s="134">
        <v>44794.0</v>
      </c>
      <c r="E267" s="133">
        <v>40.0</v>
      </c>
      <c r="F267" s="133">
        <v>60.0</v>
      </c>
      <c r="G267" s="133">
        <v>20.0</v>
      </c>
      <c r="H267" s="133">
        <v>40.0</v>
      </c>
      <c r="I267" s="133">
        <v>40.0</v>
      </c>
      <c r="J267" s="133">
        <v>24.0</v>
      </c>
      <c r="K267" s="133">
        <v>40.0</v>
      </c>
      <c r="L267" s="133">
        <v>20.0</v>
      </c>
      <c r="M267" s="133">
        <v>20.0</v>
      </c>
      <c r="N267" s="133">
        <v>40.0</v>
      </c>
      <c r="O267" s="133">
        <v>10.0</v>
      </c>
      <c r="P267" s="135">
        <f t="shared" si="1"/>
        <v>354</v>
      </c>
      <c r="Q267" s="136">
        <f t="shared" si="2"/>
        <v>0.172</v>
      </c>
      <c r="R267" s="137">
        <f t="shared" si="3"/>
        <v>0.024</v>
      </c>
      <c r="S267" s="138">
        <f t="shared" si="4"/>
        <v>0.444</v>
      </c>
      <c r="T267" s="139">
        <f t="shared" si="5"/>
        <v>0.2</v>
      </c>
      <c r="U267" s="139">
        <f t="shared" si="6"/>
        <v>0.476</v>
      </c>
      <c r="V267" s="139">
        <f t="shared" si="7"/>
        <v>0.312</v>
      </c>
      <c r="W267" s="139">
        <f t="shared" si="8"/>
        <v>0.9144</v>
      </c>
      <c r="X267" s="139">
        <f t="shared" si="9"/>
        <v>0.38</v>
      </c>
      <c r="Y267" s="139">
        <f t="shared" si="10"/>
        <v>0.276</v>
      </c>
      <c r="Z267" s="139">
        <f t="shared" si="11"/>
        <v>0.112</v>
      </c>
      <c r="AA267" s="139">
        <f t="shared" si="12"/>
        <v>0.112</v>
      </c>
      <c r="AB267" s="139">
        <f t="shared" si="13"/>
        <v>0.196</v>
      </c>
      <c r="AC267" s="139">
        <f t="shared" si="14"/>
        <v>0.29</v>
      </c>
      <c r="AD267" s="139">
        <f t="shared" si="15"/>
        <v>0.22</v>
      </c>
      <c r="AE267" s="140">
        <f t="shared" si="16"/>
        <v>4.1284</v>
      </c>
      <c r="AF267" s="98">
        <f t="shared" si="17"/>
        <v>0.1771845494</v>
      </c>
      <c r="AG267" s="141">
        <f t="shared" si="18"/>
        <v>0.1771845494</v>
      </c>
    </row>
    <row r="268" ht="15.75" customHeight="1">
      <c r="A268" s="27" t="s">
        <v>172</v>
      </c>
      <c r="B268" s="27" t="s">
        <v>10</v>
      </c>
      <c r="C268" s="133" t="s">
        <v>481</v>
      </c>
      <c r="D268" s="134">
        <v>44794.0</v>
      </c>
      <c r="E268" s="133">
        <v>40.0</v>
      </c>
      <c r="F268" s="133">
        <v>20.0</v>
      </c>
      <c r="G268" s="133">
        <v>5.0</v>
      </c>
      <c r="H268" s="133">
        <v>0.0</v>
      </c>
      <c r="I268" s="133">
        <v>16.0</v>
      </c>
      <c r="J268" s="133">
        <v>26.0</v>
      </c>
      <c r="K268" s="133">
        <v>10.0</v>
      </c>
      <c r="L268" s="133">
        <v>30.0</v>
      </c>
      <c r="M268" s="133">
        <v>10.0</v>
      </c>
      <c r="N268" s="133">
        <v>30.0</v>
      </c>
      <c r="O268" s="133">
        <v>20.0</v>
      </c>
      <c r="P268" s="135">
        <f t="shared" si="1"/>
        <v>207</v>
      </c>
      <c r="Q268" s="136">
        <f t="shared" si="2"/>
        <v>0.172</v>
      </c>
      <c r="R268" s="137">
        <f t="shared" si="3"/>
        <v>0.024</v>
      </c>
      <c r="S268" s="138">
        <f t="shared" si="4"/>
        <v>0.148</v>
      </c>
      <c r="T268" s="139">
        <f t="shared" si="5"/>
        <v>0.05</v>
      </c>
      <c r="U268" s="139">
        <f t="shared" si="6"/>
        <v>0</v>
      </c>
      <c r="V268" s="139">
        <f t="shared" si="7"/>
        <v>0.1248</v>
      </c>
      <c r="W268" s="139">
        <f t="shared" si="8"/>
        <v>0.9906</v>
      </c>
      <c r="X268" s="139">
        <f t="shared" si="9"/>
        <v>0.095</v>
      </c>
      <c r="Y268" s="139">
        <f t="shared" si="10"/>
        <v>0.069</v>
      </c>
      <c r="Z268" s="139">
        <f t="shared" si="11"/>
        <v>0.168</v>
      </c>
      <c r="AA268" s="139">
        <f t="shared" si="12"/>
        <v>0.168</v>
      </c>
      <c r="AB268" s="139">
        <f t="shared" si="13"/>
        <v>0.098</v>
      </c>
      <c r="AC268" s="139">
        <f t="shared" si="14"/>
        <v>0.145</v>
      </c>
      <c r="AD268" s="139">
        <f t="shared" si="15"/>
        <v>0.165</v>
      </c>
      <c r="AE268" s="140">
        <f t="shared" si="16"/>
        <v>2.4174</v>
      </c>
      <c r="AF268" s="98">
        <f t="shared" si="17"/>
        <v>0.103751073</v>
      </c>
      <c r="AG268" s="141">
        <f t="shared" si="18"/>
        <v>0.103751073</v>
      </c>
    </row>
    <row r="269" ht="15.75" customHeight="1">
      <c r="A269" s="27" t="s">
        <v>172</v>
      </c>
      <c r="B269" s="27" t="s">
        <v>10</v>
      </c>
      <c r="C269" s="133" t="s">
        <v>482</v>
      </c>
      <c r="D269" s="134">
        <v>44794.0</v>
      </c>
      <c r="E269" s="133">
        <v>40.0</v>
      </c>
      <c r="F269" s="133">
        <v>50.0</v>
      </c>
      <c r="G269" s="133">
        <v>0.0</v>
      </c>
      <c r="H269" s="133">
        <v>90.0</v>
      </c>
      <c r="I269" s="133">
        <v>110.0</v>
      </c>
      <c r="J269" s="133">
        <v>150.0</v>
      </c>
      <c r="K269" s="133">
        <v>100.0</v>
      </c>
      <c r="L269" s="133">
        <v>20.0</v>
      </c>
      <c r="M269" s="133">
        <v>0.0</v>
      </c>
      <c r="N269" s="133">
        <v>0.0</v>
      </c>
      <c r="O269" s="133">
        <v>0.0</v>
      </c>
      <c r="P269" s="135">
        <f t="shared" si="1"/>
        <v>560</v>
      </c>
      <c r="Q269" s="136">
        <f t="shared" si="2"/>
        <v>0.172</v>
      </c>
      <c r="R269" s="137">
        <f t="shared" si="3"/>
        <v>0.024</v>
      </c>
      <c r="S269" s="138">
        <f t="shared" si="4"/>
        <v>0.37</v>
      </c>
      <c r="T269" s="139">
        <f t="shared" si="5"/>
        <v>0</v>
      </c>
      <c r="U269" s="139">
        <f t="shared" si="6"/>
        <v>1.071</v>
      </c>
      <c r="V269" s="139">
        <f t="shared" si="7"/>
        <v>0.858</v>
      </c>
      <c r="W269" s="139">
        <f t="shared" si="8"/>
        <v>5.715</v>
      </c>
      <c r="X269" s="139">
        <f t="shared" si="9"/>
        <v>0.95</v>
      </c>
      <c r="Y269" s="139">
        <f t="shared" si="10"/>
        <v>0.69</v>
      </c>
      <c r="Z269" s="139">
        <f t="shared" si="11"/>
        <v>0.112</v>
      </c>
      <c r="AA269" s="139">
        <f t="shared" si="12"/>
        <v>0.112</v>
      </c>
      <c r="AB269" s="139">
        <f t="shared" si="13"/>
        <v>0</v>
      </c>
      <c r="AC269" s="139">
        <f t="shared" si="14"/>
        <v>0</v>
      </c>
      <c r="AD269" s="139">
        <f t="shared" si="15"/>
        <v>0</v>
      </c>
      <c r="AE269" s="140">
        <f t="shared" si="16"/>
        <v>10.074</v>
      </c>
      <c r="AF269" s="98">
        <f t="shared" si="17"/>
        <v>0.432360515</v>
      </c>
      <c r="AG269" s="141">
        <f t="shared" si="18"/>
        <v>0.432360515</v>
      </c>
    </row>
    <row r="270" ht="15.75" customHeight="1">
      <c r="A270" s="27" t="s">
        <v>172</v>
      </c>
      <c r="B270" s="27" t="s">
        <v>10</v>
      </c>
      <c r="C270" s="133" t="s">
        <v>483</v>
      </c>
      <c r="D270" s="134">
        <v>44794.0</v>
      </c>
      <c r="E270" s="133">
        <v>80.0</v>
      </c>
      <c r="F270" s="133">
        <v>50.0</v>
      </c>
      <c r="G270" s="133">
        <v>35.0</v>
      </c>
      <c r="H270" s="133">
        <v>70.0</v>
      </c>
      <c r="I270" s="133">
        <v>60.0</v>
      </c>
      <c r="J270" s="133">
        <v>50.0</v>
      </c>
      <c r="K270" s="133">
        <v>50.0</v>
      </c>
      <c r="L270" s="133">
        <v>30.0</v>
      </c>
      <c r="M270" s="133">
        <v>20.0</v>
      </c>
      <c r="N270" s="133">
        <v>20.0</v>
      </c>
      <c r="O270" s="133">
        <v>10.0</v>
      </c>
      <c r="P270" s="135">
        <f t="shared" si="1"/>
        <v>475</v>
      </c>
      <c r="Q270" s="136">
        <f t="shared" si="2"/>
        <v>0.344</v>
      </c>
      <c r="R270" s="137">
        <f t="shared" si="3"/>
        <v>0.048</v>
      </c>
      <c r="S270" s="138">
        <f t="shared" si="4"/>
        <v>0.37</v>
      </c>
      <c r="T270" s="139">
        <f t="shared" si="5"/>
        <v>0.35</v>
      </c>
      <c r="U270" s="139">
        <f t="shared" si="6"/>
        <v>0.833</v>
      </c>
      <c r="V270" s="139">
        <f t="shared" si="7"/>
        <v>0.468</v>
      </c>
      <c r="W270" s="139">
        <f t="shared" si="8"/>
        <v>1.905</v>
      </c>
      <c r="X270" s="139">
        <f t="shared" si="9"/>
        <v>0.475</v>
      </c>
      <c r="Y270" s="139">
        <f t="shared" si="10"/>
        <v>0.345</v>
      </c>
      <c r="Z270" s="139">
        <f t="shared" si="11"/>
        <v>0.168</v>
      </c>
      <c r="AA270" s="139">
        <f t="shared" si="12"/>
        <v>0.168</v>
      </c>
      <c r="AB270" s="139">
        <f t="shared" si="13"/>
        <v>0.196</v>
      </c>
      <c r="AC270" s="139">
        <f t="shared" si="14"/>
        <v>0.29</v>
      </c>
      <c r="AD270" s="139">
        <f t="shared" si="15"/>
        <v>0.11</v>
      </c>
      <c r="AE270" s="140">
        <f t="shared" si="16"/>
        <v>6.07</v>
      </c>
      <c r="AF270" s="98">
        <f t="shared" si="17"/>
        <v>0.2605150215</v>
      </c>
      <c r="AG270" s="141">
        <f t="shared" si="18"/>
        <v>0.2605150215</v>
      </c>
    </row>
    <row r="271" ht="15.75" customHeight="1">
      <c r="A271" s="27" t="s">
        <v>172</v>
      </c>
      <c r="B271" s="27" t="s">
        <v>10</v>
      </c>
      <c r="C271" s="133" t="s">
        <v>484</v>
      </c>
      <c r="D271" s="134">
        <v>44794.0</v>
      </c>
      <c r="P271" s="135">
        <f t="shared" si="1"/>
        <v>0</v>
      </c>
      <c r="Q271" s="136">
        <f t="shared" si="2"/>
        <v>0</v>
      </c>
      <c r="R271" s="137">
        <f t="shared" si="3"/>
        <v>0</v>
      </c>
      <c r="S271" s="138">
        <f t="shared" si="4"/>
        <v>0</v>
      </c>
      <c r="T271" s="139">
        <f t="shared" si="5"/>
        <v>0</v>
      </c>
      <c r="U271" s="139">
        <f t="shared" si="6"/>
        <v>0</v>
      </c>
      <c r="V271" s="139">
        <f t="shared" si="7"/>
        <v>0</v>
      </c>
      <c r="W271" s="139">
        <f t="shared" si="8"/>
        <v>0</v>
      </c>
      <c r="X271" s="139">
        <f t="shared" si="9"/>
        <v>0</v>
      </c>
      <c r="Y271" s="139">
        <f t="shared" si="10"/>
        <v>0</v>
      </c>
      <c r="Z271" s="139">
        <f t="shared" si="11"/>
        <v>0</v>
      </c>
      <c r="AA271" s="139">
        <f t="shared" si="12"/>
        <v>0</v>
      </c>
      <c r="AB271" s="139">
        <f t="shared" si="13"/>
        <v>0</v>
      </c>
      <c r="AC271" s="139">
        <f t="shared" si="14"/>
        <v>0</v>
      </c>
      <c r="AD271" s="139">
        <f t="shared" si="15"/>
        <v>0</v>
      </c>
      <c r="AE271" s="140">
        <f t="shared" si="16"/>
        <v>0</v>
      </c>
      <c r="AF271" s="98">
        <f t="shared" si="17"/>
        <v>0</v>
      </c>
      <c r="AG271" s="141">
        <f t="shared" si="18"/>
        <v>0</v>
      </c>
    </row>
    <row r="272" ht="15.75" customHeight="1">
      <c r="A272" s="27" t="s">
        <v>172</v>
      </c>
      <c r="B272" s="27" t="s">
        <v>10</v>
      </c>
      <c r="C272" s="133" t="s">
        <v>485</v>
      </c>
      <c r="D272" s="134">
        <v>44794.0</v>
      </c>
      <c r="P272" s="135">
        <f t="shared" si="1"/>
        <v>0</v>
      </c>
      <c r="Q272" s="136">
        <f t="shared" si="2"/>
        <v>0</v>
      </c>
      <c r="R272" s="137">
        <f t="shared" si="3"/>
        <v>0</v>
      </c>
      <c r="S272" s="138">
        <f t="shared" si="4"/>
        <v>0</v>
      </c>
      <c r="T272" s="139">
        <f t="shared" si="5"/>
        <v>0</v>
      </c>
      <c r="U272" s="139">
        <f t="shared" si="6"/>
        <v>0</v>
      </c>
      <c r="V272" s="139">
        <f t="shared" si="7"/>
        <v>0</v>
      </c>
      <c r="W272" s="139">
        <f t="shared" si="8"/>
        <v>0</v>
      </c>
      <c r="X272" s="139">
        <f t="shared" si="9"/>
        <v>0</v>
      </c>
      <c r="Y272" s="139">
        <f t="shared" si="10"/>
        <v>0</v>
      </c>
      <c r="Z272" s="139">
        <f t="shared" si="11"/>
        <v>0</v>
      </c>
      <c r="AA272" s="139">
        <f t="shared" si="12"/>
        <v>0</v>
      </c>
      <c r="AB272" s="139">
        <f t="shared" si="13"/>
        <v>0</v>
      </c>
      <c r="AC272" s="139">
        <f t="shared" si="14"/>
        <v>0</v>
      </c>
      <c r="AD272" s="139">
        <f t="shared" si="15"/>
        <v>0</v>
      </c>
      <c r="AE272" s="140">
        <f t="shared" si="16"/>
        <v>0</v>
      </c>
      <c r="AF272" s="98">
        <f t="shared" si="17"/>
        <v>0</v>
      </c>
      <c r="AG272" s="141">
        <f t="shared" si="18"/>
        <v>0</v>
      </c>
    </row>
    <row r="273" ht="15.75" customHeight="1">
      <c r="A273" s="27" t="s">
        <v>172</v>
      </c>
      <c r="B273" s="27" t="s">
        <v>10</v>
      </c>
      <c r="C273" s="133" t="s">
        <v>486</v>
      </c>
      <c r="D273" s="134">
        <v>44794.0</v>
      </c>
      <c r="P273" s="135">
        <f t="shared" si="1"/>
        <v>0</v>
      </c>
      <c r="Q273" s="136">
        <f t="shared" si="2"/>
        <v>0</v>
      </c>
      <c r="R273" s="137">
        <f t="shared" si="3"/>
        <v>0</v>
      </c>
      <c r="S273" s="138">
        <f t="shared" si="4"/>
        <v>0</v>
      </c>
      <c r="T273" s="139">
        <f t="shared" si="5"/>
        <v>0</v>
      </c>
      <c r="U273" s="139">
        <f t="shared" si="6"/>
        <v>0</v>
      </c>
      <c r="V273" s="139">
        <f t="shared" si="7"/>
        <v>0</v>
      </c>
      <c r="W273" s="139">
        <f t="shared" si="8"/>
        <v>0</v>
      </c>
      <c r="X273" s="139">
        <f t="shared" si="9"/>
        <v>0</v>
      </c>
      <c r="Y273" s="139">
        <f t="shared" si="10"/>
        <v>0</v>
      </c>
      <c r="Z273" s="139">
        <f t="shared" si="11"/>
        <v>0</v>
      </c>
      <c r="AA273" s="139">
        <f t="shared" si="12"/>
        <v>0</v>
      </c>
      <c r="AB273" s="139">
        <f t="shared" si="13"/>
        <v>0</v>
      </c>
      <c r="AC273" s="139">
        <f t="shared" si="14"/>
        <v>0</v>
      </c>
      <c r="AD273" s="139">
        <f t="shared" si="15"/>
        <v>0</v>
      </c>
      <c r="AE273" s="140">
        <f t="shared" si="16"/>
        <v>0</v>
      </c>
      <c r="AF273" s="98">
        <f t="shared" si="17"/>
        <v>0</v>
      </c>
      <c r="AG273" s="141">
        <f t="shared" si="18"/>
        <v>0</v>
      </c>
    </row>
    <row r="274" ht="15.75" customHeight="1">
      <c r="A274" s="27" t="s">
        <v>172</v>
      </c>
      <c r="B274" s="27" t="s">
        <v>10</v>
      </c>
      <c r="C274" s="133" t="s">
        <v>453</v>
      </c>
      <c r="D274" s="134">
        <v>44825.0</v>
      </c>
      <c r="E274" s="133">
        <v>400.0</v>
      </c>
      <c r="F274" s="133">
        <v>250.0</v>
      </c>
      <c r="G274" s="133">
        <v>0.0</v>
      </c>
      <c r="H274" s="133">
        <v>400.0</v>
      </c>
      <c r="I274" s="133">
        <v>100.0</v>
      </c>
      <c r="J274" s="133">
        <v>150.0</v>
      </c>
      <c r="K274" s="133">
        <v>500.0</v>
      </c>
      <c r="L274" s="133">
        <v>400.0</v>
      </c>
      <c r="M274" s="133">
        <v>200.0</v>
      </c>
      <c r="N274" s="133">
        <v>0.0</v>
      </c>
      <c r="O274" s="133">
        <v>0.0</v>
      </c>
      <c r="P274" s="135">
        <f t="shared" si="1"/>
        <v>2400</v>
      </c>
      <c r="Q274" s="136">
        <f t="shared" si="2"/>
        <v>1.72</v>
      </c>
      <c r="R274" s="137">
        <f t="shared" si="3"/>
        <v>0.24</v>
      </c>
      <c r="S274" s="138">
        <f t="shared" si="4"/>
        <v>1.85</v>
      </c>
      <c r="T274" s="139">
        <f t="shared" si="5"/>
        <v>0</v>
      </c>
      <c r="U274" s="139">
        <f t="shared" si="6"/>
        <v>4.76</v>
      </c>
      <c r="V274" s="139">
        <f t="shared" si="7"/>
        <v>0.78</v>
      </c>
      <c r="W274" s="139">
        <f t="shared" si="8"/>
        <v>5.715</v>
      </c>
      <c r="X274" s="139">
        <f t="shared" si="9"/>
        <v>4.75</v>
      </c>
      <c r="Y274" s="139">
        <f t="shared" si="10"/>
        <v>3.45</v>
      </c>
      <c r="Z274" s="139">
        <f t="shared" si="11"/>
        <v>2.24</v>
      </c>
      <c r="AA274" s="139">
        <f t="shared" si="12"/>
        <v>2.24</v>
      </c>
      <c r="AB274" s="139">
        <f t="shared" si="13"/>
        <v>1.96</v>
      </c>
      <c r="AC274" s="139">
        <f t="shared" si="14"/>
        <v>2.9</v>
      </c>
      <c r="AD274" s="139">
        <f t="shared" si="15"/>
        <v>0</v>
      </c>
      <c r="AE274" s="140">
        <f t="shared" si="16"/>
        <v>32.605</v>
      </c>
      <c r="AF274" s="98">
        <f t="shared" si="17"/>
        <v>1.399356223</v>
      </c>
      <c r="AG274" s="141">
        <f t="shared" si="18"/>
        <v>1.399356223</v>
      </c>
    </row>
    <row r="275" ht="15.75" customHeight="1">
      <c r="A275" s="27" t="s">
        <v>172</v>
      </c>
      <c r="B275" s="27" t="s">
        <v>10</v>
      </c>
      <c r="C275" s="133" t="s">
        <v>454</v>
      </c>
      <c r="D275" s="134">
        <v>44825.0</v>
      </c>
      <c r="E275" s="133">
        <v>40.0</v>
      </c>
      <c r="F275" s="133">
        <v>60.0</v>
      </c>
      <c r="G275" s="133">
        <v>5.0</v>
      </c>
      <c r="H275" s="133">
        <v>50.0</v>
      </c>
      <c r="I275" s="133">
        <v>40.0</v>
      </c>
      <c r="J275" s="133">
        <v>50.0</v>
      </c>
      <c r="K275" s="133">
        <v>40.0</v>
      </c>
      <c r="L275" s="133">
        <v>40.0</v>
      </c>
      <c r="M275" s="133">
        <v>0.0</v>
      </c>
      <c r="N275" s="133">
        <v>30.0</v>
      </c>
      <c r="O275" s="133">
        <v>0.0</v>
      </c>
      <c r="P275" s="135">
        <f t="shared" si="1"/>
        <v>355</v>
      </c>
      <c r="Q275" s="136">
        <f t="shared" si="2"/>
        <v>0.172</v>
      </c>
      <c r="R275" s="137">
        <f t="shared" si="3"/>
        <v>0.024</v>
      </c>
      <c r="S275" s="138">
        <f t="shared" si="4"/>
        <v>0.444</v>
      </c>
      <c r="T275" s="139">
        <f t="shared" si="5"/>
        <v>0.05</v>
      </c>
      <c r="U275" s="139">
        <f t="shared" si="6"/>
        <v>0.595</v>
      </c>
      <c r="V275" s="139">
        <f t="shared" si="7"/>
        <v>0.312</v>
      </c>
      <c r="W275" s="139">
        <f t="shared" si="8"/>
        <v>1.905</v>
      </c>
      <c r="X275" s="139">
        <f t="shared" si="9"/>
        <v>0.38</v>
      </c>
      <c r="Y275" s="139">
        <f t="shared" si="10"/>
        <v>0.276</v>
      </c>
      <c r="Z275" s="139">
        <f t="shared" si="11"/>
        <v>0.224</v>
      </c>
      <c r="AA275" s="139">
        <f t="shared" si="12"/>
        <v>0.224</v>
      </c>
      <c r="AB275" s="139">
        <f t="shared" si="13"/>
        <v>0</v>
      </c>
      <c r="AC275" s="139">
        <f t="shared" si="14"/>
        <v>0</v>
      </c>
      <c r="AD275" s="139">
        <f t="shared" si="15"/>
        <v>0.165</v>
      </c>
      <c r="AE275" s="140">
        <f t="shared" si="16"/>
        <v>4.771</v>
      </c>
      <c r="AF275" s="98">
        <f t="shared" si="17"/>
        <v>0.2047639485</v>
      </c>
      <c r="AG275" s="141">
        <f t="shared" si="18"/>
        <v>0.2047639485</v>
      </c>
    </row>
    <row r="276" ht="15.75" customHeight="1">
      <c r="A276" s="27" t="s">
        <v>172</v>
      </c>
      <c r="B276" s="27" t="s">
        <v>10</v>
      </c>
      <c r="C276" s="133" t="s">
        <v>455</v>
      </c>
      <c r="D276" s="134">
        <v>44825.0</v>
      </c>
      <c r="E276" s="133">
        <v>80.0</v>
      </c>
      <c r="F276" s="133">
        <v>50.0</v>
      </c>
      <c r="G276" s="133">
        <v>20.0</v>
      </c>
      <c r="H276" s="133">
        <v>20.0</v>
      </c>
      <c r="I276" s="133">
        <v>20.0</v>
      </c>
      <c r="J276" s="133">
        <v>0.0</v>
      </c>
      <c r="K276" s="133">
        <v>60.0</v>
      </c>
      <c r="L276" s="133">
        <v>20.0</v>
      </c>
      <c r="M276" s="133">
        <v>0.0</v>
      </c>
      <c r="N276" s="133">
        <v>20.0</v>
      </c>
      <c r="O276" s="133">
        <v>0.0</v>
      </c>
      <c r="P276" s="135">
        <f t="shared" si="1"/>
        <v>290</v>
      </c>
      <c r="Q276" s="136">
        <f t="shared" si="2"/>
        <v>0.344</v>
      </c>
      <c r="R276" s="137">
        <f t="shared" si="3"/>
        <v>0.048</v>
      </c>
      <c r="S276" s="138">
        <f t="shared" si="4"/>
        <v>0.37</v>
      </c>
      <c r="T276" s="139">
        <f t="shared" si="5"/>
        <v>0.2</v>
      </c>
      <c r="U276" s="139">
        <f t="shared" si="6"/>
        <v>0.238</v>
      </c>
      <c r="V276" s="139">
        <f t="shared" si="7"/>
        <v>0.156</v>
      </c>
      <c r="W276" s="139">
        <f t="shared" si="8"/>
        <v>0</v>
      </c>
      <c r="X276" s="139">
        <f t="shared" si="9"/>
        <v>0.57</v>
      </c>
      <c r="Y276" s="139">
        <f t="shared" si="10"/>
        <v>0.414</v>
      </c>
      <c r="Z276" s="139">
        <f t="shared" si="11"/>
        <v>0.112</v>
      </c>
      <c r="AA276" s="139">
        <f t="shared" si="12"/>
        <v>0.112</v>
      </c>
      <c r="AB276" s="139">
        <f t="shared" si="13"/>
        <v>0</v>
      </c>
      <c r="AC276" s="139">
        <f t="shared" si="14"/>
        <v>0</v>
      </c>
      <c r="AD276" s="139">
        <f t="shared" si="15"/>
        <v>0.11</v>
      </c>
      <c r="AE276" s="140">
        <f t="shared" si="16"/>
        <v>2.674</v>
      </c>
      <c r="AF276" s="98">
        <f t="shared" si="17"/>
        <v>0.1147639485</v>
      </c>
      <c r="AG276" s="141">
        <f t="shared" si="18"/>
        <v>0.1147639485</v>
      </c>
    </row>
    <row r="277" ht="15.75" customHeight="1">
      <c r="A277" s="27" t="s">
        <v>172</v>
      </c>
      <c r="B277" s="27" t="s">
        <v>10</v>
      </c>
      <c r="C277" s="133" t="s">
        <v>456</v>
      </c>
      <c r="D277" s="134">
        <v>44825.0</v>
      </c>
      <c r="E277" s="133">
        <v>20.0</v>
      </c>
      <c r="F277" s="133">
        <v>70.0</v>
      </c>
      <c r="G277" s="133">
        <v>20.0</v>
      </c>
      <c r="H277" s="133">
        <v>40.0</v>
      </c>
      <c r="I277" s="133">
        <v>48.0</v>
      </c>
      <c r="J277" s="133">
        <v>50.0</v>
      </c>
      <c r="K277" s="133">
        <v>70.0</v>
      </c>
      <c r="L277" s="133">
        <v>40.0</v>
      </c>
      <c r="M277" s="133">
        <v>20.0</v>
      </c>
      <c r="N277" s="133">
        <v>30.0</v>
      </c>
      <c r="O277" s="133">
        <v>50.0</v>
      </c>
      <c r="P277" s="135">
        <f t="shared" si="1"/>
        <v>458</v>
      </c>
      <c r="Q277" s="136">
        <f t="shared" si="2"/>
        <v>0.086</v>
      </c>
      <c r="R277" s="137">
        <f t="shared" si="3"/>
        <v>0.012</v>
      </c>
      <c r="S277" s="138">
        <f t="shared" si="4"/>
        <v>0.518</v>
      </c>
      <c r="T277" s="139">
        <f t="shared" si="5"/>
        <v>0.2</v>
      </c>
      <c r="U277" s="139">
        <f t="shared" si="6"/>
        <v>0.476</v>
      </c>
      <c r="V277" s="139">
        <f t="shared" si="7"/>
        <v>0.3744</v>
      </c>
      <c r="W277" s="139">
        <f t="shared" si="8"/>
        <v>1.905</v>
      </c>
      <c r="X277" s="139">
        <f t="shared" si="9"/>
        <v>0.665</v>
      </c>
      <c r="Y277" s="139">
        <f t="shared" si="10"/>
        <v>0.483</v>
      </c>
      <c r="Z277" s="139">
        <f t="shared" si="11"/>
        <v>0.224</v>
      </c>
      <c r="AA277" s="139">
        <f t="shared" si="12"/>
        <v>0.224</v>
      </c>
      <c r="AB277" s="139">
        <f t="shared" si="13"/>
        <v>0.196</v>
      </c>
      <c r="AC277" s="139">
        <f t="shared" si="14"/>
        <v>0.29</v>
      </c>
      <c r="AD277" s="139">
        <f t="shared" si="15"/>
        <v>0.165</v>
      </c>
      <c r="AE277" s="140">
        <f t="shared" si="16"/>
        <v>5.8184</v>
      </c>
      <c r="AF277" s="98">
        <f t="shared" si="17"/>
        <v>0.2497167382</v>
      </c>
      <c r="AG277" s="141">
        <f t="shared" si="18"/>
        <v>0.2497167382</v>
      </c>
    </row>
    <row r="278" ht="15.75" customHeight="1">
      <c r="A278" s="27" t="s">
        <v>172</v>
      </c>
      <c r="B278" s="27" t="s">
        <v>10</v>
      </c>
      <c r="C278" s="133" t="s">
        <v>457</v>
      </c>
      <c r="D278" s="134">
        <v>44825.0</v>
      </c>
      <c r="E278" s="133">
        <v>60.0</v>
      </c>
      <c r="F278" s="133">
        <v>110.0</v>
      </c>
      <c r="G278" s="133">
        <v>15.0</v>
      </c>
      <c r="H278" s="133">
        <v>100.0</v>
      </c>
      <c r="I278" s="133">
        <v>100.0</v>
      </c>
      <c r="J278" s="133">
        <v>100.0</v>
      </c>
      <c r="K278" s="133">
        <v>100.0</v>
      </c>
      <c r="L278" s="133">
        <v>40.0</v>
      </c>
      <c r="M278" s="133">
        <v>0.0</v>
      </c>
      <c r="N278" s="133">
        <v>10.0</v>
      </c>
      <c r="O278" s="133">
        <v>50.0</v>
      </c>
      <c r="P278" s="135">
        <f t="shared" si="1"/>
        <v>685</v>
      </c>
      <c r="Q278" s="136">
        <f t="shared" si="2"/>
        <v>0.258</v>
      </c>
      <c r="R278" s="137">
        <f t="shared" si="3"/>
        <v>0.036</v>
      </c>
      <c r="S278" s="138">
        <f t="shared" si="4"/>
        <v>0.814</v>
      </c>
      <c r="T278" s="139">
        <f t="shared" si="5"/>
        <v>0.15</v>
      </c>
      <c r="U278" s="139">
        <f t="shared" si="6"/>
        <v>1.19</v>
      </c>
      <c r="V278" s="139">
        <f t="shared" si="7"/>
        <v>0.78</v>
      </c>
      <c r="W278" s="139">
        <f t="shared" si="8"/>
        <v>3.81</v>
      </c>
      <c r="X278" s="139">
        <f t="shared" si="9"/>
        <v>0.95</v>
      </c>
      <c r="Y278" s="139">
        <f t="shared" si="10"/>
        <v>0.69</v>
      </c>
      <c r="Z278" s="139">
        <f t="shared" si="11"/>
        <v>0.224</v>
      </c>
      <c r="AA278" s="139">
        <f t="shared" si="12"/>
        <v>0.224</v>
      </c>
      <c r="AB278" s="139">
        <f t="shared" si="13"/>
        <v>0</v>
      </c>
      <c r="AC278" s="139">
        <f t="shared" si="14"/>
        <v>0</v>
      </c>
      <c r="AD278" s="139">
        <f t="shared" si="15"/>
        <v>0.055</v>
      </c>
      <c r="AE278" s="140">
        <f t="shared" si="16"/>
        <v>9.181</v>
      </c>
      <c r="AF278" s="98">
        <f t="shared" si="17"/>
        <v>0.3940343348</v>
      </c>
      <c r="AG278" s="141">
        <f t="shared" si="18"/>
        <v>0.3940343348</v>
      </c>
    </row>
    <row r="279" ht="15.75" customHeight="1">
      <c r="A279" s="27" t="s">
        <v>172</v>
      </c>
      <c r="B279" s="27" t="s">
        <v>10</v>
      </c>
      <c r="C279" s="133" t="s">
        <v>458</v>
      </c>
      <c r="D279" s="134">
        <v>44825.0</v>
      </c>
      <c r="E279" s="133">
        <v>20.0</v>
      </c>
      <c r="F279" s="133">
        <v>40.0</v>
      </c>
      <c r="G279" s="133">
        <v>0.0</v>
      </c>
      <c r="H279" s="133">
        <v>20.0</v>
      </c>
      <c r="I279" s="133">
        <v>40.0</v>
      </c>
      <c r="J279" s="133">
        <v>50.0</v>
      </c>
      <c r="K279" s="133">
        <v>40.0</v>
      </c>
      <c r="L279" s="133">
        <v>20.0</v>
      </c>
      <c r="M279" s="133">
        <v>10.0</v>
      </c>
      <c r="N279" s="133">
        <v>20.0</v>
      </c>
      <c r="O279" s="133">
        <v>0.0</v>
      </c>
      <c r="P279" s="135">
        <f t="shared" si="1"/>
        <v>260</v>
      </c>
      <c r="Q279" s="136">
        <f t="shared" si="2"/>
        <v>0.086</v>
      </c>
      <c r="R279" s="137">
        <f t="shared" si="3"/>
        <v>0.012</v>
      </c>
      <c r="S279" s="138">
        <f t="shared" si="4"/>
        <v>0.296</v>
      </c>
      <c r="T279" s="139">
        <f t="shared" si="5"/>
        <v>0</v>
      </c>
      <c r="U279" s="139">
        <f t="shared" si="6"/>
        <v>0.238</v>
      </c>
      <c r="V279" s="139">
        <f t="shared" si="7"/>
        <v>0.312</v>
      </c>
      <c r="W279" s="139">
        <f t="shared" si="8"/>
        <v>1.905</v>
      </c>
      <c r="X279" s="139">
        <f t="shared" si="9"/>
        <v>0.38</v>
      </c>
      <c r="Y279" s="139">
        <f t="shared" si="10"/>
        <v>0.276</v>
      </c>
      <c r="Z279" s="139">
        <f t="shared" si="11"/>
        <v>0.112</v>
      </c>
      <c r="AA279" s="139">
        <f t="shared" si="12"/>
        <v>0.112</v>
      </c>
      <c r="AB279" s="139">
        <f t="shared" si="13"/>
        <v>0.098</v>
      </c>
      <c r="AC279" s="139">
        <f t="shared" si="14"/>
        <v>0.145</v>
      </c>
      <c r="AD279" s="139">
        <f t="shared" si="15"/>
        <v>0.11</v>
      </c>
      <c r="AE279" s="140">
        <f t="shared" si="16"/>
        <v>4.082</v>
      </c>
      <c r="AF279" s="98">
        <f t="shared" si="17"/>
        <v>0.175193133</v>
      </c>
      <c r="AG279" s="141">
        <f t="shared" si="18"/>
        <v>0.175193133</v>
      </c>
    </row>
    <row r="280" ht="15.75" customHeight="1">
      <c r="A280" s="27" t="s">
        <v>172</v>
      </c>
      <c r="B280" s="27" t="s">
        <v>10</v>
      </c>
      <c r="C280" s="133" t="s">
        <v>459</v>
      </c>
      <c r="D280" s="134">
        <v>44825.0</v>
      </c>
      <c r="E280" s="133">
        <v>40.0</v>
      </c>
      <c r="F280" s="133">
        <v>30.0</v>
      </c>
      <c r="G280" s="133">
        <v>5.0</v>
      </c>
      <c r="H280" s="133">
        <v>10.0</v>
      </c>
      <c r="I280" s="133">
        <v>0.0</v>
      </c>
      <c r="J280" s="133">
        <v>0.0</v>
      </c>
      <c r="K280" s="133">
        <v>30.0</v>
      </c>
      <c r="L280" s="133">
        <v>10.0</v>
      </c>
      <c r="M280" s="133">
        <v>0.0</v>
      </c>
      <c r="N280" s="133">
        <v>0.0</v>
      </c>
      <c r="O280" s="133">
        <v>0.0</v>
      </c>
      <c r="P280" s="135">
        <f t="shared" si="1"/>
        <v>125</v>
      </c>
      <c r="Q280" s="136">
        <f t="shared" si="2"/>
        <v>0.172</v>
      </c>
      <c r="R280" s="137">
        <f t="shared" si="3"/>
        <v>0.024</v>
      </c>
      <c r="S280" s="138">
        <f t="shared" si="4"/>
        <v>0.222</v>
      </c>
      <c r="T280" s="139">
        <f t="shared" si="5"/>
        <v>0.05</v>
      </c>
      <c r="U280" s="139">
        <f t="shared" si="6"/>
        <v>0.119</v>
      </c>
      <c r="V280" s="139">
        <f t="shared" si="7"/>
        <v>0</v>
      </c>
      <c r="W280" s="139">
        <f t="shared" si="8"/>
        <v>0</v>
      </c>
      <c r="X280" s="139">
        <f t="shared" si="9"/>
        <v>0.285</v>
      </c>
      <c r="Y280" s="139">
        <f t="shared" si="10"/>
        <v>0.207</v>
      </c>
      <c r="Z280" s="139">
        <f t="shared" si="11"/>
        <v>0.056</v>
      </c>
      <c r="AA280" s="139">
        <f t="shared" si="12"/>
        <v>0.056</v>
      </c>
      <c r="AB280" s="139">
        <f t="shared" si="13"/>
        <v>0</v>
      </c>
      <c r="AC280" s="139">
        <f t="shared" si="14"/>
        <v>0</v>
      </c>
      <c r="AD280" s="139">
        <f t="shared" si="15"/>
        <v>0</v>
      </c>
      <c r="AE280" s="140">
        <f t="shared" si="16"/>
        <v>1.191</v>
      </c>
      <c r="AF280" s="98">
        <f t="shared" si="17"/>
        <v>0.05111587983</v>
      </c>
      <c r="AG280" s="141">
        <f t="shared" si="18"/>
        <v>0.05111587983</v>
      </c>
    </row>
    <row r="281" ht="15.75" customHeight="1">
      <c r="A281" s="27" t="s">
        <v>172</v>
      </c>
      <c r="B281" s="27" t="s">
        <v>10</v>
      </c>
      <c r="C281" s="133" t="s">
        <v>460</v>
      </c>
      <c r="D281" s="134">
        <v>44825.0</v>
      </c>
      <c r="E281" s="133">
        <v>60.0</v>
      </c>
      <c r="F281" s="133">
        <v>130.0</v>
      </c>
      <c r="G281" s="133">
        <v>10.0</v>
      </c>
      <c r="H281" s="133">
        <v>50.0</v>
      </c>
      <c r="I281" s="133">
        <v>56.0</v>
      </c>
      <c r="J281" s="133">
        <v>50.0</v>
      </c>
      <c r="K281" s="133">
        <v>50.0</v>
      </c>
      <c r="L281" s="133">
        <v>20.0</v>
      </c>
      <c r="M281" s="133">
        <v>10.0</v>
      </c>
      <c r="N281" s="133">
        <v>60.0</v>
      </c>
      <c r="O281" s="133">
        <v>0.0</v>
      </c>
      <c r="P281" s="135">
        <f t="shared" si="1"/>
        <v>496</v>
      </c>
      <c r="Q281" s="136">
        <f t="shared" si="2"/>
        <v>0.258</v>
      </c>
      <c r="R281" s="137">
        <f t="shared" si="3"/>
        <v>0.036</v>
      </c>
      <c r="S281" s="138">
        <f t="shared" si="4"/>
        <v>0.962</v>
      </c>
      <c r="T281" s="139">
        <f t="shared" si="5"/>
        <v>0.1</v>
      </c>
      <c r="U281" s="139">
        <f t="shared" si="6"/>
        <v>0.595</v>
      </c>
      <c r="V281" s="139">
        <f t="shared" si="7"/>
        <v>0.4368</v>
      </c>
      <c r="W281" s="139">
        <f t="shared" si="8"/>
        <v>1.905</v>
      </c>
      <c r="X281" s="139">
        <f t="shared" si="9"/>
        <v>0.475</v>
      </c>
      <c r="Y281" s="139">
        <f t="shared" si="10"/>
        <v>0.345</v>
      </c>
      <c r="Z281" s="139">
        <f t="shared" si="11"/>
        <v>0.112</v>
      </c>
      <c r="AA281" s="139">
        <f t="shared" si="12"/>
        <v>0.112</v>
      </c>
      <c r="AB281" s="139">
        <f t="shared" si="13"/>
        <v>0.098</v>
      </c>
      <c r="AC281" s="139">
        <f t="shared" si="14"/>
        <v>0.145</v>
      </c>
      <c r="AD281" s="139">
        <f t="shared" si="15"/>
        <v>0.33</v>
      </c>
      <c r="AE281" s="140">
        <f t="shared" si="16"/>
        <v>5.9098</v>
      </c>
      <c r="AF281" s="98">
        <f t="shared" si="17"/>
        <v>0.253639485</v>
      </c>
      <c r="AG281" s="141">
        <f t="shared" si="18"/>
        <v>0.253639485</v>
      </c>
    </row>
    <row r="282" ht="15.75" customHeight="1">
      <c r="A282" s="27" t="s">
        <v>172</v>
      </c>
      <c r="B282" s="27" t="s">
        <v>10</v>
      </c>
      <c r="C282" s="133" t="s">
        <v>461</v>
      </c>
      <c r="D282" s="134">
        <v>44825.0</v>
      </c>
      <c r="P282" s="135">
        <f t="shared" si="1"/>
        <v>0</v>
      </c>
      <c r="Q282" s="136">
        <f t="shared" si="2"/>
        <v>0</v>
      </c>
      <c r="R282" s="137">
        <f t="shared" si="3"/>
        <v>0</v>
      </c>
      <c r="S282" s="138">
        <f t="shared" si="4"/>
        <v>0</v>
      </c>
      <c r="T282" s="139">
        <f t="shared" si="5"/>
        <v>0</v>
      </c>
      <c r="U282" s="139">
        <f t="shared" si="6"/>
        <v>0</v>
      </c>
      <c r="V282" s="139">
        <f t="shared" si="7"/>
        <v>0</v>
      </c>
      <c r="W282" s="139">
        <f t="shared" si="8"/>
        <v>0</v>
      </c>
      <c r="X282" s="139">
        <f t="shared" si="9"/>
        <v>0</v>
      </c>
      <c r="Y282" s="139">
        <f t="shared" si="10"/>
        <v>0</v>
      </c>
      <c r="Z282" s="139">
        <f t="shared" si="11"/>
        <v>0</v>
      </c>
      <c r="AA282" s="139">
        <f t="shared" si="12"/>
        <v>0</v>
      </c>
      <c r="AB282" s="139">
        <f t="shared" si="13"/>
        <v>0</v>
      </c>
      <c r="AC282" s="139">
        <f t="shared" si="14"/>
        <v>0</v>
      </c>
      <c r="AD282" s="139">
        <f t="shared" si="15"/>
        <v>0</v>
      </c>
      <c r="AE282" s="140">
        <f t="shared" si="16"/>
        <v>0</v>
      </c>
      <c r="AF282" s="98">
        <f t="shared" si="17"/>
        <v>0</v>
      </c>
      <c r="AG282" s="141">
        <f t="shared" si="18"/>
        <v>0</v>
      </c>
    </row>
    <row r="283" ht="15.75" customHeight="1">
      <c r="A283" s="27" t="s">
        <v>172</v>
      </c>
      <c r="B283" s="27" t="s">
        <v>10</v>
      </c>
      <c r="C283" s="133" t="s">
        <v>462</v>
      </c>
      <c r="D283" s="134">
        <v>44825.0</v>
      </c>
      <c r="E283" s="133">
        <v>60.0</v>
      </c>
      <c r="F283" s="133">
        <v>130.0</v>
      </c>
      <c r="G283" s="133">
        <v>45.0</v>
      </c>
      <c r="H283" s="133">
        <v>70.0</v>
      </c>
      <c r="I283" s="133">
        <v>48.0</v>
      </c>
      <c r="J283" s="133">
        <v>50.0</v>
      </c>
      <c r="K283" s="133">
        <v>30.0</v>
      </c>
      <c r="L283" s="133">
        <v>20.0</v>
      </c>
      <c r="M283" s="133">
        <v>10.0</v>
      </c>
      <c r="N283" s="133">
        <v>30.0</v>
      </c>
      <c r="O283" s="133">
        <v>30.0</v>
      </c>
      <c r="P283" s="135">
        <f t="shared" si="1"/>
        <v>523</v>
      </c>
      <c r="Q283" s="136">
        <f t="shared" si="2"/>
        <v>0.258</v>
      </c>
      <c r="R283" s="137">
        <f t="shared" si="3"/>
        <v>0.036</v>
      </c>
      <c r="S283" s="138">
        <f t="shared" si="4"/>
        <v>0.962</v>
      </c>
      <c r="T283" s="139">
        <f t="shared" si="5"/>
        <v>0.45</v>
      </c>
      <c r="U283" s="139">
        <f t="shared" si="6"/>
        <v>0.833</v>
      </c>
      <c r="V283" s="139">
        <f t="shared" si="7"/>
        <v>0.3744</v>
      </c>
      <c r="W283" s="139">
        <f t="shared" si="8"/>
        <v>1.905</v>
      </c>
      <c r="X283" s="139">
        <f t="shared" si="9"/>
        <v>0.285</v>
      </c>
      <c r="Y283" s="139">
        <f t="shared" si="10"/>
        <v>0.207</v>
      </c>
      <c r="Z283" s="139">
        <f t="shared" si="11"/>
        <v>0.112</v>
      </c>
      <c r="AA283" s="139">
        <f t="shared" si="12"/>
        <v>0.112</v>
      </c>
      <c r="AB283" s="139">
        <f t="shared" si="13"/>
        <v>0.098</v>
      </c>
      <c r="AC283" s="139">
        <f t="shared" si="14"/>
        <v>0.145</v>
      </c>
      <c r="AD283" s="139">
        <f t="shared" si="15"/>
        <v>0.165</v>
      </c>
      <c r="AE283" s="140">
        <f t="shared" si="16"/>
        <v>5.9424</v>
      </c>
      <c r="AF283" s="98">
        <f t="shared" si="17"/>
        <v>0.2550386266</v>
      </c>
      <c r="AG283" s="141">
        <f t="shared" si="18"/>
        <v>0.2550386266</v>
      </c>
    </row>
    <row r="284" ht="15.75" customHeight="1">
      <c r="A284" s="27" t="s">
        <v>172</v>
      </c>
      <c r="B284" s="27" t="s">
        <v>10</v>
      </c>
      <c r="C284" s="133" t="s">
        <v>463</v>
      </c>
      <c r="D284" s="134">
        <v>44825.0</v>
      </c>
      <c r="E284" s="133">
        <v>80.0</v>
      </c>
      <c r="F284" s="133">
        <v>160.0</v>
      </c>
      <c r="G284" s="133">
        <v>20.0</v>
      </c>
      <c r="H284" s="133">
        <v>100.0</v>
      </c>
      <c r="I284" s="133">
        <v>100.0</v>
      </c>
      <c r="J284" s="133">
        <v>100.0</v>
      </c>
      <c r="K284" s="133">
        <v>100.0</v>
      </c>
      <c r="L284" s="133">
        <v>50.0</v>
      </c>
      <c r="M284" s="133">
        <v>30.0</v>
      </c>
      <c r="N284" s="133">
        <v>50.0</v>
      </c>
      <c r="O284" s="133">
        <v>50.0</v>
      </c>
      <c r="P284" s="135">
        <f t="shared" si="1"/>
        <v>840</v>
      </c>
      <c r="Q284" s="136">
        <f t="shared" si="2"/>
        <v>0.344</v>
      </c>
      <c r="R284" s="137">
        <f t="shared" si="3"/>
        <v>0.048</v>
      </c>
      <c r="S284" s="138">
        <f t="shared" si="4"/>
        <v>1.184</v>
      </c>
      <c r="T284" s="139">
        <f t="shared" si="5"/>
        <v>0.2</v>
      </c>
      <c r="U284" s="139">
        <f t="shared" si="6"/>
        <v>1.19</v>
      </c>
      <c r="V284" s="139">
        <f t="shared" si="7"/>
        <v>0.78</v>
      </c>
      <c r="W284" s="139">
        <f t="shared" si="8"/>
        <v>3.81</v>
      </c>
      <c r="X284" s="139">
        <f t="shared" si="9"/>
        <v>0.95</v>
      </c>
      <c r="Y284" s="139">
        <f t="shared" si="10"/>
        <v>0.69</v>
      </c>
      <c r="Z284" s="139">
        <f t="shared" si="11"/>
        <v>0.28</v>
      </c>
      <c r="AA284" s="139">
        <f t="shared" si="12"/>
        <v>0.28</v>
      </c>
      <c r="AB284" s="139">
        <f t="shared" si="13"/>
        <v>0.294</v>
      </c>
      <c r="AC284" s="139">
        <f t="shared" si="14"/>
        <v>0.435</v>
      </c>
      <c r="AD284" s="139">
        <f t="shared" si="15"/>
        <v>0.275</v>
      </c>
      <c r="AE284" s="140">
        <f t="shared" si="16"/>
        <v>10.76</v>
      </c>
      <c r="AF284" s="98">
        <f t="shared" si="17"/>
        <v>0.4618025751</v>
      </c>
      <c r="AG284" s="141">
        <f t="shared" si="18"/>
        <v>0.4618025751</v>
      </c>
    </row>
    <row r="285" ht="15.75" customHeight="1">
      <c r="A285" s="27" t="s">
        <v>172</v>
      </c>
      <c r="B285" s="27" t="s">
        <v>10</v>
      </c>
      <c r="C285" s="133" t="s">
        <v>464</v>
      </c>
      <c r="D285" s="134">
        <v>44825.0</v>
      </c>
      <c r="E285" s="133">
        <v>0.0</v>
      </c>
      <c r="F285" s="133">
        <v>0.0</v>
      </c>
      <c r="G285" s="133">
        <v>0.0</v>
      </c>
      <c r="H285" s="133">
        <v>20.0</v>
      </c>
      <c r="I285" s="133">
        <v>0.0</v>
      </c>
      <c r="J285" s="133">
        <v>50.0</v>
      </c>
      <c r="K285" s="133">
        <v>0.0</v>
      </c>
      <c r="L285" s="133">
        <v>20.0</v>
      </c>
      <c r="M285" s="133">
        <v>0.0</v>
      </c>
      <c r="N285" s="133">
        <v>0.0</v>
      </c>
      <c r="O285" s="133">
        <v>0.0</v>
      </c>
      <c r="P285" s="135">
        <f t="shared" si="1"/>
        <v>90</v>
      </c>
      <c r="Q285" s="136">
        <f t="shared" si="2"/>
        <v>0</v>
      </c>
      <c r="R285" s="137">
        <f t="shared" si="3"/>
        <v>0</v>
      </c>
      <c r="S285" s="138">
        <f t="shared" si="4"/>
        <v>0</v>
      </c>
      <c r="T285" s="139">
        <f t="shared" si="5"/>
        <v>0</v>
      </c>
      <c r="U285" s="139">
        <f t="shared" si="6"/>
        <v>0.238</v>
      </c>
      <c r="V285" s="139">
        <f t="shared" si="7"/>
        <v>0</v>
      </c>
      <c r="W285" s="139">
        <f t="shared" si="8"/>
        <v>1.905</v>
      </c>
      <c r="X285" s="139">
        <f t="shared" si="9"/>
        <v>0</v>
      </c>
      <c r="Y285" s="139">
        <f t="shared" si="10"/>
        <v>0</v>
      </c>
      <c r="Z285" s="139">
        <f t="shared" si="11"/>
        <v>0.112</v>
      </c>
      <c r="AA285" s="139">
        <f t="shared" si="12"/>
        <v>0.112</v>
      </c>
      <c r="AB285" s="139">
        <f t="shared" si="13"/>
        <v>0</v>
      </c>
      <c r="AC285" s="139">
        <f t="shared" si="14"/>
        <v>0</v>
      </c>
      <c r="AD285" s="139">
        <f t="shared" si="15"/>
        <v>0</v>
      </c>
      <c r="AE285" s="140">
        <f t="shared" si="16"/>
        <v>2.367</v>
      </c>
      <c r="AF285" s="98">
        <f t="shared" si="17"/>
        <v>0.1015879828</v>
      </c>
      <c r="AG285" s="141">
        <f t="shared" si="18"/>
        <v>0.1015879828</v>
      </c>
    </row>
    <row r="286" ht="15.75" customHeight="1">
      <c r="A286" s="27" t="s">
        <v>172</v>
      </c>
      <c r="B286" s="27" t="s">
        <v>10</v>
      </c>
      <c r="C286" s="133" t="s">
        <v>465</v>
      </c>
      <c r="D286" s="134">
        <v>44825.0</v>
      </c>
      <c r="E286" s="133">
        <v>180.0</v>
      </c>
      <c r="F286" s="133">
        <v>300.0</v>
      </c>
      <c r="G286" s="133">
        <v>50.0</v>
      </c>
      <c r="H286" s="133">
        <v>240.0</v>
      </c>
      <c r="I286" s="133">
        <v>300.0</v>
      </c>
      <c r="J286" s="133">
        <v>150.0</v>
      </c>
      <c r="K286" s="133">
        <v>200.0</v>
      </c>
      <c r="L286" s="133">
        <v>100.0</v>
      </c>
      <c r="M286" s="133">
        <v>80.0</v>
      </c>
      <c r="N286" s="133">
        <v>200.0</v>
      </c>
      <c r="O286" s="133">
        <v>50.0</v>
      </c>
      <c r="P286" s="135">
        <f t="shared" si="1"/>
        <v>1850</v>
      </c>
      <c r="Q286" s="136">
        <f t="shared" si="2"/>
        <v>0.774</v>
      </c>
      <c r="R286" s="137">
        <f t="shared" si="3"/>
        <v>0.108</v>
      </c>
      <c r="S286" s="138">
        <f t="shared" si="4"/>
        <v>2.22</v>
      </c>
      <c r="T286" s="139">
        <f t="shared" si="5"/>
        <v>0.5</v>
      </c>
      <c r="U286" s="139">
        <f t="shared" si="6"/>
        <v>2.856</v>
      </c>
      <c r="V286" s="139">
        <f t="shared" si="7"/>
        <v>2.34</v>
      </c>
      <c r="W286" s="139">
        <f t="shared" si="8"/>
        <v>5.715</v>
      </c>
      <c r="X286" s="139">
        <f t="shared" si="9"/>
        <v>1.9</v>
      </c>
      <c r="Y286" s="139">
        <f t="shared" si="10"/>
        <v>1.38</v>
      </c>
      <c r="Z286" s="139">
        <f t="shared" si="11"/>
        <v>0.56</v>
      </c>
      <c r="AA286" s="139">
        <f t="shared" si="12"/>
        <v>0.56</v>
      </c>
      <c r="AB286" s="139">
        <f t="shared" si="13"/>
        <v>0.784</v>
      </c>
      <c r="AC286" s="139">
        <f t="shared" si="14"/>
        <v>1.16</v>
      </c>
      <c r="AD286" s="139">
        <f t="shared" si="15"/>
        <v>1.1</v>
      </c>
      <c r="AE286" s="140">
        <f t="shared" si="16"/>
        <v>21.957</v>
      </c>
      <c r="AF286" s="98">
        <f t="shared" si="17"/>
        <v>0.942360515</v>
      </c>
      <c r="AG286" s="141">
        <f t="shared" si="18"/>
        <v>0.942360515</v>
      </c>
    </row>
    <row r="287" ht="15.75" customHeight="1">
      <c r="A287" s="27" t="s">
        <v>172</v>
      </c>
      <c r="B287" s="27" t="s">
        <v>10</v>
      </c>
      <c r="C287" s="133" t="s">
        <v>466</v>
      </c>
      <c r="D287" s="134">
        <v>44825.0</v>
      </c>
      <c r="E287" s="133">
        <v>60.0</v>
      </c>
      <c r="F287" s="133">
        <v>90.0</v>
      </c>
      <c r="G287" s="133">
        <v>25.0</v>
      </c>
      <c r="H287" s="133">
        <v>10.0</v>
      </c>
      <c r="I287" s="133">
        <v>4.0</v>
      </c>
      <c r="J287" s="133">
        <v>0.0</v>
      </c>
      <c r="K287" s="133">
        <v>10.0</v>
      </c>
      <c r="L287" s="133">
        <v>40.0</v>
      </c>
      <c r="M287" s="133">
        <v>20.0</v>
      </c>
      <c r="N287" s="133">
        <v>0.0</v>
      </c>
      <c r="O287" s="133">
        <v>0.0</v>
      </c>
      <c r="P287" s="135">
        <f t="shared" si="1"/>
        <v>259</v>
      </c>
      <c r="Q287" s="136">
        <f t="shared" si="2"/>
        <v>0.258</v>
      </c>
      <c r="R287" s="137">
        <f t="shared" si="3"/>
        <v>0.036</v>
      </c>
      <c r="S287" s="138">
        <f t="shared" si="4"/>
        <v>0.666</v>
      </c>
      <c r="T287" s="139">
        <f t="shared" si="5"/>
        <v>0.25</v>
      </c>
      <c r="U287" s="139">
        <f t="shared" si="6"/>
        <v>0.119</v>
      </c>
      <c r="V287" s="139">
        <f t="shared" si="7"/>
        <v>0.0312</v>
      </c>
      <c r="W287" s="139">
        <f t="shared" si="8"/>
        <v>0</v>
      </c>
      <c r="X287" s="139">
        <f t="shared" si="9"/>
        <v>0.095</v>
      </c>
      <c r="Y287" s="139">
        <f t="shared" si="10"/>
        <v>0.069</v>
      </c>
      <c r="Z287" s="139">
        <f t="shared" si="11"/>
        <v>0.224</v>
      </c>
      <c r="AA287" s="139">
        <f t="shared" si="12"/>
        <v>0.224</v>
      </c>
      <c r="AB287" s="139">
        <f t="shared" si="13"/>
        <v>0.196</v>
      </c>
      <c r="AC287" s="139">
        <f t="shared" si="14"/>
        <v>0.29</v>
      </c>
      <c r="AD287" s="139">
        <f t="shared" si="15"/>
        <v>0</v>
      </c>
      <c r="AE287" s="140">
        <f t="shared" si="16"/>
        <v>2.4582</v>
      </c>
      <c r="AF287" s="98">
        <f t="shared" si="17"/>
        <v>0.1055021459</v>
      </c>
      <c r="AG287" s="141">
        <f t="shared" si="18"/>
        <v>0.1055021459</v>
      </c>
    </row>
    <row r="288" ht="15.75" customHeight="1">
      <c r="A288" s="27" t="s">
        <v>172</v>
      </c>
      <c r="B288" s="27" t="s">
        <v>10</v>
      </c>
      <c r="C288" s="133" t="s">
        <v>467</v>
      </c>
      <c r="D288" s="134">
        <v>44825.0</v>
      </c>
      <c r="P288" s="135">
        <f t="shared" si="1"/>
        <v>0</v>
      </c>
      <c r="Q288" s="136">
        <f t="shared" si="2"/>
        <v>0</v>
      </c>
      <c r="R288" s="137">
        <f t="shared" si="3"/>
        <v>0</v>
      </c>
      <c r="S288" s="138">
        <f t="shared" si="4"/>
        <v>0</v>
      </c>
      <c r="T288" s="139">
        <f t="shared" si="5"/>
        <v>0</v>
      </c>
      <c r="U288" s="139">
        <f t="shared" si="6"/>
        <v>0</v>
      </c>
      <c r="V288" s="139">
        <f t="shared" si="7"/>
        <v>0</v>
      </c>
      <c r="W288" s="139">
        <f t="shared" si="8"/>
        <v>0</v>
      </c>
      <c r="X288" s="139">
        <f t="shared" si="9"/>
        <v>0</v>
      </c>
      <c r="Y288" s="139">
        <f t="shared" si="10"/>
        <v>0</v>
      </c>
      <c r="Z288" s="139">
        <f t="shared" si="11"/>
        <v>0</v>
      </c>
      <c r="AA288" s="139">
        <f t="shared" si="12"/>
        <v>0</v>
      </c>
      <c r="AB288" s="139">
        <f t="shared" si="13"/>
        <v>0</v>
      </c>
      <c r="AC288" s="139">
        <f t="shared" si="14"/>
        <v>0</v>
      </c>
      <c r="AD288" s="139">
        <f t="shared" si="15"/>
        <v>0</v>
      </c>
      <c r="AE288" s="140">
        <f t="shared" si="16"/>
        <v>0</v>
      </c>
      <c r="AF288" s="98">
        <f t="shared" si="17"/>
        <v>0</v>
      </c>
      <c r="AG288" s="141">
        <f t="shared" si="18"/>
        <v>0</v>
      </c>
    </row>
    <row r="289" ht="15.75" customHeight="1">
      <c r="A289" s="27" t="s">
        <v>172</v>
      </c>
      <c r="B289" s="27" t="s">
        <v>10</v>
      </c>
      <c r="C289" s="133" t="s">
        <v>468</v>
      </c>
      <c r="D289" s="134">
        <v>44825.0</v>
      </c>
      <c r="E289" s="133">
        <v>20.0</v>
      </c>
      <c r="F289" s="133">
        <v>40.0</v>
      </c>
      <c r="G289" s="133">
        <v>0.0</v>
      </c>
      <c r="H289" s="133">
        <v>0.0</v>
      </c>
      <c r="I289" s="133">
        <v>0.0</v>
      </c>
      <c r="J289" s="133">
        <v>0.0</v>
      </c>
      <c r="K289" s="133">
        <v>40.0</v>
      </c>
      <c r="L289" s="133">
        <v>20.0</v>
      </c>
      <c r="M289" s="133">
        <v>10.0</v>
      </c>
      <c r="N289" s="133">
        <v>0.0</v>
      </c>
      <c r="O289" s="133">
        <v>10.0</v>
      </c>
      <c r="P289" s="135">
        <f t="shared" si="1"/>
        <v>140</v>
      </c>
      <c r="Q289" s="136">
        <f t="shared" si="2"/>
        <v>0.086</v>
      </c>
      <c r="R289" s="137">
        <f t="shared" si="3"/>
        <v>0.012</v>
      </c>
      <c r="S289" s="138">
        <f t="shared" si="4"/>
        <v>0.296</v>
      </c>
      <c r="T289" s="139">
        <f t="shared" si="5"/>
        <v>0</v>
      </c>
      <c r="U289" s="139">
        <f t="shared" si="6"/>
        <v>0</v>
      </c>
      <c r="V289" s="139">
        <f t="shared" si="7"/>
        <v>0</v>
      </c>
      <c r="W289" s="139">
        <f t="shared" si="8"/>
        <v>0</v>
      </c>
      <c r="X289" s="139">
        <f t="shared" si="9"/>
        <v>0.38</v>
      </c>
      <c r="Y289" s="139">
        <f t="shared" si="10"/>
        <v>0.276</v>
      </c>
      <c r="Z289" s="139">
        <f t="shared" si="11"/>
        <v>0.112</v>
      </c>
      <c r="AA289" s="139">
        <f t="shared" si="12"/>
        <v>0.112</v>
      </c>
      <c r="AB289" s="139">
        <f t="shared" si="13"/>
        <v>0.098</v>
      </c>
      <c r="AC289" s="139">
        <f t="shared" si="14"/>
        <v>0.145</v>
      </c>
      <c r="AD289" s="139">
        <f t="shared" si="15"/>
        <v>0</v>
      </c>
      <c r="AE289" s="140">
        <f t="shared" si="16"/>
        <v>1.517</v>
      </c>
      <c r="AF289" s="98">
        <f t="shared" si="17"/>
        <v>0.06510729614</v>
      </c>
      <c r="AG289" s="141">
        <f t="shared" si="18"/>
        <v>0.06510729614</v>
      </c>
    </row>
    <row r="290" ht="15.75" customHeight="1">
      <c r="A290" s="27" t="s">
        <v>172</v>
      </c>
      <c r="B290" s="27" t="s">
        <v>10</v>
      </c>
      <c r="C290" s="133" t="s">
        <v>469</v>
      </c>
      <c r="D290" s="134">
        <v>44825.0</v>
      </c>
      <c r="E290" s="133">
        <v>100.0</v>
      </c>
      <c r="F290" s="133">
        <v>230.0</v>
      </c>
      <c r="G290" s="133">
        <v>50.0</v>
      </c>
      <c r="H290" s="133">
        <v>100.0</v>
      </c>
      <c r="I290" s="133">
        <v>84.0</v>
      </c>
      <c r="J290" s="133">
        <v>100.0</v>
      </c>
      <c r="K290" s="133">
        <v>100.0</v>
      </c>
      <c r="L290" s="133">
        <v>100.0</v>
      </c>
      <c r="M290" s="133">
        <v>40.0</v>
      </c>
      <c r="N290" s="133">
        <v>50.0</v>
      </c>
      <c r="O290" s="133">
        <v>100.0</v>
      </c>
      <c r="P290" s="135">
        <f t="shared" si="1"/>
        <v>1054</v>
      </c>
      <c r="Q290" s="136">
        <f t="shared" si="2"/>
        <v>0.43</v>
      </c>
      <c r="R290" s="137">
        <f t="shared" si="3"/>
        <v>0.06</v>
      </c>
      <c r="S290" s="138">
        <f t="shared" si="4"/>
        <v>1.702</v>
      </c>
      <c r="T290" s="139">
        <f t="shared" si="5"/>
        <v>0.5</v>
      </c>
      <c r="U290" s="139">
        <f t="shared" si="6"/>
        <v>1.19</v>
      </c>
      <c r="V290" s="139">
        <f t="shared" si="7"/>
        <v>0.6552</v>
      </c>
      <c r="W290" s="139">
        <f t="shared" si="8"/>
        <v>3.81</v>
      </c>
      <c r="X290" s="139">
        <f t="shared" si="9"/>
        <v>0.95</v>
      </c>
      <c r="Y290" s="139">
        <f t="shared" si="10"/>
        <v>0.69</v>
      </c>
      <c r="Z290" s="139">
        <f t="shared" si="11"/>
        <v>0.56</v>
      </c>
      <c r="AA290" s="139">
        <f t="shared" si="12"/>
        <v>0.56</v>
      </c>
      <c r="AB290" s="139">
        <f t="shared" si="13"/>
        <v>0.392</v>
      </c>
      <c r="AC290" s="139">
        <f t="shared" si="14"/>
        <v>0.58</v>
      </c>
      <c r="AD290" s="139">
        <f t="shared" si="15"/>
        <v>0.275</v>
      </c>
      <c r="AE290" s="140">
        <f t="shared" si="16"/>
        <v>12.3542</v>
      </c>
      <c r="AF290" s="98">
        <f t="shared" si="17"/>
        <v>0.530223176</v>
      </c>
      <c r="AG290" s="141">
        <f t="shared" si="18"/>
        <v>0.530223176</v>
      </c>
    </row>
    <row r="291" ht="15.75" customHeight="1">
      <c r="A291" s="27" t="s">
        <v>172</v>
      </c>
      <c r="B291" s="27" t="s">
        <v>10</v>
      </c>
      <c r="C291" s="133" t="s">
        <v>470</v>
      </c>
      <c r="D291" s="134">
        <v>44825.0</v>
      </c>
      <c r="E291" s="133">
        <v>60.0</v>
      </c>
      <c r="F291" s="133">
        <v>0.0</v>
      </c>
      <c r="G291" s="133">
        <v>0.0</v>
      </c>
      <c r="H291" s="133">
        <v>0.0</v>
      </c>
      <c r="I291" s="133">
        <v>0.0</v>
      </c>
      <c r="J291" s="133">
        <v>0.0</v>
      </c>
      <c r="K291" s="133">
        <v>20.0</v>
      </c>
      <c r="L291" s="133">
        <v>40.0</v>
      </c>
      <c r="M291" s="133">
        <v>0.0</v>
      </c>
      <c r="N291" s="133">
        <v>0.0</v>
      </c>
      <c r="O291" s="133">
        <v>0.0</v>
      </c>
      <c r="P291" s="135">
        <f t="shared" si="1"/>
        <v>120</v>
      </c>
      <c r="Q291" s="136">
        <f t="shared" si="2"/>
        <v>0.258</v>
      </c>
      <c r="R291" s="137">
        <f t="shared" si="3"/>
        <v>0.036</v>
      </c>
      <c r="S291" s="138">
        <f t="shared" si="4"/>
        <v>0</v>
      </c>
      <c r="T291" s="139">
        <f t="shared" si="5"/>
        <v>0</v>
      </c>
      <c r="U291" s="139">
        <f t="shared" si="6"/>
        <v>0</v>
      </c>
      <c r="V291" s="139">
        <f t="shared" si="7"/>
        <v>0</v>
      </c>
      <c r="W291" s="139">
        <f t="shared" si="8"/>
        <v>0</v>
      </c>
      <c r="X291" s="139">
        <f t="shared" si="9"/>
        <v>0.19</v>
      </c>
      <c r="Y291" s="139">
        <f t="shared" si="10"/>
        <v>0.138</v>
      </c>
      <c r="Z291" s="139">
        <f t="shared" si="11"/>
        <v>0.224</v>
      </c>
      <c r="AA291" s="139">
        <f t="shared" si="12"/>
        <v>0.224</v>
      </c>
      <c r="AB291" s="139">
        <f t="shared" si="13"/>
        <v>0</v>
      </c>
      <c r="AC291" s="139">
        <f t="shared" si="14"/>
        <v>0</v>
      </c>
      <c r="AD291" s="139">
        <f t="shared" si="15"/>
        <v>0</v>
      </c>
      <c r="AE291" s="140">
        <f t="shared" si="16"/>
        <v>1.07</v>
      </c>
      <c r="AF291" s="98">
        <f t="shared" si="17"/>
        <v>0.04592274678</v>
      </c>
      <c r="AG291" s="141">
        <f t="shared" si="18"/>
        <v>0.04592274678</v>
      </c>
    </row>
    <row r="292" ht="15.75" customHeight="1">
      <c r="A292" s="27" t="s">
        <v>172</v>
      </c>
      <c r="B292" s="27" t="s">
        <v>10</v>
      </c>
      <c r="C292" s="133" t="s">
        <v>471</v>
      </c>
      <c r="D292" s="134">
        <v>44825.0</v>
      </c>
      <c r="E292" s="133">
        <v>0.0</v>
      </c>
      <c r="F292" s="133">
        <v>60.0</v>
      </c>
      <c r="G292" s="133">
        <v>0.0</v>
      </c>
      <c r="H292" s="133">
        <v>0.0</v>
      </c>
      <c r="I292" s="133">
        <v>0.0</v>
      </c>
      <c r="J292" s="133">
        <v>0.0</v>
      </c>
      <c r="K292" s="133">
        <v>0.0</v>
      </c>
      <c r="L292" s="133">
        <v>20.0</v>
      </c>
      <c r="M292" s="133">
        <v>0.0</v>
      </c>
      <c r="N292" s="133">
        <v>0.0</v>
      </c>
      <c r="O292" s="133">
        <v>0.0</v>
      </c>
      <c r="P292" s="135">
        <f t="shared" si="1"/>
        <v>80</v>
      </c>
      <c r="Q292" s="136">
        <f t="shared" si="2"/>
        <v>0</v>
      </c>
      <c r="R292" s="137">
        <f t="shared" si="3"/>
        <v>0</v>
      </c>
      <c r="S292" s="138">
        <f t="shared" si="4"/>
        <v>0.444</v>
      </c>
      <c r="T292" s="139">
        <f t="shared" si="5"/>
        <v>0</v>
      </c>
      <c r="U292" s="139">
        <f t="shared" si="6"/>
        <v>0</v>
      </c>
      <c r="V292" s="139">
        <f t="shared" si="7"/>
        <v>0</v>
      </c>
      <c r="W292" s="139">
        <f t="shared" si="8"/>
        <v>0</v>
      </c>
      <c r="X292" s="139">
        <f t="shared" si="9"/>
        <v>0</v>
      </c>
      <c r="Y292" s="139">
        <f t="shared" si="10"/>
        <v>0</v>
      </c>
      <c r="Z292" s="139">
        <f t="shared" si="11"/>
        <v>0.112</v>
      </c>
      <c r="AA292" s="139">
        <f t="shared" si="12"/>
        <v>0.112</v>
      </c>
      <c r="AB292" s="139">
        <f t="shared" si="13"/>
        <v>0</v>
      </c>
      <c r="AC292" s="139">
        <f t="shared" si="14"/>
        <v>0</v>
      </c>
      <c r="AD292" s="139">
        <f t="shared" si="15"/>
        <v>0</v>
      </c>
      <c r="AE292" s="140">
        <f t="shared" si="16"/>
        <v>0.668</v>
      </c>
      <c r="AF292" s="98">
        <f t="shared" si="17"/>
        <v>0.0286695279</v>
      </c>
      <c r="AG292" s="141">
        <f t="shared" si="18"/>
        <v>0.0286695279</v>
      </c>
    </row>
    <row r="293" ht="15.75" customHeight="1">
      <c r="A293" s="27" t="s">
        <v>172</v>
      </c>
      <c r="B293" s="27" t="s">
        <v>10</v>
      </c>
      <c r="C293" s="133" t="s">
        <v>472</v>
      </c>
      <c r="D293" s="134">
        <v>44825.0</v>
      </c>
      <c r="E293" s="133">
        <v>40.0</v>
      </c>
      <c r="F293" s="133">
        <v>40.0</v>
      </c>
      <c r="G293" s="133">
        <v>10.0</v>
      </c>
      <c r="H293" s="133">
        <v>20.0</v>
      </c>
      <c r="I293" s="133">
        <v>50.0</v>
      </c>
      <c r="J293" s="133">
        <v>50.0</v>
      </c>
      <c r="K293" s="133">
        <v>20.0</v>
      </c>
      <c r="L293" s="133">
        <v>0.0</v>
      </c>
      <c r="M293" s="133">
        <v>10.0</v>
      </c>
      <c r="N293" s="133">
        <v>20.0</v>
      </c>
      <c r="O293" s="133">
        <v>0.0</v>
      </c>
      <c r="P293" s="135">
        <f t="shared" si="1"/>
        <v>260</v>
      </c>
      <c r="Q293" s="136">
        <f t="shared" si="2"/>
        <v>0.172</v>
      </c>
      <c r="R293" s="137">
        <f t="shared" si="3"/>
        <v>0.024</v>
      </c>
      <c r="S293" s="138">
        <f t="shared" si="4"/>
        <v>0.296</v>
      </c>
      <c r="T293" s="139">
        <f t="shared" si="5"/>
        <v>0.1</v>
      </c>
      <c r="U293" s="139">
        <f t="shared" si="6"/>
        <v>0.238</v>
      </c>
      <c r="V293" s="139">
        <f t="shared" si="7"/>
        <v>0.39</v>
      </c>
      <c r="W293" s="139">
        <f t="shared" si="8"/>
        <v>1.905</v>
      </c>
      <c r="X293" s="139">
        <f t="shared" si="9"/>
        <v>0.19</v>
      </c>
      <c r="Y293" s="139">
        <f t="shared" si="10"/>
        <v>0.138</v>
      </c>
      <c r="Z293" s="139">
        <f t="shared" si="11"/>
        <v>0</v>
      </c>
      <c r="AA293" s="139">
        <f t="shared" si="12"/>
        <v>0</v>
      </c>
      <c r="AB293" s="139">
        <f t="shared" si="13"/>
        <v>0.098</v>
      </c>
      <c r="AC293" s="139">
        <f t="shared" si="14"/>
        <v>0.145</v>
      </c>
      <c r="AD293" s="139">
        <f t="shared" si="15"/>
        <v>0.11</v>
      </c>
      <c r="AE293" s="140">
        <f t="shared" si="16"/>
        <v>3.806</v>
      </c>
      <c r="AF293" s="98">
        <f t="shared" si="17"/>
        <v>0.1633476395</v>
      </c>
      <c r="AG293" s="141">
        <f t="shared" si="18"/>
        <v>0.1633476395</v>
      </c>
    </row>
    <row r="294" ht="15.75" customHeight="1">
      <c r="A294" s="27" t="s">
        <v>172</v>
      </c>
      <c r="B294" s="27" t="s">
        <v>10</v>
      </c>
      <c r="C294" s="133" t="s">
        <v>473</v>
      </c>
      <c r="D294" s="134">
        <v>44825.0</v>
      </c>
      <c r="P294" s="135">
        <f t="shared" si="1"/>
        <v>0</v>
      </c>
      <c r="Q294" s="136">
        <f t="shared" si="2"/>
        <v>0</v>
      </c>
      <c r="R294" s="137">
        <f t="shared" si="3"/>
        <v>0</v>
      </c>
      <c r="S294" s="138">
        <f t="shared" si="4"/>
        <v>0</v>
      </c>
      <c r="T294" s="139">
        <f t="shared" si="5"/>
        <v>0</v>
      </c>
      <c r="U294" s="139">
        <f t="shared" si="6"/>
        <v>0</v>
      </c>
      <c r="V294" s="139">
        <f t="shared" si="7"/>
        <v>0</v>
      </c>
      <c r="W294" s="139">
        <f t="shared" si="8"/>
        <v>0</v>
      </c>
      <c r="X294" s="139">
        <f t="shared" si="9"/>
        <v>0</v>
      </c>
      <c r="Y294" s="139">
        <f t="shared" si="10"/>
        <v>0</v>
      </c>
      <c r="Z294" s="139">
        <f t="shared" si="11"/>
        <v>0</v>
      </c>
      <c r="AA294" s="139">
        <f t="shared" si="12"/>
        <v>0</v>
      </c>
      <c r="AB294" s="139">
        <f t="shared" si="13"/>
        <v>0</v>
      </c>
      <c r="AC294" s="139">
        <f t="shared" si="14"/>
        <v>0</v>
      </c>
      <c r="AD294" s="139">
        <f t="shared" si="15"/>
        <v>0</v>
      </c>
      <c r="AE294" s="140">
        <f t="shared" si="16"/>
        <v>0</v>
      </c>
      <c r="AF294" s="98">
        <f t="shared" si="17"/>
        <v>0</v>
      </c>
      <c r="AG294" s="141">
        <f t="shared" si="18"/>
        <v>0</v>
      </c>
    </row>
    <row r="295" ht="15.75" customHeight="1">
      <c r="A295" s="27" t="s">
        <v>172</v>
      </c>
      <c r="B295" s="27" t="s">
        <v>10</v>
      </c>
      <c r="C295" s="133" t="s">
        <v>474</v>
      </c>
      <c r="D295" s="134">
        <v>44825.0</v>
      </c>
      <c r="P295" s="135">
        <f t="shared" si="1"/>
        <v>0</v>
      </c>
      <c r="Q295" s="136">
        <f t="shared" si="2"/>
        <v>0</v>
      </c>
      <c r="R295" s="137">
        <f t="shared" si="3"/>
        <v>0</v>
      </c>
      <c r="S295" s="138">
        <f t="shared" si="4"/>
        <v>0</v>
      </c>
      <c r="T295" s="139">
        <f t="shared" si="5"/>
        <v>0</v>
      </c>
      <c r="U295" s="139">
        <f t="shared" si="6"/>
        <v>0</v>
      </c>
      <c r="V295" s="139">
        <f t="shared" si="7"/>
        <v>0</v>
      </c>
      <c r="W295" s="139">
        <f t="shared" si="8"/>
        <v>0</v>
      </c>
      <c r="X295" s="139">
        <f t="shared" si="9"/>
        <v>0</v>
      </c>
      <c r="Y295" s="139">
        <f t="shared" si="10"/>
        <v>0</v>
      </c>
      <c r="Z295" s="139">
        <f t="shared" si="11"/>
        <v>0</v>
      </c>
      <c r="AA295" s="139">
        <f t="shared" si="12"/>
        <v>0</v>
      </c>
      <c r="AB295" s="139">
        <f t="shared" si="13"/>
        <v>0</v>
      </c>
      <c r="AC295" s="139">
        <f t="shared" si="14"/>
        <v>0</v>
      </c>
      <c r="AD295" s="139">
        <f t="shared" si="15"/>
        <v>0</v>
      </c>
      <c r="AE295" s="140">
        <f t="shared" si="16"/>
        <v>0</v>
      </c>
      <c r="AF295" s="98">
        <f t="shared" si="17"/>
        <v>0</v>
      </c>
      <c r="AG295" s="141">
        <f t="shared" si="18"/>
        <v>0</v>
      </c>
    </row>
    <row r="296" ht="15.75" customHeight="1">
      <c r="A296" s="27" t="s">
        <v>172</v>
      </c>
      <c r="B296" s="27" t="s">
        <v>10</v>
      </c>
      <c r="C296" s="133" t="s">
        <v>475</v>
      </c>
      <c r="D296" s="134">
        <v>44825.0</v>
      </c>
      <c r="E296" s="133">
        <v>60.0</v>
      </c>
      <c r="F296" s="133">
        <v>20.0</v>
      </c>
      <c r="G296" s="133">
        <v>10.0</v>
      </c>
      <c r="H296" s="133">
        <v>30.0</v>
      </c>
      <c r="I296" s="133">
        <v>16.0</v>
      </c>
      <c r="J296" s="133">
        <v>0.0</v>
      </c>
      <c r="K296" s="133">
        <v>30.0</v>
      </c>
      <c r="L296" s="133">
        <v>10.0</v>
      </c>
      <c r="M296" s="133">
        <v>0.0</v>
      </c>
      <c r="N296" s="133">
        <v>30.0</v>
      </c>
      <c r="O296" s="133">
        <v>0.0</v>
      </c>
      <c r="P296" s="135">
        <f t="shared" si="1"/>
        <v>206</v>
      </c>
      <c r="Q296" s="136">
        <f t="shared" si="2"/>
        <v>0.258</v>
      </c>
      <c r="R296" s="137">
        <f t="shared" si="3"/>
        <v>0.036</v>
      </c>
      <c r="S296" s="138">
        <f t="shared" si="4"/>
        <v>0.148</v>
      </c>
      <c r="T296" s="139">
        <f t="shared" si="5"/>
        <v>0.1</v>
      </c>
      <c r="U296" s="139">
        <f t="shared" si="6"/>
        <v>0.357</v>
      </c>
      <c r="V296" s="139">
        <f t="shared" si="7"/>
        <v>0.1248</v>
      </c>
      <c r="W296" s="139">
        <f t="shared" si="8"/>
        <v>0</v>
      </c>
      <c r="X296" s="139">
        <f t="shared" si="9"/>
        <v>0.285</v>
      </c>
      <c r="Y296" s="139">
        <f t="shared" si="10"/>
        <v>0.207</v>
      </c>
      <c r="Z296" s="139">
        <f t="shared" si="11"/>
        <v>0.056</v>
      </c>
      <c r="AA296" s="139">
        <f t="shared" si="12"/>
        <v>0.056</v>
      </c>
      <c r="AB296" s="139">
        <f t="shared" si="13"/>
        <v>0</v>
      </c>
      <c r="AC296" s="139">
        <f t="shared" si="14"/>
        <v>0</v>
      </c>
      <c r="AD296" s="139">
        <f t="shared" si="15"/>
        <v>0.165</v>
      </c>
      <c r="AE296" s="140">
        <f t="shared" si="16"/>
        <v>1.7928</v>
      </c>
      <c r="AF296" s="98">
        <f t="shared" si="17"/>
        <v>0.07694420601</v>
      </c>
      <c r="AG296" s="141">
        <f t="shared" si="18"/>
        <v>0.07694420601</v>
      </c>
    </row>
    <row r="297" ht="15.75" customHeight="1">
      <c r="A297" s="27" t="s">
        <v>172</v>
      </c>
      <c r="B297" s="27" t="s">
        <v>10</v>
      </c>
      <c r="C297" s="133" t="s">
        <v>476</v>
      </c>
      <c r="D297" s="134">
        <v>44825.0</v>
      </c>
      <c r="E297" s="133">
        <v>60.0</v>
      </c>
      <c r="F297" s="133">
        <v>100.0</v>
      </c>
      <c r="G297" s="133">
        <v>40.0</v>
      </c>
      <c r="H297" s="133">
        <v>50.0</v>
      </c>
      <c r="I297" s="133">
        <v>52.0</v>
      </c>
      <c r="J297" s="133">
        <v>50.0</v>
      </c>
      <c r="K297" s="133">
        <v>60.0</v>
      </c>
      <c r="L297" s="133">
        <v>30.0</v>
      </c>
      <c r="M297" s="133">
        <v>30.0</v>
      </c>
      <c r="N297" s="133">
        <v>40.0</v>
      </c>
      <c r="O297" s="133">
        <v>0.0</v>
      </c>
      <c r="P297" s="135">
        <f t="shared" si="1"/>
        <v>512</v>
      </c>
      <c r="Q297" s="136">
        <f t="shared" si="2"/>
        <v>0.258</v>
      </c>
      <c r="R297" s="137">
        <f t="shared" si="3"/>
        <v>0.036</v>
      </c>
      <c r="S297" s="138">
        <f t="shared" si="4"/>
        <v>0.74</v>
      </c>
      <c r="T297" s="139">
        <f t="shared" si="5"/>
        <v>0.4</v>
      </c>
      <c r="U297" s="139">
        <f t="shared" si="6"/>
        <v>0.595</v>
      </c>
      <c r="V297" s="139">
        <f t="shared" si="7"/>
        <v>0.4056</v>
      </c>
      <c r="W297" s="139">
        <f t="shared" si="8"/>
        <v>1.905</v>
      </c>
      <c r="X297" s="139">
        <f t="shared" si="9"/>
        <v>0.57</v>
      </c>
      <c r="Y297" s="139">
        <f t="shared" si="10"/>
        <v>0.414</v>
      </c>
      <c r="Z297" s="139">
        <f t="shared" si="11"/>
        <v>0.168</v>
      </c>
      <c r="AA297" s="139">
        <f t="shared" si="12"/>
        <v>0.168</v>
      </c>
      <c r="AB297" s="139">
        <f t="shared" si="13"/>
        <v>0.294</v>
      </c>
      <c r="AC297" s="139">
        <f t="shared" si="14"/>
        <v>0.435</v>
      </c>
      <c r="AD297" s="139">
        <f t="shared" si="15"/>
        <v>0.22</v>
      </c>
      <c r="AE297" s="140">
        <f t="shared" si="16"/>
        <v>6.6086</v>
      </c>
      <c r="AF297" s="98">
        <f t="shared" si="17"/>
        <v>0.2836309013</v>
      </c>
      <c r="AG297" s="141">
        <f t="shared" si="18"/>
        <v>0.2836309013</v>
      </c>
    </row>
    <row r="298" ht="15.75" customHeight="1">
      <c r="A298" s="27" t="s">
        <v>172</v>
      </c>
      <c r="B298" s="27" t="s">
        <v>10</v>
      </c>
      <c r="C298" s="133" t="s">
        <v>477</v>
      </c>
      <c r="D298" s="134">
        <v>44825.0</v>
      </c>
      <c r="E298" s="133">
        <v>80.0</v>
      </c>
      <c r="F298" s="133">
        <v>0.0</v>
      </c>
      <c r="G298" s="133">
        <v>30.0</v>
      </c>
      <c r="H298" s="133">
        <v>60.0</v>
      </c>
      <c r="I298" s="133">
        <v>40.0</v>
      </c>
      <c r="J298" s="133">
        <v>50.0</v>
      </c>
      <c r="K298" s="133">
        <v>100.0</v>
      </c>
      <c r="L298" s="133">
        <v>50.0</v>
      </c>
      <c r="M298" s="133">
        <v>50.0</v>
      </c>
      <c r="N298" s="133">
        <v>70.0</v>
      </c>
      <c r="O298" s="133">
        <v>20.0</v>
      </c>
      <c r="P298" s="135">
        <f t="shared" si="1"/>
        <v>550</v>
      </c>
      <c r="Q298" s="136">
        <f t="shared" si="2"/>
        <v>0.344</v>
      </c>
      <c r="R298" s="137">
        <f t="shared" si="3"/>
        <v>0.048</v>
      </c>
      <c r="S298" s="138">
        <f t="shared" si="4"/>
        <v>0</v>
      </c>
      <c r="T298" s="139">
        <f t="shared" si="5"/>
        <v>0.3</v>
      </c>
      <c r="U298" s="139">
        <f t="shared" si="6"/>
        <v>0.714</v>
      </c>
      <c r="V298" s="139">
        <f t="shared" si="7"/>
        <v>0.312</v>
      </c>
      <c r="W298" s="139">
        <f t="shared" si="8"/>
        <v>1.905</v>
      </c>
      <c r="X298" s="139">
        <f t="shared" si="9"/>
        <v>0.95</v>
      </c>
      <c r="Y298" s="139">
        <f t="shared" si="10"/>
        <v>0.69</v>
      </c>
      <c r="Z298" s="139">
        <f t="shared" si="11"/>
        <v>0.28</v>
      </c>
      <c r="AA298" s="139">
        <f t="shared" si="12"/>
        <v>0.28</v>
      </c>
      <c r="AB298" s="139">
        <f t="shared" si="13"/>
        <v>0.49</v>
      </c>
      <c r="AC298" s="139">
        <f t="shared" si="14"/>
        <v>0.725</v>
      </c>
      <c r="AD298" s="139">
        <f t="shared" si="15"/>
        <v>0.385</v>
      </c>
      <c r="AE298" s="140">
        <f t="shared" si="16"/>
        <v>7.423</v>
      </c>
      <c r="AF298" s="98">
        <f t="shared" si="17"/>
        <v>0.318583691</v>
      </c>
      <c r="AG298" s="141">
        <f t="shared" si="18"/>
        <v>0.318583691</v>
      </c>
    </row>
    <row r="299" ht="15.75" customHeight="1">
      <c r="A299" s="27" t="s">
        <v>172</v>
      </c>
      <c r="B299" s="27" t="s">
        <v>10</v>
      </c>
      <c r="C299" s="133" t="s">
        <v>478</v>
      </c>
      <c r="D299" s="134">
        <v>44825.0</v>
      </c>
      <c r="E299" s="133">
        <v>100.0</v>
      </c>
      <c r="F299" s="133">
        <v>100.0</v>
      </c>
      <c r="G299" s="133">
        <v>40.0</v>
      </c>
      <c r="H299" s="133">
        <v>100.0</v>
      </c>
      <c r="I299" s="133">
        <v>100.0</v>
      </c>
      <c r="J299" s="133">
        <v>100.0</v>
      </c>
      <c r="K299" s="133">
        <v>100.0</v>
      </c>
      <c r="L299" s="133">
        <v>50.0</v>
      </c>
      <c r="M299" s="133">
        <v>20.0</v>
      </c>
      <c r="N299" s="133">
        <v>60.0</v>
      </c>
      <c r="O299" s="133">
        <v>40.0</v>
      </c>
      <c r="P299" s="135">
        <f t="shared" si="1"/>
        <v>810</v>
      </c>
      <c r="Q299" s="136">
        <f t="shared" si="2"/>
        <v>0.43</v>
      </c>
      <c r="R299" s="137">
        <f t="shared" si="3"/>
        <v>0.06</v>
      </c>
      <c r="S299" s="138">
        <f t="shared" si="4"/>
        <v>0.74</v>
      </c>
      <c r="T299" s="139">
        <f t="shared" si="5"/>
        <v>0.4</v>
      </c>
      <c r="U299" s="139">
        <f t="shared" si="6"/>
        <v>1.19</v>
      </c>
      <c r="V299" s="139">
        <f t="shared" si="7"/>
        <v>0.78</v>
      </c>
      <c r="W299" s="139">
        <f t="shared" si="8"/>
        <v>3.81</v>
      </c>
      <c r="X299" s="139">
        <f t="shared" si="9"/>
        <v>0.95</v>
      </c>
      <c r="Y299" s="139">
        <f t="shared" si="10"/>
        <v>0.69</v>
      </c>
      <c r="Z299" s="139">
        <f t="shared" si="11"/>
        <v>0.28</v>
      </c>
      <c r="AA299" s="139">
        <f t="shared" si="12"/>
        <v>0.28</v>
      </c>
      <c r="AB299" s="139">
        <f t="shared" si="13"/>
        <v>0.196</v>
      </c>
      <c r="AC299" s="139">
        <f t="shared" si="14"/>
        <v>0.29</v>
      </c>
      <c r="AD299" s="139">
        <f t="shared" si="15"/>
        <v>0.33</v>
      </c>
      <c r="AE299" s="140">
        <f t="shared" si="16"/>
        <v>10.426</v>
      </c>
      <c r="AF299" s="98">
        <f t="shared" si="17"/>
        <v>0.4474678112</v>
      </c>
      <c r="AG299" s="141">
        <f t="shared" si="18"/>
        <v>0.4474678112</v>
      </c>
    </row>
    <row r="300" ht="15.75" customHeight="1">
      <c r="A300" s="27" t="s">
        <v>172</v>
      </c>
      <c r="B300" s="27" t="s">
        <v>10</v>
      </c>
      <c r="C300" s="133" t="s">
        <v>479</v>
      </c>
      <c r="D300" s="134">
        <v>44825.0</v>
      </c>
      <c r="E300" s="133">
        <v>100.0</v>
      </c>
      <c r="F300" s="133">
        <v>100.0</v>
      </c>
      <c r="G300" s="133">
        <v>20.0</v>
      </c>
      <c r="H300" s="133">
        <v>30.0</v>
      </c>
      <c r="I300" s="133">
        <v>32.0</v>
      </c>
      <c r="J300" s="133">
        <v>0.0</v>
      </c>
      <c r="K300" s="133">
        <v>50.0</v>
      </c>
      <c r="L300" s="133">
        <v>40.0</v>
      </c>
      <c r="M300" s="133">
        <v>10.0</v>
      </c>
      <c r="N300" s="133">
        <v>50.0</v>
      </c>
      <c r="O300" s="133">
        <v>0.0</v>
      </c>
      <c r="P300" s="135">
        <f t="shared" si="1"/>
        <v>432</v>
      </c>
      <c r="Q300" s="136">
        <f t="shared" si="2"/>
        <v>0.43</v>
      </c>
      <c r="R300" s="137">
        <f t="shared" si="3"/>
        <v>0.06</v>
      </c>
      <c r="S300" s="138">
        <f t="shared" si="4"/>
        <v>0.74</v>
      </c>
      <c r="T300" s="139">
        <f t="shared" si="5"/>
        <v>0.2</v>
      </c>
      <c r="U300" s="139">
        <f t="shared" si="6"/>
        <v>0.357</v>
      </c>
      <c r="V300" s="139">
        <f t="shared" si="7"/>
        <v>0.2496</v>
      </c>
      <c r="W300" s="139">
        <f t="shared" si="8"/>
        <v>0</v>
      </c>
      <c r="X300" s="139">
        <f t="shared" si="9"/>
        <v>0.475</v>
      </c>
      <c r="Y300" s="139">
        <f t="shared" si="10"/>
        <v>0.345</v>
      </c>
      <c r="Z300" s="139">
        <f t="shared" si="11"/>
        <v>0.224</v>
      </c>
      <c r="AA300" s="139">
        <f t="shared" si="12"/>
        <v>0.224</v>
      </c>
      <c r="AB300" s="139">
        <f t="shared" si="13"/>
        <v>0.098</v>
      </c>
      <c r="AC300" s="139">
        <f t="shared" si="14"/>
        <v>0.145</v>
      </c>
      <c r="AD300" s="139">
        <f t="shared" si="15"/>
        <v>0.275</v>
      </c>
      <c r="AE300" s="140">
        <f t="shared" si="16"/>
        <v>3.8226</v>
      </c>
      <c r="AF300" s="98">
        <f t="shared" si="17"/>
        <v>0.1640600858</v>
      </c>
      <c r="AG300" s="141">
        <f t="shared" si="18"/>
        <v>0.1640600858</v>
      </c>
    </row>
    <row r="301" ht="15.75" customHeight="1">
      <c r="A301" s="27" t="s">
        <v>172</v>
      </c>
      <c r="B301" s="27" t="s">
        <v>10</v>
      </c>
      <c r="C301" s="133" t="s">
        <v>480</v>
      </c>
      <c r="D301" s="134">
        <v>44825.0</v>
      </c>
      <c r="E301" s="133">
        <v>20.0</v>
      </c>
      <c r="F301" s="133">
        <v>60.0</v>
      </c>
      <c r="G301" s="133">
        <v>0.0</v>
      </c>
      <c r="H301" s="133">
        <v>30.0</v>
      </c>
      <c r="I301" s="133">
        <v>20.0</v>
      </c>
      <c r="J301" s="133">
        <v>0.0</v>
      </c>
      <c r="K301" s="133">
        <v>0.0</v>
      </c>
      <c r="L301" s="133">
        <v>0.0</v>
      </c>
      <c r="M301" s="133">
        <v>10.0</v>
      </c>
      <c r="N301" s="133">
        <v>10.0</v>
      </c>
      <c r="O301" s="133">
        <v>20.0</v>
      </c>
      <c r="P301" s="135">
        <f t="shared" si="1"/>
        <v>170</v>
      </c>
      <c r="Q301" s="136">
        <f t="shared" si="2"/>
        <v>0.086</v>
      </c>
      <c r="R301" s="137">
        <f t="shared" si="3"/>
        <v>0.012</v>
      </c>
      <c r="S301" s="138">
        <f t="shared" si="4"/>
        <v>0.444</v>
      </c>
      <c r="T301" s="139">
        <f t="shared" si="5"/>
        <v>0</v>
      </c>
      <c r="U301" s="139">
        <f t="shared" si="6"/>
        <v>0.357</v>
      </c>
      <c r="V301" s="139">
        <f t="shared" si="7"/>
        <v>0.156</v>
      </c>
      <c r="W301" s="139">
        <f t="shared" si="8"/>
        <v>0</v>
      </c>
      <c r="X301" s="139">
        <f t="shared" si="9"/>
        <v>0</v>
      </c>
      <c r="Y301" s="139">
        <f t="shared" si="10"/>
        <v>0</v>
      </c>
      <c r="Z301" s="139">
        <f t="shared" si="11"/>
        <v>0</v>
      </c>
      <c r="AA301" s="139">
        <f t="shared" si="12"/>
        <v>0</v>
      </c>
      <c r="AB301" s="139">
        <f t="shared" si="13"/>
        <v>0.098</v>
      </c>
      <c r="AC301" s="139">
        <f t="shared" si="14"/>
        <v>0.145</v>
      </c>
      <c r="AD301" s="139">
        <f t="shared" si="15"/>
        <v>0.055</v>
      </c>
      <c r="AE301" s="140">
        <f t="shared" si="16"/>
        <v>1.353</v>
      </c>
      <c r="AF301" s="98">
        <f t="shared" si="17"/>
        <v>0.05806866953</v>
      </c>
      <c r="AG301" s="141">
        <f t="shared" si="18"/>
        <v>0.05806866953</v>
      </c>
    </row>
    <row r="302" ht="15.75" customHeight="1">
      <c r="A302" s="27" t="s">
        <v>172</v>
      </c>
      <c r="B302" s="27" t="s">
        <v>10</v>
      </c>
      <c r="C302" s="133" t="s">
        <v>481</v>
      </c>
      <c r="D302" s="134">
        <v>44825.0</v>
      </c>
      <c r="E302" s="133">
        <v>20.0</v>
      </c>
      <c r="F302" s="133">
        <v>70.0</v>
      </c>
      <c r="G302" s="133">
        <v>5.0</v>
      </c>
      <c r="H302" s="133">
        <v>20.0</v>
      </c>
      <c r="I302" s="133">
        <v>16.0</v>
      </c>
      <c r="J302" s="133">
        <v>0.0</v>
      </c>
      <c r="K302" s="133">
        <v>50.0</v>
      </c>
      <c r="L302" s="133">
        <v>30.0</v>
      </c>
      <c r="M302" s="133">
        <v>10.0</v>
      </c>
      <c r="N302" s="133">
        <v>10.0</v>
      </c>
      <c r="O302" s="133">
        <v>20.0</v>
      </c>
      <c r="P302" s="135">
        <f t="shared" si="1"/>
        <v>251</v>
      </c>
      <c r="Q302" s="136">
        <f t="shared" si="2"/>
        <v>0.086</v>
      </c>
      <c r="R302" s="137">
        <f t="shared" si="3"/>
        <v>0.012</v>
      </c>
      <c r="S302" s="138">
        <f t="shared" si="4"/>
        <v>0.518</v>
      </c>
      <c r="T302" s="139">
        <f t="shared" si="5"/>
        <v>0.05</v>
      </c>
      <c r="U302" s="139">
        <f t="shared" si="6"/>
        <v>0.238</v>
      </c>
      <c r="V302" s="139">
        <f t="shared" si="7"/>
        <v>0.1248</v>
      </c>
      <c r="W302" s="139">
        <f t="shared" si="8"/>
        <v>0</v>
      </c>
      <c r="X302" s="139">
        <f t="shared" si="9"/>
        <v>0.475</v>
      </c>
      <c r="Y302" s="139">
        <f t="shared" si="10"/>
        <v>0.345</v>
      </c>
      <c r="Z302" s="139">
        <f t="shared" si="11"/>
        <v>0.168</v>
      </c>
      <c r="AA302" s="139">
        <f t="shared" si="12"/>
        <v>0.168</v>
      </c>
      <c r="AB302" s="139">
        <f t="shared" si="13"/>
        <v>0.098</v>
      </c>
      <c r="AC302" s="139">
        <f t="shared" si="14"/>
        <v>0.145</v>
      </c>
      <c r="AD302" s="139">
        <f t="shared" si="15"/>
        <v>0.055</v>
      </c>
      <c r="AE302" s="140">
        <f t="shared" si="16"/>
        <v>2.4828</v>
      </c>
      <c r="AF302" s="98">
        <f t="shared" si="17"/>
        <v>0.1065579399</v>
      </c>
      <c r="AG302" s="141">
        <f t="shared" si="18"/>
        <v>0.1065579399</v>
      </c>
    </row>
    <row r="303" ht="15.75" customHeight="1">
      <c r="A303" s="27" t="s">
        <v>172</v>
      </c>
      <c r="B303" s="27" t="s">
        <v>10</v>
      </c>
      <c r="C303" s="133" t="s">
        <v>482</v>
      </c>
      <c r="D303" s="134">
        <v>44825.0</v>
      </c>
      <c r="E303" s="133">
        <v>120.0</v>
      </c>
      <c r="F303" s="133">
        <v>300.0</v>
      </c>
      <c r="G303" s="133">
        <v>40.0</v>
      </c>
      <c r="H303" s="133">
        <v>160.0</v>
      </c>
      <c r="I303" s="133">
        <v>200.0</v>
      </c>
      <c r="J303" s="133">
        <v>100.0</v>
      </c>
      <c r="K303" s="133">
        <v>200.0</v>
      </c>
      <c r="L303" s="133">
        <v>100.0</v>
      </c>
      <c r="M303" s="133">
        <v>0.0</v>
      </c>
      <c r="N303" s="133">
        <v>0.0</v>
      </c>
      <c r="O303" s="133">
        <v>0.0</v>
      </c>
      <c r="P303" s="135">
        <f t="shared" si="1"/>
        <v>1220</v>
      </c>
      <c r="Q303" s="136">
        <f t="shared" si="2"/>
        <v>0.516</v>
      </c>
      <c r="R303" s="137">
        <f t="shared" si="3"/>
        <v>0.072</v>
      </c>
      <c r="S303" s="138">
        <f t="shared" si="4"/>
        <v>2.22</v>
      </c>
      <c r="T303" s="139">
        <f t="shared" si="5"/>
        <v>0.4</v>
      </c>
      <c r="U303" s="139">
        <f t="shared" si="6"/>
        <v>1.904</v>
      </c>
      <c r="V303" s="139">
        <f t="shared" si="7"/>
        <v>1.56</v>
      </c>
      <c r="W303" s="139">
        <f t="shared" si="8"/>
        <v>3.81</v>
      </c>
      <c r="X303" s="139">
        <f t="shared" si="9"/>
        <v>1.9</v>
      </c>
      <c r="Y303" s="139">
        <f t="shared" si="10"/>
        <v>1.38</v>
      </c>
      <c r="Z303" s="139">
        <f t="shared" si="11"/>
        <v>0.56</v>
      </c>
      <c r="AA303" s="139">
        <f t="shared" si="12"/>
        <v>0.56</v>
      </c>
      <c r="AB303" s="139">
        <f t="shared" si="13"/>
        <v>0</v>
      </c>
      <c r="AC303" s="139">
        <f t="shared" si="14"/>
        <v>0</v>
      </c>
      <c r="AD303" s="139">
        <f t="shared" si="15"/>
        <v>0</v>
      </c>
      <c r="AE303" s="140">
        <f t="shared" si="16"/>
        <v>14.882</v>
      </c>
      <c r="AF303" s="98">
        <f t="shared" si="17"/>
        <v>0.6387124464</v>
      </c>
      <c r="AG303" s="141">
        <f t="shared" si="18"/>
        <v>0.6387124464</v>
      </c>
    </row>
    <row r="304" ht="15.75" customHeight="1">
      <c r="A304" s="27" t="s">
        <v>172</v>
      </c>
      <c r="B304" s="27" t="s">
        <v>10</v>
      </c>
      <c r="C304" s="133" t="s">
        <v>483</v>
      </c>
      <c r="D304" s="134">
        <v>44825.0</v>
      </c>
      <c r="E304" s="133">
        <v>60.0</v>
      </c>
      <c r="F304" s="133">
        <v>60.0</v>
      </c>
      <c r="G304" s="133">
        <v>0.0</v>
      </c>
      <c r="H304" s="133">
        <v>50.0</v>
      </c>
      <c r="I304" s="133">
        <v>44.0</v>
      </c>
      <c r="J304" s="133">
        <v>50.0</v>
      </c>
      <c r="K304" s="133">
        <v>40.0</v>
      </c>
      <c r="L304" s="133">
        <v>10.0</v>
      </c>
      <c r="M304" s="133">
        <v>0.0</v>
      </c>
      <c r="N304" s="133">
        <v>10.0</v>
      </c>
      <c r="O304" s="133">
        <v>50.0</v>
      </c>
      <c r="P304" s="135">
        <f t="shared" si="1"/>
        <v>374</v>
      </c>
      <c r="Q304" s="136">
        <f t="shared" si="2"/>
        <v>0.258</v>
      </c>
      <c r="R304" s="137">
        <f t="shared" si="3"/>
        <v>0.036</v>
      </c>
      <c r="S304" s="138">
        <f t="shared" si="4"/>
        <v>0.444</v>
      </c>
      <c r="T304" s="139">
        <f t="shared" si="5"/>
        <v>0</v>
      </c>
      <c r="U304" s="139">
        <f t="shared" si="6"/>
        <v>0.595</v>
      </c>
      <c r="V304" s="139">
        <f t="shared" si="7"/>
        <v>0.3432</v>
      </c>
      <c r="W304" s="139">
        <f t="shared" si="8"/>
        <v>1.905</v>
      </c>
      <c r="X304" s="139">
        <f t="shared" si="9"/>
        <v>0.38</v>
      </c>
      <c r="Y304" s="139">
        <f t="shared" si="10"/>
        <v>0.276</v>
      </c>
      <c r="Z304" s="139">
        <f t="shared" si="11"/>
        <v>0.056</v>
      </c>
      <c r="AA304" s="139">
        <f t="shared" si="12"/>
        <v>0.056</v>
      </c>
      <c r="AB304" s="139">
        <f t="shared" si="13"/>
        <v>0</v>
      </c>
      <c r="AC304" s="139">
        <f t="shared" si="14"/>
        <v>0</v>
      </c>
      <c r="AD304" s="139">
        <f t="shared" si="15"/>
        <v>0.055</v>
      </c>
      <c r="AE304" s="140">
        <f t="shared" si="16"/>
        <v>4.4042</v>
      </c>
      <c r="AF304" s="98">
        <f t="shared" si="17"/>
        <v>0.1890214592</v>
      </c>
      <c r="AG304" s="141">
        <f t="shared" si="18"/>
        <v>0.1890214592</v>
      </c>
    </row>
    <row r="305" ht="15.75" customHeight="1">
      <c r="A305" s="27" t="s">
        <v>172</v>
      </c>
      <c r="B305" s="27" t="s">
        <v>10</v>
      </c>
      <c r="C305" s="133" t="s">
        <v>484</v>
      </c>
      <c r="D305" s="134">
        <v>44825.0</v>
      </c>
      <c r="P305" s="135">
        <f t="shared" si="1"/>
        <v>0</v>
      </c>
      <c r="Q305" s="136">
        <f t="shared" si="2"/>
        <v>0</v>
      </c>
      <c r="R305" s="137">
        <f t="shared" si="3"/>
        <v>0</v>
      </c>
      <c r="S305" s="138">
        <f t="shared" si="4"/>
        <v>0</v>
      </c>
      <c r="T305" s="139">
        <f t="shared" si="5"/>
        <v>0</v>
      </c>
      <c r="U305" s="139">
        <f t="shared" si="6"/>
        <v>0</v>
      </c>
      <c r="V305" s="139">
        <f t="shared" si="7"/>
        <v>0</v>
      </c>
      <c r="W305" s="139">
        <f t="shared" si="8"/>
        <v>0</v>
      </c>
      <c r="X305" s="139">
        <f t="shared" si="9"/>
        <v>0</v>
      </c>
      <c r="Y305" s="139">
        <f t="shared" si="10"/>
        <v>0</v>
      </c>
      <c r="Z305" s="139">
        <f t="shared" si="11"/>
        <v>0</v>
      </c>
      <c r="AA305" s="139">
        <f t="shared" si="12"/>
        <v>0</v>
      </c>
      <c r="AB305" s="139">
        <f t="shared" si="13"/>
        <v>0</v>
      </c>
      <c r="AC305" s="139">
        <f t="shared" si="14"/>
        <v>0</v>
      </c>
      <c r="AD305" s="139">
        <f t="shared" si="15"/>
        <v>0</v>
      </c>
      <c r="AE305" s="140">
        <f t="shared" si="16"/>
        <v>0</v>
      </c>
      <c r="AF305" s="98">
        <f t="shared" si="17"/>
        <v>0</v>
      </c>
      <c r="AG305" s="141">
        <f t="shared" si="18"/>
        <v>0</v>
      </c>
    </row>
    <row r="306" ht="15.75" customHeight="1">
      <c r="A306" s="27" t="s">
        <v>172</v>
      </c>
      <c r="B306" s="27" t="s">
        <v>10</v>
      </c>
      <c r="C306" s="133" t="s">
        <v>485</v>
      </c>
      <c r="D306" s="134">
        <v>44825.0</v>
      </c>
      <c r="P306" s="135">
        <f t="shared" si="1"/>
        <v>0</v>
      </c>
      <c r="Q306" s="136">
        <f t="shared" si="2"/>
        <v>0</v>
      </c>
      <c r="R306" s="137">
        <f t="shared" si="3"/>
        <v>0</v>
      </c>
      <c r="S306" s="138">
        <f t="shared" si="4"/>
        <v>0</v>
      </c>
      <c r="T306" s="139">
        <f t="shared" si="5"/>
        <v>0</v>
      </c>
      <c r="U306" s="139">
        <f t="shared" si="6"/>
        <v>0</v>
      </c>
      <c r="V306" s="139">
        <f t="shared" si="7"/>
        <v>0</v>
      </c>
      <c r="W306" s="139">
        <f t="shared" si="8"/>
        <v>0</v>
      </c>
      <c r="X306" s="139">
        <f t="shared" si="9"/>
        <v>0</v>
      </c>
      <c r="Y306" s="139">
        <f t="shared" si="10"/>
        <v>0</v>
      </c>
      <c r="Z306" s="139">
        <f t="shared" si="11"/>
        <v>0</v>
      </c>
      <c r="AA306" s="139">
        <f t="shared" si="12"/>
        <v>0</v>
      </c>
      <c r="AB306" s="139">
        <f t="shared" si="13"/>
        <v>0</v>
      </c>
      <c r="AC306" s="139">
        <f t="shared" si="14"/>
        <v>0</v>
      </c>
      <c r="AD306" s="139">
        <f t="shared" si="15"/>
        <v>0</v>
      </c>
      <c r="AE306" s="140">
        <f t="shared" si="16"/>
        <v>0</v>
      </c>
      <c r="AF306" s="98">
        <f t="shared" si="17"/>
        <v>0</v>
      </c>
      <c r="AG306" s="141">
        <f t="shared" si="18"/>
        <v>0</v>
      </c>
    </row>
    <row r="307" ht="15.75" customHeight="1">
      <c r="A307" s="27" t="s">
        <v>172</v>
      </c>
      <c r="B307" s="27" t="s">
        <v>10</v>
      </c>
      <c r="C307" s="133" t="s">
        <v>486</v>
      </c>
      <c r="D307" s="134">
        <v>44825.0</v>
      </c>
      <c r="P307" s="135">
        <f t="shared" si="1"/>
        <v>0</v>
      </c>
      <c r="Q307" s="136">
        <f t="shared" si="2"/>
        <v>0</v>
      </c>
      <c r="R307" s="137">
        <f t="shared" si="3"/>
        <v>0</v>
      </c>
      <c r="S307" s="138">
        <f t="shared" si="4"/>
        <v>0</v>
      </c>
      <c r="T307" s="139">
        <f t="shared" si="5"/>
        <v>0</v>
      </c>
      <c r="U307" s="139">
        <f t="shared" si="6"/>
        <v>0</v>
      </c>
      <c r="V307" s="139">
        <f t="shared" si="7"/>
        <v>0</v>
      </c>
      <c r="W307" s="139">
        <f t="shared" si="8"/>
        <v>0</v>
      </c>
      <c r="X307" s="139">
        <f t="shared" si="9"/>
        <v>0</v>
      </c>
      <c r="Y307" s="139">
        <f t="shared" si="10"/>
        <v>0</v>
      </c>
      <c r="Z307" s="139">
        <f t="shared" si="11"/>
        <v>0</v>
      </c>
      <c r="AA307" s="139">
        <f t="shared" si="12"/>
        <v>0</v>
      </c>
      <c r="AB307" s="139">
        <f t="shared" si="13"/>
        <v>0</v>
      </c>
      <c r="AC307" s="139">
        <f t="shared" si="14"/>
        <v>0</v>
      </c>
      <c r="AD307" s="139">
        <f t="shared" si="15"/>
        <v>0</v>
      </c>
      <c r="AE307" s="140">
        <f t="shared" si="16"/>
        <v>0</v>
      </c>
      <c r="AF307" s="98">
        <f t="shared" si="17"/>
        <v>0</v>
      </c>
      <c r="AG307" s="141">
        <f t="shared" si="18"/>
        <v>0</v>
      </c>
    </row>
    <row r="308" ht="15.75" customHeight="1">
      <c r="A308" s="27" t="s">
        <v>172</v>
      </c>
      <c r="B308" s="27" t="s">
        <v>10</v>
      </c>
      <c r="C308" s="133" t="s">
        <v>453</v>
      </c>
      <c r="D308" s="134">
        <v>44855.0</v>
      </c>
      <c r="E308" s="133">
        <v>400.0</v>
      </c>
      <c r="F308" s="133">
        <v>250.0</v>
      </c>
      <c r="G308" s="133">
        <v>0.0</v>
      </c>
      <c r="H308" s="133">
        <v>400.0</v>
      </c>
      <c r="I308" s="133">
        <v>100.0</v>
      </c>
      <c r="J308" s="133">
        <v>150.0</v>
      </c>
      <c r="K308" s="133">
        <v>500.0</v>
      </c>
      <c r="L308" s="133">
        <v>400.0</v>
      </c>
      <c r="M308" s="133">
        <v>200.0</v>
      </c>
      <c r="N308" s="133">
        <v>0.0</v>
      </c>
      <c r="O308" s="133">
        <v>0.0</v>
      </c>
      <c r="P308" s="135">
        <f t="shared" si="1"/>
        <v>2400</v>
      </c>
      <c r="Q308" s="136">
        <f t="shared" si="2"/>
        <v>1.72</v>
      </c>
      <c r="R308" s="137">
        <f t="shared" si="3"/>
        <v>0.24</v>
      </c>
      <c r="S308" s="138">
        <f t="shared" si="4"/>
        <v>1.85</v>
      </c>
      <c r="T308" s="139">
        <f t="shared" si="5"/>
        <v>0</v>
      </c>
      <c r="U308" s="139">
        <f t="shared" si="6"/>
        <v>4.76</v>
      </c>
      <c r="V308" s="139">
        <f t="shared" si="7"/>
        <v>0.78</v>
      </c>
      <c r="W308" s="139">
        <f t="shared" si="8"/>
        <v>5.715</v>
      </c>
      <c r="X308" s="139">
        <f t="shared" si="9"/>
        <v>4.75</v>
      </c>
      <c r="Y308" s="139">
        <f t="shared" si="10"/>
        <v>3.45</v>
      </c>
      <c r="Z308" s="139">
        <f t="shared" si="11"/>
        <v>2.24</v>
      </c>
      <c r="AA308" s="139">
        <f t="shared" si="12"/>
        <v>2.24</v>
      </c>
      <c r="AB308" s="139">
        <f t="shared" si="13"/>
        <v>1.96</v>
      </c>
      <c r="AC308" s="139">
        <f t="shared" si="14"/>
        <v>2.9</v>
      </c>
      <c r="AD308" s="139">
        <f t="shared" si="15"/>
        <v>0</v>
      </c>
      <c r="AE308" s="140">
        <f t="shared" si="16"/>
        <v>32.605</v>
      </c>
      <c r="AF308" s="98">
        <f t="shared" si="17"/>
        <v>1.399356223</v>
      </c>
      <c r="AG308" s="141">
        <f t="shared" si="18"/>
        <v>1.399356223</v>
      </c>
    </row>
    <row r="309" ht="15.75" customHeight="1">
      <c r="A309" s="27" t="s">
        <v>172</v>
      </c>
      <c r="B309" s="27" t="s">
        <v>10</v>
      </c>
      <c r="C309" s="133" t="s">
        <v>454</v>
      </c>
      <c r="D309" s="134">
        <v>44855.0</v>
      </c>
      <c r="E309" s="133">
        <v>40.0</v>
      </c>
      <c r="F309" s="133">
        <v>60.0</v>
      </c>
      <c r="G309" s="133">
        <v>5.0</v>
      </c>
      <c r="H309" s="133">
        <v>50.0</v>
      </c>
      <c r="I309" s="133">
        <v>40.0</v>
      </c>
      <c r="J309" s="133">
        <v>50.0</v>
      </c>
      <c r="K309" s="133">
        <v>40.0</v>
      </c>
      <c r="L309" s="133">
        <v>40.0</v>
      </c>
      <c r="M309" s="133">
        <v>0.0</v>
      </c>
      <c r="N309" s="133">
        <v>30.0</v>
      </c>
      <c r="O309" s="133">
        <v>0.0</v>
      </c>
      <c r="P309" s="135">
        <f t="shared" si="1"/>
        <v>355</v>
      </c>
      <c r="Q309" s="136">
        <f t="shared" si="2"/>
        <v>0.172</v>
      </c>
      <c r="R309" s="137">
        <f t="shared" si="3"/>
        <v>0.024</v>
      </c>
      <c r="S309" s="138">
        <f t="shared" si="4"/>
        <v>0.444</v>
      </c>
      <c r="T309" s="139">
        <f t="shared" si="5"/>
        <v>0.05</v>
      </c>
      <c r="U309" s="139">
        <f t="shared" si="6"/>
        <v>0.595</v>
      </c>
      <c r="V309" s="139">
        <f t="shared" si="7"/>
        <v>0.312</v>
      </c>
      <c r="W309" s="139">
        <f t="shared" si="8"/>
        <v>1.905</v>
      </c>
      <c r="X309" s="139">
        <f t="shared" si="9"/>
        <v>0.38</v>
      </c>
      <c r="Y309" s="139">
        <f t="shared" si="10"/>
        <v>0.276</v>
      </c>
      <c r="Z309" s="139">
        <f t="shared" si="11"/>
        <v>0.224</v>
      </c>
      <c r="AA309" s="139">
        <f t="shared" si="12"/>
        <v>0.224</v>
      </c>
      <c r="AB309" s="139">
        <f t="shared" si="13"/>
        <v>0</v>
      </c>
      <c r="AC309" s="139">
        <f t="shared" si="14"/>
        <v>0</v>
      </c>
      <c r="AD309" s="139">
        <f t="shared" si="15"/>
        <v>0.165</v>
      </c>
      <c r="AE309" s="140">
        <f t="shared" si="16"/>
        <v>4.771</v>
      </c>
      <c r="AF309" s="98">
        <f t="shared" si="17"/>
        <v>0.2047639485</v>
      </c>
      <c r="AG309" s="141">
        <f t="shared" si="18"/>
        <v>0.2047639485</v>
      </c>
    </row>
    <row r="310" ht="15.75" customHeight="1">
      <c r="A310" s="27" t="s">
        <v>172</v>
      </c>
      <c r="B310" s="27" t="s">
        <v>10</v>
      </c>
      <c r="C310" s="133" t="s">
        <v>455</v>
      </c>
      <c r="D310" s="134">
        <v>44855.0</v>
      </c>
      <c r="E310" s="133">
        <v>80.0</v>
      </c>
      <c r="F310" s="133">
        <v>50.0</v>
      </c>
      <c r="G310" s="133">
        <v>20.0</v>
      </c>
      <c r="H310" s="133">
        <v>20.0</v>
      </c>
      <c r="I310" s="133">
        <v>20.0</v>
      </c>
      <c r="J310" s="133">
        <v>0.0</v>
      </c>
      <c r="K310" s="133">
        <v>60.0</v>
      </c>
      <c r="L310" s="133">
        <v>20.0</v>
      </c>
      <c r="M310" s="133">
        <v>0.0</v>
      </c>
      <c r="N310" s="133">
        <v>20.0</v>
      </c>
      <c r="O310" s="133">
        <v>0.0</v>
      </c>
      <c r="P310" s="135">
        <f t="shared" si="1"/>
        <v>290</v>
      </c>
      <c r="Q310" s="136">
        <f t="shared" si="2"/>
        <v>0.344</v>
      </c>
      <c r="R310" s="137">
        <f t="shared" si="3"/>
        <v>0.048</v>
      </c>
      <c r="S310" s="138">
        <f t="shared" si="4"/>
        <v>0.37</v>
      </c>
      <c r="T310" s="139">
        <f t="shared" si="5"/>
        <v>0.2</v>
      </c>
      <c r="U310" s="139">
        <f t="shared" si="6"/>
        <v>0.238</v>
      </c>
      <c r="V310" s="139">
        <f t="shared" si="7"/>
        <v>0.156</v>
      </c>
      <c r="W310" s="139">
        <f t="shared" si="8"/>
        <v>0</v>
      </c>
      <c r="X310" s="139">
        <f t="shared" si="9"/>
        <v>0.57</v>
      </c>
      <c r="Y310" s="139">
        <f t="shared" si="10"/>
        <v>0.414</v>
      </c>
      <c r="Z310" s="139">
        <f t="shared" si="11"/>
        <v>0.112</v>
      </c>
      <c r="AA310" s="139">
        <f t="shared" si="12"/>
        <v>0.112</v>
      </c>
      <c r="AB310" s="139">
        <f t="shared" si="13"/>
        <v>0</v>
      </c>
      <c r="AC310" s="139">
        <f t="shared" si="14"/>
        <v>0</v>
      </c>
      <c r="AD310" s="139">
        <f t="shared" si="15"/>
        <v>0.11</v>
      </c>
      <c r="AE310" s="140">
        <f t="shared" si="16"/>
        <v>2.674</v>
      </c>
      <c r="AF310" s="98">
        <f t="shared" si="17"/>
        <v>0.1147639485</v>
      </c>
      <c r="AG310" s="141">
        <f t="shared" si="18"/>
        <v>0.1147639485</v>
      </c>
    </row>
    <row r="311" ht="15.75" customHeight="1">
      <c r="A311" s="27" t="s">
        <v>172</v>
      </c>
      <c r="B311" s="27" t="s">
        <v>10</v>
      </c>
      <c r="C311" s="133" t="s">
        <v>456</v>
      </c>
      <c r="D311" s="134">
        <v>44855.0</v>
      </c>
      <c r="E311" s="133">
        <v>20.0</v>
      </c>
      <c r="F311" s="133">
        <v>70.0</v>
      </c>
      <c r="G311" s="133">
        <v>20.0</v>
      </c>
      <c r="H311" s="133">
        <v>40.0</v>
      </c>
      <c r="I311" s="133">
        <v>48.0</v>
      </c>
      <c r="J311" s="133">
        <v>50.0</v>
      </c>
      <c r="K311" s="133">
        <v>70.0</v>
      </c>
      <c r="L311" s="133">
        <v>40.0</v>
      </c>
      <c r="M311" s="133">
        <v>20.0</v>
      </c>
      <c r="N311" s="133">
        <v>30.0</v>
      </c>
      <c r="O311" s="133">
        <v>50.0</v>
      </c>
      <c r="P311" s="135">
        <f t="shared" si="1"/>
        <v>458</v>
      </c>
      <c r="Q311" s="136">
        <f t="shared" si="2"/>
        <v>0.086</v>
      </c>
      <c r="R311" s="137">
        <f t="shared" si="3"/>
        <v>0.012</v>
      </c>
      <c r="S311" s="138">
        <f t="shared" si="4"/>
        <v>0.518</v>
      </c>
      <c r="T311" s="139">
        <f t="shared" si="5"/>
        <v>0.2</v>
      </c>
      <c r="U311" s="139">
        <f t="shared" si="6"/>
        <v>0.476</v>
      </c>
      <c r="V311" s="139">
        <f t="shared" si="7"/>
        <v>0.3744</v>
      </c>
      <c r="W311" s="139">
        <f t="shared" si="8"/>
        <v>1.905</v>
      </c>
      <c r="X311" s="139">
        <f t="shared" si="9"/>
        <v>0.665</v>
      </c>
      <c r="Y311" s="139">
        <f t="shared" si="10"/>
        <v>0.483</v>
      </c>
      <c r="Z311" s="139">
        <f t="shared" si="11"/>
        <v>0.224</v>
      </c>
      <c r="AA311" s="139">
        <f t="shared" si="12"/>
        <v>0.224</v>
      </c>
      <c r="AB311" s="139">
        <f t="shared" si="13"/>
        <v>0.196</v>
      </c>
      <c r="AC311" s="139">
        <f t="shared" si="14"/>
        <v>0.29</v>
      </c>
      <c r="AD311" s="139">
        <f t="shared" si="15"/>
        <v>0.165</v>
      </c>
      <c r="AE311" s="140">
        <f t="shared" si="16"/>
        <v>5.8184</v>
      </c>
      <c r="AF311" s="98">
        <f t="shared" si="17"/>
        <v>0.2497167382</v>
      </c>
      <c r="AG311" s="141">
        <f t="shared" si="18"/>
        <v>0.2497167382</v>
      </c>
    </row>
    <row r="312" ht="15.75" customHeight="1">
      <c r="A312" s="27" t="s">
        <v>172</v>
      </c>
      <c r="B312" s="27" t="s">
        <v>10</v>
      </c>
      <c r="C312" s="133" t="s">
        <v>457</v>
      </c>
      <c r="D312" s="134">
        <v>44855.0</v>
      </c>
      <c r="E312" s="133">
        <v>60.0</v>
      </c>
      <c r="F312" s="133">
        <v>110.0</v>
      </c>
      <c r="G312" s="133">
        <v>15.0</v>
      </c>
      <c r="H312" s="133">
        <v>100.0</v>
      </c>
      <c r="I312" s="133">
        <v>100.0</v>
      </c>
      <c r="J312" s="133">
        <v>100.0</v>
      </c>
      <c r="K312" s="133">
        <v>100.0</v>
      </c>
      <c r="L312" s="133">
        <v>40.0</v>
      </c>
      <c r="M312" s="133">
        <v>0.0</v>
      </c>
      <c r="N312" s="133">
        <v>10.0</v>
      </c>
      <c r="O312" s="133">
        <v>50.0</v>
      </c>
      <c r="P312" s="135">
        <f t="shared" si="1"/>
        <v>685</v>
      </c>
      <c r="Q312" s="136">
        <f t="shared" si="2"/>
        <v>0.258</v>
      </c>
      <c r="R312" s="137">
        <f t="shared" si="3"/>
        <v>0.036</v>
      </c>
      <c r="S312" s="138">
        <f t="shared" si="4"/>
        <v>0.814</v>
      </c>
      <c r="T312" s="139">
        <f t="shared" si="5"/>
        <v>0.15</v>
      </c>
      <c r="U312" s="139">
        <f t="shared" si="6"/>
        <v>1.19</v>
      </c>
      <c r="V312" s="139">
        <f t="shared" si="7"/>
        <v>0.78</v>
      </c>
      <c r="W312" s="139">
        <f t="shared" si="8"/>
        <v>3.81</v>
      </c>
      <c r="X312" s="139">
        <f t="shared" si="9"/>
        <v>0.95</v>
      </c>
      <c r="Y312" s="139">
        <f t="shared" si="10"/>
        <v>0.69</v>
      </c>
      <c r="Z312" s="139">
        <f t="shared" si="11"/>
        <v>0.224</v>
      </c>
      <c r="AA312" s="139">
        <f t="shared" si="12"/>
        <v>0.224</v>
      </c>
      <c r="AB312" s="139">
        <f t="shared" si="13"/>
        <v>0</v>
      </c>
      <c r="AC312" s="139">
        <f t="shared" si="14"/>
        <v>0</v>
      </c>
      <c r="AD312" s="139">
        <f t="shared" si="15"/>
        <v>0.055</v>
      </c>
      <c r="AE312" s="140">
        <f t="shared" si="16"/>
        <v>9.181</v>
      </c>
      <c r="AF312" s="98">
        <f t="shared" si="17"/>
        <v>0.3940343348</v>
      </c>
      <c r="AG312" s="141">
        <f t="shared" si="18"/>
        <v>0.3940343348</v>
      </c>
    </row>
    <row r="313" ht="15.75" customHeight="1">
      <c r="A313" s="27" t="s">
        <v>172</v>
      </c>
      <c r="B313" s="27" t="s">
        <v>10</v>
      </c>
      <c r="C313" s="133" t="s">
        <v>458</v>
      </c>
      <c r="D313" s="134">
        <v>44855.0</v>
      </c>
      <c r="E313" s="133">
        <v>20.0</v>
      </c>
      <c r="F313" s="133">
        <v>40.0</v>
      </c>
      <c r="G313" s="133">
        <v>0.0</v>
      </c>
      <c r="H313" s="133">
        <v>20.0</v>
      </c>
      <c r="I313" s="133">
        <v>40.0</v>
      </c>
      <c r="J313" s="133">
        <v>50.0</v>
      </c>
      <c r="K313" s="133">
        <v>40.0</v>
      </c>
      <c r="L313" s="133">
        <v>20.0</v>
      </c>
      <c r="M313" s="133">
        <v>10.0</v>
      </c>
      <c r="N313" s="133">
        <v>20.0</v>
      </c>
      <c r="O313" s="133">
        <v>0.0</v>
      </c>
      <c r="P313" s="135">
        <f t="shared" si="1"/>
        <v>260</v>
      </c>
      <c r="Q313" s="136">
        <f t="shared" si="2"/>
        <v>0.086</v>
      </c>
      <c r="R313" s="137">
        <f t="shared" si="3"/>
        <v>0.012</v>
      </c>
      <c r="S313" s="138">
        <f t="shared" si="4"/>
        <v>0.296</v>
      </c>
      <c r="T313" s="139">
        <f t="shared" si="5"/>
        <v>0</v>
      </c>
      <c r="U313" s="139">
        <f t="shared" si="6"/>
        <v>0.238</v>
      </c>
      <c r="V313" s="139">
        <f t="shared" si="7"/>
        <v>0.312</v>
      </c>
      <c r="W313" s="139">
        <f t="shared" si="8"/>
        <v>1.905</v>
      </c>
      <c r="X313" s="139">
        <f t="shared" si="9"/>
        <v>0.38</v>
      </c>
      <c r="Y313" s="139">
        <f t="shared" si="10"/>
        <v>0.276</v>
      </c>
      <c r="Z313" s="139">
        <f t="shared" si="11"/>
        <v>0.112</v>
      </c>
      <c r="AA313" s="139">
        <f t="shared" si="12"/>
        <v>0.112</v>
      </c>
      <c r="AB313" s="139">
        <f t="shared" si="13"/>
        <v>0.098</v>
      </c>
      <c r="AC313" s="139">
        <f t="shared" si="14"/>
        <v>0.145</v>
      </c>
      <c r="AD313" s="139">
        <f t="shared" si="15"/>
        <v>0.11</v>
      </c>
      <c r="AE313" s="140">
        <f t="shared" si="16"/>
        <v>4.082</v>
      </c>
      <c r="AF313" s="98">
        <f t="shared" si="17"/>
        <v>0.175193133</v>
      </c>
      <c r="AG313" s="141">
        <f t="shared" si="18"/>
        <v>0.175193133</v>
      </c>
    </row>
    <row r="314" ht="15.75" customHeight="1">
      <c r="A314" s="27" t="s">
        <v>172</v>
      </c>
      <c r="B314" s="27" t="s">
        <v>10</v>
      </c>
      <c r="C314" s="133" t="s">
        <v>459</v>
      </c>
      <c r="D314" s="134">
        <v>44855.0</v>
      </c>
      <c r="E314" s="133">
        <v>40.0</v>
      </c>
      <c r="F314" s="133">
        <v>30.0</v>
      </c>
      <c r="G314" s="133">
        <v>5.0</v>
      </c>
      <c r="H314" s="133">
        <v>10.0</v>
      </c>
      <c r="I314" s="133">
        <v>0.0</v>
      </c>
      <c r="J314" s="133">
        <v>0.0</v>
      </c>
      <c r="K314" s="133">
        <v>30.0</v>
      </c>
      <c r="L314" s="133">
        <v>10.0</v>
      </c>
      <c r="M314" s="133">
        <v>0.0</v>
      </c>
      <c r="N314" s="133">
        <v>0.0</v>
      </c>
      <c r="O314" s="133">
        <v>0.0</v>
      </c>
      <c r="P314" s="135">
        <f t="shared" si="1"/>
        <v>125</v>
      </c>
      <c r="Q314" s="136">
        <f t="shared" si="2"/>
        <v>0.172</v>
      </c>
      <c r="R314" s="137">
        <f t="shared" si="3"/>
        <v>0.024</v>
      </c>
      <c r="S314" s="138">
        <f t="shared" si="4"/>
        <v>0.222</v>
      </c>
      <c r="T314" s="139">
        <f t="shared" si="5"/>
        <v>0.05</v>
      </c>
      <c r="U314" s="139">
        <f t="shared" si="6"/>
        <v>0.119</v>
      </c>
      <c r="V314" s="139">
        <f t="shared" si="7"/>
        <v>0</v>
      </c>
      <c r="W314" s="139">
        <f t="shared" si="8"/>
        <v>0</v>
      </c>
      <c r="X314" s="139">
        <f t="shared" si="9"/>
        <v>0.285</v>
      </c>
      <c r="Y314" s="139">
        <f t="shared" si="10"/>
        <v>0.207</v>
      </c>
      <c r="Z314" s="139">
        <f t="shared" si="11"/>
        <v>0.056</v>
      </c>
      <c r="AA314" s="139">
        <f t="shared" si="12"/>
        <v>0.056</v>
      </c>
      <c r="AB314" s="139">
        <f t="shared" si="13"/>
        <v>0</v>
      </c>
      <c r="AC314" s="139">
        <f t="shared" si="14"/>
        <v>0</v>
      </c>
      <c r="AD314" s="139">
        <f t="shared" si="15"/>
        <v>0</v>
      </c>
      <c r="AE314" s="140">
        <f t="shared" si="16"/>
        <v>1.191</v>
      </c>
      <c r="AF314" s="98">
        <f t="shared" si="17"/>
        <v>0.05111587983</v>
      </c>
      <c r="AG314" s="141">
        <f t="shared" si="18"/>
        <v>0.05111587983</v>
      </c>
    </row>
    <row r="315" ht="15.75" customHeight="1">
      <c r="A315" s="27" t="s">
        <v>172</v>
      </c>
      <c r="B315" s="27" t="s">
        <v>10</v>
      </c>
      <c r="C315" s="133" t="s">
        <v>460</v>
      </c>
      <c r="D315" s="134">
        <v>44855.0</v>
      </c>
      <c r="E315" s="133">
        <v>60.0</v>
      </c>
      <c r="F315" s="133">
        <v>130.0</v>
      </c>
      <c r="G315" s="133">
        <v>10.0</v>
      </c>
      <c r="H315" s="133">
        <v>50.0</v>
      </c>
      <c r="I315" s="133">
        <v>56.0</v>
      </c>
      <c r="J315" s="133">
        <v>50.0</v>
      </c>
      <c r="K315" s="133">
        <v>50.0</v>
      </c>
      <c r="L315" s="133">
        <v>20.0</v>
      </c>
      <c r="M315" s="133">
        <v>10.0</v>
      </c>
      <c r="N315" s="133">
        <v>60.0</v>
      </c>
      <c r="O315" s="133">
        <v>0.0</v>
      </c>
      <c r="P315" s="135">
        <f t="shared" si="1"/>
        <v>496</v>
      </c>
      <c r="Q315" s="136">
        <f t="shared" si="2"/>
        <v>0.258</v>
      </c>
      <c r="R315" s="137">
        <f t="shared" si="3"/>
        <v>0.036</v>
      </c>
      <c r="S315" s="138">
        <f t="shared" si="4"/>
        <v>0.962</v>
      </c>
      <c r="T315" s="139">
        <f t="shared" si="5"/>
        <v>0.1</v>
      </c>
      <c r="U315" s="139">
        <f t="shared" si="6"/>
        <v>0.595</v>
      </c>
      <c r="V315" s="139">
        <f t="shared" si="7"/>
        <v>0.4368</v>
      </c>
      <c r="W315" s="139">
        <f t="shared" si="8"/>
        <v>1.905</v>
      </c>
      <c r="X315" s="139">
        <f t="shared" si="9"/>
        <v>0.475</v>
      </c>
      <c r="Y315" s="139">
        <f t="shared" si="10"/>
        <v>0.345</v>
      </c>
      <c r="Z315" s="139">
        <f t="shared" si="11"/>
        <v>0.112</v>
      </c>
      <c r="AA315" s="139">
        <f t="shared" si="12"/>
        <v>0.112</v>
      </c>
      <c r="AB315" s="139">
        <f t="shared" si="13"/>
        <v>0.098</v>
      </c>
      <c r="AC315" s="139">
        <f t="shared" si="14"/>
        <v>0.145</v>
      </c>
      <c r="AD315" s="139">
        <f t="shared" si="15"/>
        <v>0.33</v>
      </c>
      <c r="AE315" s="140">
        <f t="shared" si="16"/>
        <v>5.9098</v>
      </c>
      <c r="AF315" s="98">
        <f t="shared" si="17"/>
        <v>0.253639485</v>
      </c>
      <c r="AG315" s="141">
        <f t="shared" si="18"/>
        <v>0.253639485</v>
      </c>
    </row>
    <row r="316" ht="15.75" customHeight="1">
      <c r="A316" s="27" t="s">
        <v>172</v>
      </c>
      <c r="B316" s="27" t="s">
        <v>10</v>
      </c>
      <c r="C316" s="133" t="s">
        <v>461</v>
      </c>
      <c r="D316" s="134">
        <v>44855.0</v>
      </c>
      <c r="E316" s="133">
        <v>60.0</v>
      </c>
      <c r="F316" s="133">
        <v>100.0</v>
      </c>
      <c r="G316" s="133">
        <v>0.0</v>
      </c>
      <c r="H316" s="133">
        <v>0.0</v>
      </c>
      <c r="I316" s="133">
        <v>0.0</v>
      </c>
      <c r="J316" s="133">
        <v>0.0</v>
      </c>
      <c r="K316" s="133">
        <v>30.0</v>
      </c>
      <c r="L316" s="133">
        <v>40.0</v>
      </c>
      <c r="M316" s="133">
        <v>10.0</v>
      </c>
      <c r="N316" s="133">
        <v>10.0</v>
      </c>
      <c r="O316" s="133">
        <v>40.0</v>
      </c>
      <c r="P316" s="135">
        <f t="shared" si="1"/>
        <v>290</v>
      </c>
      <c r="Q316" s="136">
        <f t="shared" si="2"/>
        <v>0.258</v>
      </c>
      <c r="R316" s="137">
        <f t="shared" si="3"/>
        <v>0.036</v>
      </c>
      <c r="S316" s="138">
        <f t="shared" si="4"/>
        <v>0.74</v>
      </c>
      <c r="T316" s="139">
        <f t="shared" si="5"/>
        <v>0</v>
      </c>
      <c r="U316" s="139">
        <f t="shared" si="6"/>
        <v>0</v>
      </c>
      <c r="V316" s="139">
        <f t="shared" si="7"/>
        <v>0</v>
      </c>
      <c r="W316" s="139">
        <f t="shared" si="8"/>
        <v>0</v>
      </c>
      <c r="X316" s="139">
        <f t="shared" si="9"/>
        <v>0.285</v>
      </c>
      <c r="Y316" s="139">
        <f t="shared" si="10"/>
        <v>0.207</v>
      </c>
      <c r="Z316" s="139">
        <f t="shared" si="11"/>
        <v>0.224</v>
      </c>
      <c r="AA316" s="139">
        <f t="shared" si="12"/>
        <v>0.224</v>
      </c>
      <c r="AB316" s="139">
        <f t="shared" si="13"/>
        <v>0.098</v>
      </c>
      <c r="AC316" s="139">
        <f t="shared" si="14"/>
        <v>0.145</v>
      </c>
      <c r="AD316" s="139">
        <f t="shared" si="15"/>
        <v>0.055</v>
      </c>
      <c r="AE316" s="140">
        <f t="shared" si="16"/>
        <v>2.272</v>
      </c>
      <c r="AF316" s="98">
        <f t="shared" si="17"/>
        <v>0.09751072961</v>
      </c>
      <c r="AG316" s="141">
        <f t="shared" si="18"/>
        <v>0.09751072961</v>
      </c>
    </row>
    <row r="317" ht="15.75" customHeight="1">
      <c r="A317" s="27" t="s">
        <v>172</v>
      </c>
      <c r="B317" s="27" t="s">
        <v>10</v>
      </c>
      <c r="C317" s="133" t="s">
        <v>462</v>
      </c>
      <c r="D317" s="134">
        <v>44855.0</v>
      </c>
      <c r="E317" s="133">
        <v>60.0</v>
      </c>
      <c r="F317" s="133">
        <v>130.0</v>
      </c>
      <c r="G317" s="133">
        <v>45.0</v>
      </c>
      <c r="H317" s="133">
        <v>70.0</v>
      </c>
      <c r="I317" s="133">
        <v>48.0</v>
      </c>
      <c r="J317" s="133">
        <v>50.0</v>
      </c>
      <c r="K317" s="133">
        <v>30.0</v>
      </c>
      <c r="L317" s="133">
        <v>20.0</v>
      </c>
      <c r="M317" s="133">
        <v>10.0</v>
      </c>
      <c r="N317" s="133">
        <v>30.0</v>
      </c>
      <c r="O317" s="133">
        <v>30.0</v>
      </c>
      <c r="P317" s="135">
        <f t="shared" si="1"/>
        <v>523</v>
      </c>
      <c r="Q317" s="136">
        <f t="shared" si="2"/>
        <v>0.258</v>
      </c>
      <c r="R317" s="137">
        <f t="shared" si="3"/>
        <v>0.036</v>
      </c>
      <c r="S317" s="138">
        <f t="shared" si="4"/>
        <v>0.962</v>
      </c>
      <c r="T317" s="139">
        <f t="shared" si="5"/>
        <v>0.45</v>
      </c>
      <c r="U317" s="139">
        <f t="shared" si="6"/>
        <v>0.833</v>
      </c>
      <c r="V317" s="139">
        <f t="shared" si="7"/>
        <v>0.3744</v>
      </c>
      <c r="W317" s="139">
        <f t="shared" si="8"/>
        <v>1.905</v>
      </c>
      <c r="X317" s="139">
        <f t="shared" si="9"/>
        <v>0.285</v>
      </c>
      <c r="Y317" s="139">
        <f t="shared" si="10"/>
        <v>0.207</v>
      </c>
      <c r="Z317" s="139">
        <f t="shared" si="11"/>
        <v>0.112</v>
      </c>
      <c r="AA317" s="139">
        <f t="shared" si="12"/>
        <v>0.112</v>
      </c>
      <c r="AB317" s="139">
        <f t="shared" si="13"/>
        <v>0.098</v>
      </c>
      <c r="AC317" s="139">
        <f t="shared" si="14"/>
        <v>0.145</v>
      </c>
      <c r="AD317" s="139">
        <f t="shared" si="15"/>
        <v>0.165</v>
      </c>
      <c r="AE317" s="140">
        <f t="shared" si="16"/>
        <v>5.9424</v>
      </c>
      <c r="AF317" s="98">
        <f t="shared" si="17"/>
        <v>0.2550386266</v>
      </c>
      <c r="AG317" s="141">
        <f t="shared" si="18"/>
        <v>0.2550386266</v>
      </c>
    </row>
    <row r="318" ht="15.75" customHeight="1">
      <c r="A318" s="27" t="s">
        <v>172</v>
      </c>
      <c r="B318" s="27" t="s">
        <v>10</v>
      </c>
      <c r="C318" s="133" t="s">
        <v>463</v>
      </c>
      <c r="D318" s="134">
        <v>44855.0</v>
      </c>
      <c r="E318" s="133">
        <v>80.0</v>
      </c>
      <c r="F318" s="133">
        <v>160.0</v>
      </c>
      <c r="G318" s="133">
        <v>20.0</v>
      </c>
      <c r="H318" s="133">
        <v>100.0</v>
      </c>
      <c r="I318" s="133">
        <v>100.0</v>
      </c>
      <c r="J318" s="133">
        <v>100.0</v>
      </c>
      <c r="K318" s="133">
        <v>100.0</v>
      </c>
      <c r="L318" s="133">
        <v>50.0</v>
      </c>
      <c r="M318" s="133">
        <v>30.0</v>
      </c>
      <c r="N318" s="133">
        <v>50.0</v>
      </c>
      <c r="O318" s="133">
        <v>0.0</v>
      </c>
      <c r="P318" s="135">
        <f t="shared" si="1"/>
        <v>790</v>
      </c>
      <c r="Q318" s="136">
        <f t="shared" si="2"/>
        <v>0.344</v>
      </c>
      <c r="R318" s="137">
        <f t="shared" si="3"/>
        <v>0.048</v>
      </c>
      <c r="S318" s="138">
        <f t="shared" si="4"/>
        <v>1.184</v>
      </c>
      <c r="T318" s="139">
        <f t="shared" si="5"/>
        <v>0.2</v>
      </c>
      <c r="U318" s="139">
        <f t="shared" si="6"/>
        <v>1.19</v>
      </c>
      <c r="V318" s="139">
        <f t="shared" si="7"/>
        <v>0.78</v>
      </c>
      <c r="W318" s="139">
        <f t="shared" si="8"/>
        <v>3.81</v>
      </c>
      <c r="X318" s="139">
        <f t="shared" si="9"/>
        <v>0.95</v>
      </c>
      <c r="Y318" s="139">
        <f t="shared" si="10"/>
        <v>0.69</v>
      </c>
      <c r="Z318" s="139">
        <f t="shared" si="11"/>
        <v>0.28</v>
      </c>
      <c r="AA318" s="139">
        <f t="shared" si="12"/>
        <v>0.28</v>
      </c>
      <c r="AB318" s="139">
        <f t="shared" si="13"/>
        <v>0.294</v>
      </c>
      <c r="AC318" s="139">
        <f t="shared" si="14"/>
        <v>0.435</v>
      </c>
      <c r="AD318" s="139">
        <f t="shared" si="15"/>
        <v>0.275</v>
      </c>
      <c r="AE318" s="140">
        <f t="shared" si="16"/>
        <v>10.76</v>
      </c>
      <c r="AF318" s="98">
        <f t="shared" si="17"/>
        <v>0.4618025751</v>
      </c>
      <c r="AG318" s="141">
        <f t="shared" si="18"/>
        <v>0.4618025751</v>
      </c>
    </row>
    <row r="319" ht="15.75" customHeight="1">
      <c r="A319" s="27" t="s">
        <v>172</v>
      </c>
      <c r="B319" s="27" t="s">
        <v>10</v>
      </c>
      <c r="C319" s="133" t="s">
        <v>464</v>
      </c>
      <c r="D319" s="134">
        <v>44855.0</v>
      </c>
      <c r="E319" s="133">
        <v>0.0</v>
      </c>
      <c r="F319" s="133">
        <v>0.0</v>
      </c>
      <c r="G319" s="133">
        <v>0.0</v>
      </c>
      <c r="H319" s="133">
        <v>20.0</v>
      </c>
      <c r="I319" s="133">
        <v>0.0</v>
      </c>
      <c r="J319" s="133">
        <v>50.0</v>
      </c>
      <c r="K319" s="133">
        <v>0.0</v>
      </c>
      <c r="L319" s="133">
        <v>20.0</v>
      </c>
      <c r="M319" s="133">
        <v>0.0</v>
      </c>
      <c r="N319" s="133">
        <v>0.0</v>
      </c>
      <c r="O319" s="133">
        <v>0.0</v>
      </c>
      <c r="P319" s="135">
        <f t="shared" si="1"/>
        <v>90</v>
      </c>
      <c r="Q319" s="136">
        <f t="shared" si="2"/>
        <v>0</v>
      </c>
      <c r="R319" s="137">
        <f t="shared" si="3"/>
        <v>0</v>
      </c>
      <c r="S319" s="138">
        <f t="shared" si="4"/>
        <v>0</v>
      </c>
      <c r="T319" s="139">
        <f t="shared" si="5"/>
        <v>0</v>
      </c>
      <c r="U319" s="139">
        <f t="shared" si="6"/>
        <v>0.238</v>
      </c>
      <c r="V319" s="139">
        <f t="shared" si="7"/>
        <v>0</v>
      </c>
      <c r="W319" s="139">
        <f t="shared" si="8"/>
        <v>1.905</v>
      </c>
      <c r="X319" s="139">
        <f t="shared" si="9"/>
        <v>0</v>
      </c>
      <c r="Y319" s="139">
        <f t="shared" si="10"/>
        <v>0</v>
      </c>
      <c r="Z319" s="139">
        <f t="shared" si="11"/>
        <v>0.112</v>
      </c>
      <c r="AA319" s="139">
        <f t="shared" si="12"/>
        <v>0.112</v>
      </c>
      <c r="AB319" s="139">
        <f t="shared" si="13"/>
        <v>0</v>
      </c>
      <c r="AC319" s="139">
        <f t="shared" si="14"/>
        <v>0</v>
      </c>
      <c r="AD319" s="139">
        <f t="shared" si="15"/>
        <v>0</v>
      </c>
      <c r="AE319" s="140">
        <f t="shared" si="16"/>
        <v>2.367</v>
      </c>
      <c r="AF319" s="98">
        <f t="shared" si="17"/>
        <v>0.1015879828</v>
      </c>
      <c r="AG319" s="141">
        <f t="shared" si="18"/>
        <v>0.1015879828</v>
      </c>
    </row>
    <row r="320" ht="15.75" customHeight="1">
      <c r="A320" s="27" t="s">
        <v>172</v>
      </c>
      <c r="B320" s="27" t="s">
        <v>10</v>
      </c>
      <c r="C320" s="133" t="s">
        <v>465</v>
      </c>
      <c r="D320" s="134">
        <v>44855.0</v>
      </c>
      <c r="E320" s="133">
        <v>180.0</v>
      </c>
      <c r="F320" s="133">
        <v>270.0</v>
      </c>
      <c r="G320" s="133">
        <v>65.0</v>
      </c>
      <c r="H320" s="133">
        <v>160.0</v>
      </c>
      <c r="I320" s="133">
        <v>180.0</v>
      </c>
      <c r="J320" s="133">
        <v>140.0</v>
      </c>
      <c r="K320" s="133">
        <v>200.0</v>
      </c>
      <c r="L320" s="133">
        <v>100.0</v>
      </c>
      <c r="M320" s="133">
        <v>0.0</v>
      </c>
      <c r="N320" s="133">
        <v>60.0</v>
      </c>
      <c r="O320" s="133">
        <v>20.0</v>
      </c>
      <c r="P320" s="135">
        <f t="shared" si="1"/>
        <v>1375</v>
      </c>
      <c r="Q320" s="136">
        <f t="shared" si="2"/>
        <v>0.774</v>
      </c>
      <c r="R320" s="137">
        <f t="shared" si="3"/>
        <v>0.108</v>
      </c>
      <c r="S320" s="138">
        <f t="shared" si="4"/>
        <v>1.998</v>
      </c>
      <c r="T320" s="139">
        <f t="shared" si="5"/>
        <v>0.65</v>
      </c>
      <c r="U320" s="139">
        <f t="shared" si="6"/>
        <v>1.904</v>
      </c>
      <c r="V320" s="139">
        <f t="shared" si="7"/>
        <v>1.404</v>
      </c>
      <c r="W320" s="139">
        <f t="shared" si="8"/>
        <v>5.334</v>
      </c>
      <c r="X320" s="139">
        <f t="shared" si="9"/>
        <v>1.9</v>
      </c>
      <c r="Y320" s="139">
        <f t="shared" si="10"/>
        <v>1.38</v>
      </c>
      <c r="Z320" s="139">
        <f t="shared" si="11"/>
        <v>0.56</v>
      </c>
      <c r="AA320" s="139">
        <f t="shared" si="12"/>
        <v>0.56</v>
      </c>
      <c r="AB320" s="139">
        <f t="shared" si="13"/>
        <v>0</v>
      </c>
      <c r="AC320" s="139">
        <f t="shared" si="14"/>
        <v>0</v>
      </c>
      <c r="AD320" s="139">
        <f t="shared" si="15"/>
        <v>0.33</v>
      </c>
      <c r="AE320" s="140">
        <f t="shared" si="16"/>
        <v>16.902</v>
      </c>
      <c r="AF320" s="98">
        <f t="shared" si="17"/>
        <v>0.7254077253</v>
      </c>
      <c r="AG320" s="141">
        <f t="shared" si="18"/>
        <v>0.7254077253</v>
      </c>
    </row>
    <row r="321" ht="15.75" customHeight="1">
      <c r="A321" s="27" t="s">
        <v>172</v>
      </c>
      <c r="B321" s="27" t="s">
        <v>10</v>
      </c>
      <c r="C321" s="133" t="s">
        <v>466</v>
      </c>
      <c r="D321" s="134">
        <v>44855.0</v>
      </c>
      <c r="E321" s="133">
        <v>60.0</v>
      </c>
      <c r="F321" s="133">
        <v>90.0</v>
      </c>
      <c r="G321" s="133">
        <v>25.0</v>
      </c>
      <c r="H321" s="133">
        <v>10.0</v>
      </c>
      <c r="I321" s="133">
        <v>4.0</v>
      </c>
      <c r="J321" s="133">
        <v>0.0</v>
      </c>
      <c r="K321" s="133">
        <v>10.0</v>
      </c>
      <c r="L321" s="133">
        <v>40.0</v>
      </c>
      <c r="M321" s="133">
        <v>20.0</v>
      </c>
      <c r="N321" s="133">
        <v>0.0</v>
      </c>
      <c r="O321" s="133">
        <v>0.0</v>
      </c>
      <c r="P321" s="135">
        <f t="shared" si="1"/>
        <v>259</v>
      </c>
      <c r="Q321" s="136">
        <f t="shared" si="2"/>
        <v>0.258</v>
      </c>
      <c r="R321" s="137">
        <f t="shared" si="3"/>
        <v>0.036</v>
      </c>
      <c r="S321" s="138">
        <f t="shared" si="4"/>
        <v>0.666</v>
      </c>
      <c r="T321" s="139">
        <f t="shared" si="5"/>
        <v>0.25</v>
      </c>
      <c r="U321" s="139">
        <f t="shared" si="6"/>
        <v>0.119</v>
      </c>
      <c r="V321" s="139">
        <f t="shared" si="7"/>
        <v>0.0312</v>
      </c>
      <c r="W321" s="139">
        <f t="shared" si="8"/>
        <v>0</v>
      </c>
      <c r="X321" s="139">
        <f t="shared" si="9"/>
        <v>0.095</v>
      </c>
      <c r="Y321" s="139">
        <f t="shared" si="10"/>
        <v>0.069</v>
      </c>
      <c r="Z321" s="139">
        <f t="shared" si="11"/>
        <v>0.224</v>
      </c>
      <c r="AA321" s="139">
        <f t="shared" si="12"/>
        <v>0.224</v>
      </c>
      <c r="AB321" s="139">
        <f t="shared" si="13"/>
        <v>0.196</v>
      </c>
      <c r="AC321" s="139">
        <f t="shared" si="14"/>
        <v>0.29</v>
      </c>
      <c r="AD321" s="139">
        <f t="shared" si="15"/>
        <v>0</v>
      </c>
      <c r="AE321" s="140">
        <f t="shared" si="16"/>
        <v>2.4582</v>
      </c>
      <c r="AF321" s="98">
        <f t="shared" si="17"/>
        <v>0.1055021459</v>
      </c>
      <c r="AG321" s="141">
        <f t="shared" si="18"/>
        <v>0.1055021459</v>
      </c>
    </row>
    <row r="322" ht="15.75" customHeight="1">
      <c r="A322" s="27" t="s">
        <v>172</v>
      </c>
      <c r="B322" s="27" t="s">
        <v>10</v>
      </c>
      <c r="C322" s="133" t="s">
        <v>467</v>
      </c>
      <c r="D322" s="134">
        <v>44855.0</v>
      </c>
      <c r="E322" s="133">
        <v>40.0</v>
      </c>
      <c r="F322" s="133">
        <v>100.0</v>
      </c>
      <c r="G322" s="133">
        <v>0.0</v>
      </c>
      <c r="H322" s="133">
        <v>0.0</v>
      </c>
      <c r="I322" s="133">
        <v>0.0</v>
      </c>
      <c r="J322" s="133">
        <v>0.0</v>
      </c>
      <c r="K322" s="133">
        <v>0.0</v>
      </c>
      <c r="L322" s="133">
        <v>30.0</v>
      </c>
      <c r="M322" s="133">
        <v>0.0</v>
      </c>
      <c r="N322" s="133">
        <v>0.0</v>
      </c>
      <c r="O322" s="133">
        <v>30.0</v>
      </c>
      <c r="P322" s="135">
        <f t="shared" si="1"/>
        <v>200</v>
      </c>
      <c r="Q322" s="136">
        <f t="shared" si="2"/>
        <v>0.172</v>
      </c>
      <c r="R322" s="137">
        <f t="shared" si="3"/>
        <v>0.024</v>
      </c>
      <c r="S322" s="138">
        <f t="shared" si="4"/>
        <v>0.74</v>
      </c>
      <c r="T322" s="139">
        <f t="shared" si="5"/>
        <v>0</v>
      </c>
      <c r="U322" s="139">
        <f t="shared" si="6"/>
        <v>0</v>
      </c>
      <c r="V322" s="139">
        <f t="shared" si="7"/>
        <v>0</v>
      </c>
      <c r="W322" s="139">
        <f t="shared" si="8"/>
        <v>0</v>
      </c>
      <c r="X322" s="139">
        <f t="shared" si="9"/>
        <v>0</v>
      </c>
      <c r="Y322" s="139">
        <f t="shared" si="10"/>
        <v>0</v>
      </c>
      <c r="Z322" s="139">
        <f t="shared" si="11"/>
        <v>0.168</v>
      </c>
      <c r="AA322" s="139">
        <f t="shared" si="12"/>
        <v>0.168</v>
      </c>
      <c r="AB322" s="139">
        <f t="shared" si="13"/>
        <v>0</v>
      </c>
      <c r="AC322" s="139">
        <f t="shared" si="14"/>
        <v>0</v>
      </c>
      <c r="AD322" s="139">
        <f t="shared" si="15"/>
        <v>0</v>
      </c>
      <c r="AE322" s="140">
        <f t="shared" si="16"/>
        <v>1.272</v>
      </c>
      <c r="AF322" s="98">
        <f t="shared" si="17"/>
        <v>0.05459227468</v>
      </c>
      <c r="AG322" s="141">
        <f t="shared" si="18"/>
        <v>0.05459227468</v>
      </c>
    </row>
    <row r="323" ht="15.75" customHeight="1">
      <c r="A323" s="27" t="s">
        <v>172</v>
      </c>
      <c r="B323" s="27" t="s">
        <v>10</v>
      </c>
      <c r="C323" s="133" t="s">
        <v>468</v>
      </c>
      <c r="D323" s="134">
        <v>44855.0</v>
      </c>
      <c r="E323" s="133">
        <v>20.0</v>
      </c>
      <c r="F323" s="133">
        <v>40.0</v>
      </c>
      <c r="G323" s="133">
        <v>0.0</v>
      </c>
      <c r="H323" s="133">
        <v>0.0</v>
      </c>
      <c r="I323" s="133">
        <v>0.0</v>
      </c>
      <c r="J323" s="133">
        <v>0.0</v>
      </c>
      <c r="K323" s="133">
        <v>40.0</v>
      </c>
      <c r="L323" s="133">
        <v>20.0</v>
      </c>
      <c r="M323" s="133">
        <v>10.0</v>
      </c>
      <c r="N323" s="133">
        <v>0.0</v>
      </c>
      <c r="O323" s="133">
        <v>40.0</v>
      </c>
      <c r="P323" s="135">
        <f t="shared" si="1"/>
        <v>170</v>
      </c>
      <c r="Q323" s="136">
        <f t="shared" si="2"/>
        <v>0.086</v>
      </c>
      <c r="R323" s="137">
        <f t="shared" si="3"/>
        <v>0.012</v>
      </c>
      <c r="S323" s="138">
        <f t="shared" si="4"/>
        <v>0.296</v>
      </c>
      <c r="T323" s="139">
        <f t="shared" si="5"/>
        <v>0</v>
      </c>
      <c r="U323" s="139">
        <f t="shared" si="6"/>
        <v>0</v>
      </c>
      <c r="V323" s="139">
        <f t="shared" si="7"/>
        <v>0</v>
      </c>
      <c r="W323" s="139">
        <f t="shared" si="8"/>
        <v>0</v>
      </c>
      <c r="X323" s="139">
        <f t="shared" si="9"/>
        <v>0.38</v>
      </c>
      <c r="Y323" s="139">
        <f t="shared" si="10"/>
        <v>0.276</v>
      </c>
      <c r="Z323" s="139">
        <f t="shared" si="11"/>
        <v>0.112</v>
      </c>
      <c r="AA323" s="139">
        <f t="shared" si="12"/>
        <v>0.112</v>
      </c>
      <c r="AB323" s="139">
        <f t="shared" si="13"/>
        <v>0.098</v>
      </c>
      <c r="AC323" s="139">
        <f t="shared" si="14"/>
        <v>0.145</v>
      </c>
      <c r="AD323" s="139">
        <f t="shared" si="15"/>
        <v>0</v>
      </c>
      <c r="AE323" s="140">
        <f t="shared" si="16"/>
        <v>1.517</v>
      </c>
      <c r="AF323" s="98">
        <f t="shared" si="17"/>
        <v>0.06510729614</v>
      </c>
      <c r="AG323" s="141">
        <f t="shared" si="18"/>
        <v>0.06510729614</v>
      </c>
    </row>
    <row r="324" ht="15.75" customHeight="1">
      <c r="A324" s="27" t="s">
        <v>172</v>
      </c>
      <c r="B324" s="27" t="s">
        <v>10</v>
      </c>
      <c r="C324" s="133" t="s">
        <v>469</v>
      </c>
      <c r="D324" s="134">
        <v>44855.0</v>
      </c>
      <c r="E324" s="133">
        <v>100.0</v>
      </c>
      <c r="F324" s="133">
        <v>230.0</v>
      </c>
      <c r="G324" s="133">
        <v>50.0</v>
      </c>
      <c r="H324" s="133">
        <v>100.0</v>
      </c>
      <c r="I324" s="133">
        <v>84.0</v>
      </c>
      <c r="J324" s="133">
        <v>100.0</v>
      </c>
      <c r="K324" s="133">
        <v>100.0</v>
      </c>
      <c r="L324" s="133">
        <v>100.0</v>
      </c>
      <c r="M324" s="133">
        <v>40.0</v>
      </c>
      <c r="N324" s="133">
        <v>50.0</v>
      </c>
      <c r="O324" s="133">
        <v>0.0</v>
      </c>
      <c r="P324" s="135">
        <f t="shared" si="1"/>
        <v>954</v>
      </c>
      <c r="Q324" s="136">
        <f t="shared" si="2"/>
        <v>0.43</v>
      </c>
      <c r="R324" s="137">
        <f t="shared" si="3"/>
        <v>0.06</v>
      </c>
      <c r="S324" s="138">
        <f t="shared" si="4"/>
        <v>1.702</v>
      </c>
      <c r="T324" s="139">
        <f t="shared" si="5"/>
        <v>0.5</v>
      </c>
      <c r="U324" s="139">
        <f t="shared" si="6"/>
        <v>1.19</v>
      </c>
      <c r="V324" s="139">
        <f t="shared" si="7"/>
        <v>0.6552</v>
      </c>
      <c r="W324" s="139">
        <f t="shared" si="8"/>
        <v>3.81</v>
      </c>
      <c r="X324" s="139">
        <f t="shared" si="9"/>
        <v>0.95</v>
      </c>
      <c r="Y324" s="139">
        <f t="shared" si="10"/>
        <v>0.69</v>
      </c>
      <c r="Z324" s="139">
        <f t="shared" si="11"/>
        <v>0.56</v>
      </c>
      <c r="AA324" s="139">
        <f t="shared" si="12"/>
        <v>0.56</v>
      </c>
      <c r="AB324" s="139">
        <f t="shared" si="13"/>
        <v>0.392</v>
      </c>
      <c r="AC324" s="139">
        <f t="shared" si="14"/>
        <v>0.58</v>
      </c>
      <c r="AD324" s="139">
        <f t="shared" si="15"/>
        <v>0.275</v>
      </c>
      <c r="AE324" s="140">
        <f t="shared" si="16"/>
        <v>12.3542</v>
      </c>
      <c r="AF324" s="98">
        <f t="shared" si="17"/>
        <v>0.530223176</v>
      </c>
      <c r="AG324" s="141">
        <f t="shared" si="18"/>
        <v>0.530223176</v>
      </c>
    </row>
    <row r="325" ht="15.75" customHeight="1">
      <c r="A325" s="27" t="s">
        <v>172</v>
      </c>
      <c r="B325" s="27" t="s">
        <v>10</v>
      </c>
      <c r="C325" s="133" t="s">
        <v>470</v>
      </c>
      <c r="D325" s="134">
        <v>44855.0</v>
      </c>
      <c r="E325" s="133">
        <v>60.0</v>
      </c>
      <c r="F325" s="133">
        <v>0.0</v>
      </c>
      <c r="G325" s="133">
        <v>0.0</v>
      </c>
      <c r="H325" s="133">
        <v>0.0</v>
      </c>
      <c r="I325" s="133">
        <v>0.0</v>
      </c>
      <c r="J325" s="133">
        <v>0.0</v>
      </c>
      <c r="K325" s="133">
        <v>20.0</v>
      </c>
      <c r="L325" s="133">
        <v>40.0</v>
      </c>
      <c r="M325" s="133">
        <v>0.0</v>
      </c>
      <c r="N325" s="133">
        <v>0.0</v>
      </c>
      <c r="O325" s="133">
        <v>60.0</v>
      </c>
      <c r="P325" s="135">
        <f t="shared" si="1"/>
        <v>180</v>
      </c>
      <c r="Q325" s="136">
        <f t="shared" si="2"/>
        <v>0.258</v>
      </c>
      <c r="R325" s="137">
        <f t="shared" si="3"/>
        <v>0.036</v>
      </c>
      <c r="S325" s="138">
        <f t="shared" si="4"/>
        <v>0</v>
      </c>
      <c r="T325" s="139">
        <f t="shared" si="5"/>
        <v>0</v>
      </c>
      <c r="U325" s="139">
        <f t="shared" si="6"/>
        <v>0</v>
      </c>
      <c r="V325" s="139">
        <f t="shared" si="7"/>
        <v>0</v>
      </c>
      <c r="W325" s="139">
        <f t="shared" si="8"/>
        <v>0</v>
      </c>
      <c r="X325" s="139">
        <f t="shared" si="9"/>
        <v>0.19</v>
      </c>
      <c r="Y325" s="139">
        <f t="shared" si="10"/>
        <v>0.138</v>
      </c>
      <c r="Z325" s="139">
        <f t="shared" si="11"/>
        <v>0.224</v>
      </c>
      <c r="AA325" s="139">
        <f t="shared" si="12"/>
        <v>0.224</v>
      </c>
      <c r="AB325" s="139">
        <f t="shared" si="13"/>
        <v>0</v>
      </c>
      <c r="AC325" s="139">
        <f t="shared" si="14"/>
        <v>0</v>
      </c>
      <c r="AD325" s="139">
        <f t="shared" si="15"/>
        <v>0</v>
      </c>
      <c r="AE325" s="140">
        <f t="shared" si="16"/>
        <v>1.07</v>
      </c>
      <c r="AF325" s="98">
        <f t="shared" si="17"/>
        <v>0.04592274678</v>
      </c>
      <c r="AG325" s="141">
        <f t="shared" si="18"/>
        <v>0.04592274678</v>
      </c>
    </row>
    <row r="326" ht="15.75" customHeight="1">
      <c r="A326" s="27" t="s">
        <v>172</v>
      </c>
      <c r="B326" s="27" t="s">
        <v>10</v>
      </c>
      <c r="C326" s="133" t="s">
        <v>471</v>
      </c>
      <c r="D326" s="134">
        <v>44855.0</v>
      </c>
      <c r="E326" s="133">
        <v>40.0</v>
      </c>
      <c r="F326" s="133">
        <v>60.0</v>
      </c>
      <c r="G326" s="133">
        <v>0.0</v>
      </c>
      <c r="H326" s="133">
        <v>30.0</v>
      </c>
      <c r="I326" s="133">
        <v>32.0</v>
      </c>
      <c r="J326" s="133">
        <v>0.0</v>
      </c>
      <c r="K326" s="133">
        <v>30.0</v>
      </c>
      <c r="L326" s="133">
        <v>10.0</v>
      </c>
      <c r="M326" s="133">
        <v>20.0</v>
      </c>
      <c r="N326" s="133">
        <v>0.0</v>
      </c>
      <c r="O326" s="133">
        <v>0.0</v>
      </c>
      <c r="P326" s="135">
        <f t="shared" si="1"/>
        <v>222</v>
      </c>
      <c r="Q326" s="136">
        <f t="shared" si="2"/>
        <v>0.172</v>
      </c>
      <c r="R326" s="137">
        <f t="shared" si="3"/>
        <v>0.024</v>
      </c>
      <c r="S326" s="138">
        <f t="shared" si="4"/>
        <v>0.444</v>
      </c>
      <c r="T326" s="139">
        <f t="shared" si="5"/>
        <v>0</v>
      </c>
      <c r="U326" s="139">
        <f t="shared" si="6"/>
        <v>0.357</v>
      </c>
      <c r="V326" s="139">
        <f t="shared" si="7"/>
        <v>0.2496</v>
      </c>
      <c r="W326" s="139">
        <f t="shared" si="8"/>
        <v>0</v>
      </c>
      <c r="X326" s="139">
        <f t="shared" si="9"/>
        <v>0.285</v>
      </c>
      <c r="Y326" s="139">
        <f t="shared" si="10"/>
        <v>0.207</v>
      </c>
      <c r="Z326" s="139">
        <f t="shared" si="11"/>
        <v>0.056</v>
      </c>
      <c r="AA326" s="139">
        <f t="shared" si="12"/>
        <v>0.056</v>
      </c>
      <c r="AB326" s="139">
        <f t="shared" si="13"/>
        <v>0.196</v>
      </c>
      <c r="AC326" s="139">
        <f t="shared" si="14"/>
        <v>0.29</v>
      </c>
      <c r="AD326" s="139">
        <f t="shared" si="15"/>
        <v>0</v>
      </c>
      <c r="AE326" s="140">
        <f t="shared" si="16"/>
        <v>2.3366</v>
      </c>
      <c r="AF326" s="98">
        <f t="shared" si="17"/>
        <v>0.1002832618</v>
      </c>
      <c r="AG326" s="141">
        <f t="shared" si="18"/>
        <v>0.1002832618</v>
      </c>
    </row>
    <row r="327" ht="15.75" customHeight="1">
      <c r="A327" s="27" t="s">
        <v>172</v>
      </c>
      <c r="B327" s="27" t="s">
        <v>10</v>
      </c>
      <c r="C327" s="133" t="s">
        <v>472</v>
      </c>
      <c r="D327" s="134">
        <v>44855.0</v>
      </c>
      <c r="E327" s="133">
        <v>40.0</v>
      </c>
      <c r="F327" s="133">
        <v>40.0</v>
      </c>
      <c r="G327" s="133">
        <v>10.0</v>
      </c>
      <c r="H327" s="133">
        <v>20.0</v>
      </c>
      <c r="I327" s="133">
        <v>50.0</v>
      </c>
      <c r="J327" s="133">
        <v>50.0</v>
      </c>
      <c r="K327" s="133">
        <v>20.0</v>
      </c>
      <c r="L327" s="133">
        <v>0.0</v>
      </c>
      <c r="M327" s="133">
        <v>10.0</v>
      </c>
      <c r="N327" s="133">
        <v>20.0</v>
      </c>
      <c r="O327" s="133">
        <v>40.0</v>
      </c>
      <c r="P327" s="135">
        <f t="shared" si="1"/>
        <v>300</v>
      </c>
      <c r="Q327" s="136">
        <f t="shared" si="2"/>
        <v>0.172</v>
      </c>
      <c r="R327" s="137">
        <f t="shared" si="3"/>
        <v>0.024</v>
      </c>
      <c r="S327" s="138">
        <f t="shared" si="4"/>
        <v>0.296</v>
      </c>
      <c r="T327" s="139">
        <f t="shared" si="5"/>
        <v>0.1</v>
      </c>
      <c r="U327" s="139">
        <f t="shared" si="6"/>
        <v>0.238</v>
      </c>
      <c r="V327" s="139">
        <f t="shared" si="7"/>
        <v>0.39</v>
      </c>
      <c r="W327" s="139">
        <f t="shared" si="8"/>
        <v>1.905</v>
      </c>
      <c r="X327" s="139">
        <f t="shared" si="9"/>
        <v>0.19</v>
      </c>
      <c r="Y327" s="139">
        <f t="shared" si="10"/>
        <v>0.138</v>
      </c>
      <c r="Z327" s="139">
        <f t="shared" si="11"/>
        <v>0</v>
      </c>
      <c r="AA327" s="139">
        <f t="shared" si="12"/>
        <v>0</v>
      </c>
      <c r="AB327" s="139">
        <f t="shared" si="13"/>
        <v>0.098</v>
      </c>
      <c r="AC327" s="139">
        <f t="shared" si="14"/>
        <v>0.145</v>
      </c>
      <c r="AD327" s="139">
        <f t="shared" si="15"/>
        <v>0.11</v>
      </c>
      <c r="AE327" s="140">
        <f t="shared" si="16"/>
        <v>3.806</v>
      </c>
      <c r="AF327" s="98">
        <f t="shared" si="17"/>
        <v>0.1633476395</v>
      </c>
      <c r="AG327" s="141">
        <f t="shared" si="18"/>
        <v>0.1633476395</v>
      </c>
    </row>
    <row r="328" ht="15.75" customHeight="1">
      <c r="A328" s="27" t="s">
        <v>172</v>
      </c>
      <c r="B328" s="27" t="s">
        <v>10</v>
      </c>
      <c r="C328" s="133" t="s">
        <v>473</v>
      </c>
      <c r="D328" s="134">
        <v>44855.0</v>
      </c>
      <c r="E328" s="133">
        <v>60.0</v>
      </c>
      <c r="F328" s="133">
        <v>50.0</v>
      </c>
      <c r="G328" s="133">
        <v>10.0</v>
      </c>
      <c r="H328" s="133">
        <v>40.0</v>
      </c>
      <c r="I328" s="133">
        <v>30.0</v>
      </c>
      <c r="J328" s="133">
        <v>0.0</v>
      </c>
      <c r="K328" s="133">
        <v>30.0</v>
      </c>
      <c r="L328" s="133">
        <v>40.0</v>
      </c>
      <c r="M328" s="133">
        <v>10.0</v>
      </c>
      <c r="N328" s="133">
        <v>0.0</v>
      </c>
      <c r="O328" s="133">
        <v>5.0</v>
      </c>
      <c r="P328" s="135">
        <f t="shared" si="1"/>
        <v>275</v>
      </c>
      <c r="Q328" s="136">
        <f t="shared" si="2"/>
        <v>0.258</v>
      </c>
      <c r="R328" s="137">
        <f t="shared" si="3"/>
        <v>0.036</v>
      </c>
      <c r="S328" s="138">
        <f t="shared" si="4"/>
        <v>0.37</v>
      </c>
      <c r="T328" s="139">
        <f t="shared" si="5"/>
        <v>0.1</v>
      </c>
      <c r="U328" s="139">
        <f t="shared" si="6"/>
        <v>0.476</v>
      </c>
      <c r="V328" s="139">
        <f t="shared" si="7"/>
        <v>0.234</v>
      </c>
      <c r="W328" s="139">
        <f t="shared" si="8"/>
        <v>0</v>
      </c>
      <c r="X328" s="139">
        <f t="shared" si="9"/>
        <v>0.285</v>
      </c>
      <c r="Y328" s="139">
        <f t="shared" si="10"/>
        <v>0.207</v>
      </c>
      <c r="Z328" s="139">
        <f t="shared" si="11"/>
        <v>0.224</v>
      </c>
      <c r="AA328" s="139">
        <f t="shared" si="12"/>
        <v>0.224</v>
      </c>
      <c r="AB328" s="139">
        <f t="shared" si="13"/>
        <v>0.098</v>
      </c>
      <c r="AC328" s="139">
        <f t="shared" si="14"/>
        <v>0.145</v>
      </c>
      <c r="AD328" s="139">
        <f t="shared" si="15"/>
        <v>0</v>
      </c>
      <c r="AE328" s="140">
        <f t="shared" si="16"/>
        <v>2.657</v>
      </c>
      <c r="AF328" s="98">
        <f t="shared" si="17"/>
        <v>0.1140343348</v>
      </c>
      <c r="AG328" s="141">
        <f t="shared" si="18"/>
        <v>0.1140343348</v>
      </c>
    </row>
    <row r="329" ht="15.75" customHeight="1">
      <c r="A329" s="27" t="s">
        <v>172</v>
      </c>
      <c r="B329" s="27" t="s">
        <v>10</v>
      </c>
      <c r="C329" s="133" t="s">
        <v>474</v>
      </c>
      <c r="D329" s="134">
        <v>44855.0</v>
      </c>
      <c r="P329" s="135">
        <f t="shared" si="1"/>
        <v>0</v>
      </c>
      <c r="Q329" s="136">
        <f t="shared" si="2"/>
        <v>0</v>
      </c>
      <c r="R329" s="137">
        <f t="shared" si="3"/>
        <v>0</v>
      </c>
      <c r="S329" s="138">
        <f t="shared" si="4"/>
        <v>0</v>
      </c>
      <c r="T329" s="139">
        <f t="shared" si="5"/>
        <v>0</v>
      </c>
      <c r="U329" s="139">
        <f t="shared" si="6"/>
        <v>0</v>
      </c>
      <c r="V329" s="139">
        <f t="shared" si="7"/>
        <v>0</v>
      </c>
      <c r="W329" s="139">
        <f t="shared" si="8"/>
        <v>0</v>
      </c>
      <c r="X329" s="139">
        <f t="shared" si="9"/>
        <v>0</v>
      </c>
      <c r="Y329" s="139">
        <f t="shared" si="10"/>
        <v>0</v>
      </c>
      <c r="Z329" s="139">
        <f t="shared" si="11"/>
        <v>0</v>
      </c>
      <c r="AA329" s="139">
        <f t="shared" si="12"/>
        <v>0</v>
      </c>
      <c r="AB329" s="139">
        <f t="shared" si="13"/>
        <v>0</v>
      </c>
      <c r="AC329" s="139">
        <f t="shared" si="14"/>
        <v>0</v>
      </c>
      <c r="AD329" s="139">
        <f t="shared" si="15"/>
        <v>0</v>
      </c>
      <c r="AE329" s="140">
        <f t="shared" si="16"/>
        <v>0</v>
      </c>
      <c r="AF329" s="98">
        <f t="shared" si="17"/>
        <v>0</v>
      </c>
      <c r="AG329" s="141">
        <f t="shared" si="18"/>
        <v>0</v>
      </c>
    </row>
    <row r="330" ht="15.75" customHeight="1">
      <c r="A330" s="27" t="s">
        <v>172</v>
      </c>
      <c r="B330" s="27" t="s">
        <v>10</v>
      </c>
      <c r="C330" s="133" t="s">
        <v>475</v>
      </c>
      <c r="D330" s="134">
        <v>44855.0</v>
      </c>
      <c r="E330" s="133">
        <v>60.0</v>
      </c>
      <c r="F330" s="133">
        <v>20.0</v>
      </c>
      <c r="G330" s="133">
        <v>10.0</v>
      </c>
      <c r="H330" s="133">
        <v>30.0</v>
      </c>
      <c r="I330" s="133">
        <v>16.0</v>
      </c>
      <c r="J330" s="133">
        <v>0.0</v>
      </c>
      <c r="K330" s="133">
        <v>30.0</v>
      </c>
      <c r="L330" s="133">
        <v>10.0</v>
      </c>
      <c r="M330" s="133">
        <v>0.0</v>
      </c>
      <c r="N330" s="133">
        <v>30.0</v>
      </c>
      <c r="O330" s="133">
        <v>20.0</v>
      </c>
      <c r="P330" s="135">
        <f t="shared" si="1"/>
        <v>226</v>
      </c>
      <c r="Q330" s="136">
        <f t="shared" si="2"/>
        <v>0.258</v>
      </c>
      <c r="R330" s="137">
        <f t="shared" si="3"/>
        <v>0.036</v>
      </c>
      <c r="S330" s="138">
        <f t="shared" si="4"/>
        <v>0.148</v>
      </c>
      <c r="T330" s="139">
        <f t="shared" si="5"/>
        <v>0.1</v>
      </c>
      <c r="U330" s="139">
        <f t="shared" si="6"/>
        <v>0.357</v>
      </c>
      <c r="V330" s="139">
        <f t="shared" si="7"/>
        <v>0.1248</v>
      </c>
      <c r="W330" s="139">
        <f t="shared" si="8"/>
        <v>0</v>
      </c>
      <c r="X330" s="139">
        <f t="shared" si="9"/>
        <v>0.285</v>
      </c>
      <c r="Y330" s="139">
        <f t="shared" si="10"/>
        <v>0.207</v>
      </c>
      <c r="Z330" s="139">
        <f t="shared" si="11"/>
        <v>0.056</v>
      </c>
      <c r="AA330" s="139">
        <f t="shared" si="12"/>
        <v>0.056</v>
      </c>
      <c r="AB330" s="139">
        <f t="shared" si="13"/>
        <v>0</v>
      </c>
      <c r="AC330" s="139">
        <f t="shared" si="14"/>
        <v>0</v>
      </c>
      <c r="AD330" s="139">
        <f t="shared" si="15"/>
        <v>0.165</v>
      </c>
      <c r="AE330" s="140">
        <f t="shared" si="16"/>
        <v>1.7928</v>
      </c>
      <c r="AF330" s="98">
        <f t="shared" si="17"/>
        <v>0.07694420601</v>
      </c>
      <c r="AG330" s="141">
        <f t="shared" si="18"/>
        <v>0.07694420601</v>
      </c>
    </row>
    <row r="331" ht="15.75" customHeight="1">
      <c r="A331" s="27" t="s">
        <v>172</v>
      </c>
      <c r="B331" s="27" t="s">
        <v>10</v>
      </c>
      <c r="C331" s="133" t="s">
        <v>476</v>
      </c>
      <c r="D331" s="134">
        <v>44855.0</v>
      </c>
      <c r="E331" s="133">
        <v>60.0</v>
      </c>
      <c r="F331" s="133">
        <v>100.0</v>
      </c>
      <c r="G331" s="133">
        <v>40.0</v>
      </c>
      <c r="H331" s="133">
        <v>50.0</v>
      </c>
      <c r="I331" s="133">
        <v>52.0</v>
      </c>
      <c r="J331" s="133">
        <v>50.0</v>
      </c>
      <c r="K331" s="133">
        <v>60.0</v>
      </c>
      <c r="L331" s="133">
        <v>30.0</v>
      </c>
      <c r="M331" s="133">
        <v>30.0</v>
      </c>
      <c r="N331" s="133">
        <v>40.0</v>
      </c>
      <c r="O331" s="133">
        <v>20.0</v>
      </c>
      <c r="P331" s="135">
        <f t="shared" si="1"/>
        <v>532</v>
      </c>
      <c r="Q331" s="136">
        <f t="shared" si="2"/>
        <v>0.258</v>
      </c>
      <c r="R331" s="137">
        <f t="shared" si="3"/>
        <v>0.036</v>
      </c>
      <c r="S331" s="138">
        <f t="shared" si="4"/>
        <v>0.74</v>
      </c>
      <c r="T331" s="139">
        <f t="shared" si="5"/>
        <v>0.4</v>
      </c>
      <c r="U331" s="139">
        <f t="shared" si="6"/>
        <v>0.595</v>
      </c>
      <c r="V331" s="139">
        <f t="shared" si="7"/>
        <v>0.4056</v>
      </c>
      <c r="W331" s="139">
        <f t="shared" si="8"/>
        <v>1.905</v>
      </c>
      <c r="X331" s="139">
        <f t="shared" si="9"/>
        <v>0.57</v>
      </c>
      <c r="Y331" s="139">
        <f t="shared" si="10"/>
        <v>0.414</v>
      </c>
      <c r="Z331" s="139">
        <f t="shared" si="11"/>
        <v>0.168</v>
      </c>
      <c r="AA331" s="139">
        <f t="shared" si="12"/>
        <v>0.168</v>
      </c>
      <c r="AB331" s="139">
        <f t="shared" si="13"/>
        <v>0.294</v>
      </c>
      <c r="AC331" s="139">
        <f t="shared" si="14"/>
        <v>0.435</v>
      </c>
      <c r="AD331" s="139">
        <f t="shared" si="15"/>
        <v>0.22</v>
      </c>
      <c r="AE331" s="140">
        <f t="shared" si="16"/>
        <v>6.6086</v>
      </c>
      <c r="AF331" s="98">
        <f t="shared" si="17"/>
        <v>0.2836309013</v>
      </c>
      <c r="AG331" s="141">
        <f t="shared" si="18"/>
        <v>0.2836309013</v>
      </c>
    </row>
    <row r="332" ht="15.75" customHeight="1">
      <c r="A332" s="27" t="s">
        <v>172</v>
      </c>
      <c r="B332" s="27" t="s">
        <v>10</v>
      </c>
      <c r="C332" s="133" t="s">
        <v>477</v>
      </c>
      <c r="D332" s="134">
        <v>44855.0</v>
      </c>
      <c r="E332" s="133">
        <v>80.0</v>
      </c>
      <c r="F332" s="133">
        <v>0.0</v>
      </c>
      <c r="G332" s="133">
        <v>30.0</v>
      </c>
      <c r="H332" s="133">
        <v>60.0</v>
      </c>
      <c r="I332" s="133">
        <v>40.0</v>
      </c>
      <c r="J332" s="133">
        <v>50.0</v>
      </c>
      <c r="K332" s="133">
        <v>100.0</v>
      </c>
      <c r="L332" s="133">
        <v>50.0</v>
      </c>
      <c r="M332" s="133">
        <v>50.0</v>
      </c>
      <c r="N332" s="133">
        <v>70.0</v>
      </c>
      <c r="O332" s="133">
        <v>20.0</v>
      </c>
      <c r="P332" s="135">
        <f t="shared" si="1"/>
        <v>550</v>
      </c>
      <c r="Q332" s="136">
        <f t="shared" si="2"/>
        <v>0.344</v>
      </c>
      <c r="R332" s="137">
        <f t="shared" si="3"/>
        <v>0.048</v>
      </c>
      <c r="S332" s="138">
        <f t="shared" si="4"/>
        <v>0</v>
      </c>
      <c r="T332" s="139">
        <f t="shared" si="5"/>
        <v>0.3</v>
      </c>
      <c r="U332" s="139">
        <f t="shared" si="6"/>
        <v>0.714</v>
      </c>
      <c r="V332" s="139">
        <f t="shared" si="7"/>
        <v>0.312</v>
      </c>
      <c r="W332" s="139">
        <f t="shared" si="8"/>
        <v>1.905</v>
      </c>
      <c r="X332" s="139">
        <f t="shared" si="9"/>
        <v>0.95</v>
      </c>
      <c r="Y332" s="139">
        <f t="shared" si="10"/>
        <v>0.69</v>
      </c>
      <c r="Z332" s="139">
        <f t="shared" si="11"/>
        <v>0.28</v>
      </c>
      <c r="AA332" s="139">
        <f t="shared" si="12"/>
        <v>0.28</v>
      </c>
      <c r="AB332" s="139">
        <f t="shared" si="13"/>
        <v>0.49</v>
      </c>
      <c r="AC332" s="139">
        <f t="shared" si="14"/>
        <v>0.725</v>
      </c>
      <c r="AD332" s="139">
        <f t="shared" si="15"/>
        <v>0.385</v>
      </c>
      <c r="AE332" s="140">
        <f t="shared" si="16"/>
        <v>7.423</v>
      </c>
      <c r="AF332" s="98">
        <f t="shared" si="17"/>
        <v>0.318583691</v>
      </c>
      <c r="AG332" s="141">
        <f t="shared" si="18"/>
        <v>0.318583691</v>
      </c>
    </row>
    <row r="333" ht="15.75" customHeight="1">
      <c r="A333" s="27" t="s">
        <v>172</v>
      </c>
      <c r="B333" s="27" t="s">
        <v>10</v>
      </c>
      <c r="C333" s="133" t="s">
        <v>478</v>
      </c>
      <c r="D333" s="134">
        <v>44855.0</v>
      </c>
      <c r="E333" s="133">
        <v>100.0</v>
      </c>
      <c r="F333" s="133">
        <v>100.0</v>
      </c>
      <c r="G333" s="133">
        <v>40.0</v>
      </c>
      <c r="H333" s="133">
        <v>100.0</v>
      </c>
      <c r="I333" s="133">
        <v>100.0</v>
      </c>
      <c r="J333" s="133">
        <v>100.0</v>
      </c>
      <c r="K333" s="133">
        <v>100.0</v>
      </c>
      <c r="L333" s="133">
        <v>50.0</v>
      </c>
      <c r="M333" s="133">
        <v>20.0</v>
      </c>
      <c r="N333" s="133">
        <v>60.0</v>
      </c>
      <c r="O333" s="133">
        <v>40.0</v>
      </c>
      <c r="P333" s="135">
        <f t="shared" si="1"/>
        <v>810</v>
      </c>
      <c r="Q333" s="136">
        <f t="shared" si="2"/>
        <v>0.43</v>
      </c>
      <c r="R333" s="137">
        <f t="shared" si="3"/>
        <v>0.06</v>
      </c>
      <c r="S333" s="138">
        <f t="shared" si="4"/>
        <v>0.74</v>
      </c>
      <c r="T333" s="139">
        <f t="shared" si="5"/>
        <v>0.4</v>
      </c>
      <c r="U333" s="139">
        <f t="shared" si="6"/>
        <v>1.19</v>
      </c>
      <c r="V333" s="139">
        <f t="shared" si="7"/>
        <v>0.78</v>
      </c>
      <c r="W333" s="139">
        <f t="shared" si="8"/>
        <v>3.81</v>
      </c>
      <c r="X333" s="139">
        <f t="shared" si="9"/>
        <v>0.95</v>
      </c>
      <c r="Y333" s="139">
        <f t="shared" si="10"/>
        <v>0.69</v>
      </c>
      <c r="Z333" s="139">
        <f t="shared" si="11"/>
        <v>0.28</v>
      </c>
      <c r="AA333" s="139">
        <f t="shared" si="12"/>
        <v>0.28</v>
      </c>
      <c r="AB333" s="139">
        <f t="shared" si="13"/>
        <v>0.196</v>
      </c>
      <c r="AC333" s="139">
        <f t="shared" si="14"/>
        <v>0.29</v>
      </c>
      <c r="AD333" s="139">
        <f t="shared" si="15"/>
        <v>0.33</v>
      </c>
      <c r="AE333" s="140">
        <f t="shared" si="16"/>
        <v>10.426</v>
      </c>
      <c r="AF333" s="98">
        <f t="shared" si="17"/>
        <v>0.4474678112</v>
      </c>
      <c r="AG333" s="141">
        <f t="shared" si="18"/>
        <v>0.4474678112</v>
      </c>
    </row>
    <row r="334" ht="15.75" customHeight="1">
      <c r="A334" s="27" t="s">
        <v>172</v>
      </c>
      <c r="B334" s="27" t="s">
        <v>10</v>
      </c>
      <c r="C334" s="133" t="s">
        <v>479</v>
      </c>
      <c r="D334" s="134">
        <v>44855.0</v>
      </c>
      <c r="E334" s="133">
        <v>100.0</v>
      </c>
      <c r="F334" s="133">
        <v>100.0</v>
      </c>
      <c r="G334" s="133">
        <v>20.0</v>
      </c>
      <c r="H334" s="133">
        <v>30.0</v>
      </c>
      <c r="I334" s="133">
        <v>32.0</v>
      </c>
      <c r="J334" s="133">
        <v>0.0</v>
      </c>
      <c r="K334" s="133">
        <v>50.0</v>
      </c>
      <c r="L334" s="133">
        <v>40.0</v>
      </c>
      <c r="M334" s="133">
        <v>10.0</v>
      </c>
      <c r="N334" s="133">
        <v>50.0</v>
      </c>
      <c r="O334" s="133">
        <v>0.0</v>
      </c>
      <c r="P334" s="135">
        <f t="shared" si="1"/>
        <v>432</v>
      </c>
      <c r="Q334" s="136">
        <f t="shared" si="2"/>
        <v>0.43</v>
      </c>
      <c r="R334" s="137">
        <f t="shared" si="3"/>
        <v>0.06</v>
      </c>
      <c r="S334" s="138">
        <f t="shared" si="4"/>
        <v>0.74</v>
      </c>
      <c r="T334" s="139">
        <f t="shared" si="5"/>
        <v>0.2</v>
      </c>
      <c r="U334" s="139">
        <f t="shared" si="6"/>
        <v>0.357</v>
      </c>
      <c r="V334" s="139">
        <f t="shared" si="7"/>
        <v>0.2496</v>
      </c>
      <c r="W334" s="139">
        <f t="shared" si="8"/>
        <v>0</v>
      </c>
      <c r="X334" s="139">
        <f t="shared" si="9"/>
        <v>0.475</v>
      </c>
      <c r="Y334" s="139">
        <f t="shared" si="10"/>
        <v>0.345</v>
      </c>
      <c r="Z334" s="139">
        <f t="shared" si="11"/>
        <v>0.224</v>
      </c>
      <c r="AA334" s="139">
        <f t="shared" si="12"/>
        <v>0.224</v>
      </c>
      <c r="AB334" s="139">
        <f t="shared" si="13"/>
        <v>0.098</v>
      </c>
      <c r="AC334" s="139">
        <f t="shared" si="14"/>
        <v>0.145</v>
      </c>
      <c r="AD334" s="139">
        <f t="shared" si="15"/>
        <v>0.275</v>
      </c>
      <c r="AE334" s="140">
        <f t="shared" si="16"/>
        <v>3.8226</v>
      </c>
      <c r="AF334" s="98">
        <f t="shared" si="17"/>
        <v>0.1640600858</v>
      </c>
      <c r="AG334" s="141">
        <f t="shared" si="18"/>
        <v>0.1640600858</v>
      </c>
    </row>
    <row r="335" ht="15.75" customHeight="1">
      <c r="A335" s="27" t="s">
        <v>172</v>
      </c>
      <c r="B335" s="27" t="s">
        <v>10</v>
      </c>
      <c r="C335" s="133" t="s">
        <v>480</v>
      </c>
      <c r="D335" s="134">
        <v>44855.0</v>
      </c>
      <c r="E335" s="133">
        <v>20.0</v>
      </c>
      <c r="F335" s="133">
        <v>60.0</v>
      </c>
      <c r="G335" s="133">
        <v>0.0</v>
      </c>
      <c r="H335" s="133">
        <v>30.0</v>
      </c>
      <c r="I335" s="133">
        <v>20.0</v>
      </c>
      <c r="J335" s="133">
        <v>0.0</v>
      </c>
      <c r="K335" s="133">
        <v>20.0</v>
      </c>
      <c r="L335" s="133">
        <v>0.0</v>
      </c>
      <c r="M335" s="133">
        <v>10.0</v>
      </c>
      <c r="N335" s="133">
        <v>10.0</v>
      </c>
      <c r="O335" s="133">
        <v>20.0</v>
      </c>
      <c r="P335" s="135">
        <f t="shared" si="1"/>
        <v>190</v>
      </c>
      <c r="Q335" s="136">
        <f t="shared" si="2"/>
        <v>0.086</v>
      </c>
      <c r="R335" s="137">
        <f t="shared" si="3"/>
        <v>0.012</v>
      </c>
      <c r="S335" s="138">
        <f t="shared" si="4"/>
        <v>0.444</v>
      </c>
      <c r="T335" s="139">
        <f t="shared" si="5"/>
        <v>0</v>
      </c>
      <c r="U335" s="139">
        <f t="shared" si="6"/>
        <v>0.357</v>
      </c>
      <c r="V335" s="139">
        <f t="shared" si="7"/>
        <v>0.156</v>
      </c>
      <c r="W335" s="139">
        <f t="shared" si="8"/>
        <v>0</v>
      </c>
      <c r="X335" s="139">
        <f t="shared" si="9"/>
        <v>0.19</v>
      </c>
      <c r="Y335" s="139">
        <f t="shared" si="10"/>
        <v>0.138</v>
      </c>
      <c r="Z335" s="139">
        <f t="shared" si="11"/>
        <v>0</v>
      </c>
      <c r="AA335" s="139">
        <f t="shared" si="12"/>
        <v>0</v>
      </c>
      <c r="AB335" s="139">
        <f t="shared" si="13"/>
        <v>0.098</v>
      </c>
      <c r="AC335" s="139">
        <f t="shared" si="14"/>
        <v>0.145</v>
      </c>
      <c r="AD335" s="139">
        <f t="shared" si="15"/>
        <v>0.055</v>
      </c>
      <c r="AE335" s="140">
        <f t="shared" si="16"/>
        <v>1.681</v>
      </c>
      <c r="AF335" s="98">
        <f t="shared" si="17"/>
        <v>0.07214592275</v>
      </c>
      <c r="AG335" s="141">
        <f t="shared" si="18"/>
        <v>0.07214592275</v>
      </c>
    </row>
    <row r="336" ht="15.75" customHeight="1">
      <c r="A336" s="27" t="s">
        <v>172</v>
      </c>
      <c r="B336" s="27" t="s">
        <v>10</v>
      </c>
      <c r="C336" s="133" t="s">
        <v>481</v>
      </c>
      <c r="D336" s="134">
        <v>44855.0</v>
      </c>
      <c r="E336" s="133">
        <v>20.0</v>
      </c>
      <c r="F336" s="133">
        <v>70.0</v>
      </c>
      <c r="G336" s="133">
        <v>5.0</v>
      </c>
      <c r="H336" s="133">
        <v>20.0</v>
      </c>
      <c r="I336" s="133">
        <v>16.0</v>
      </c>
      <c r="J336" s="133">
        <v>0.0</v>
      </c>
      <c r="K336" s="133">
        <v>50.0</v>
      </c>
      <c r="L336" s="133">
        <v>30.0</v>
      </c>
      <c r="M336" s="133">
        <v>10.0</v>
      </c>
      <c r="N336" s="133">
        <v>30.0</v>
      </c>
      <c r="O336" s="133">
        <v>20.0</v>
      </c>
      <c r="P336" s="135">
        <f t="shared" si="1"/>
        <v>271</v>
      </c>
      <c r="Q336" s="136">
        <f t="shared" si="2"/>
        <v>0.086</v>
      </c>
      <c r="R336" s="137">
        <f t="shared" si="3"/>
        <v>0.012</v>
      </c>
      <c r="S336" s="138">
        <f t="shared" si="4"/>
        <v>0.518</v>
      </c>
      <c r="T336" s="139">
        <f t="shared" si="5"/>
        <v>0.05</v>
      </c>
      <c r="U336" s="139">
        <f t="shared" si="6"/>
        <v>0.238</v>
      </c>
      <c r="V336" s="139">
        <f t="shared" si="7"/>
        <v>0.1248</v>
      </c>
      <c r="W336" s="139">
        <f t="shared" si="8"/>
        <v>0</v>
      </c>
      <c r="X336" s="139">
        <f t="shared" si="9"/>
        <v>0.475</v>
      </c>
      <c r="Y336" s="139">
        <f t="shared" si="10"/>
        <v>0.345</v>
      </c>
      <c r="Z336" s="139">
        <f t="shared" si="11"/>
        <v>0.168</v>
      </c>
      <c r="AA336" s="139">
        <f t="shared" si="12"/>
        <v>0.168</v>
      </c>
      <c r="AB336" s="139">
        <f t="shared" si="13"/>
        <v>0.098</v>
      </c>
      <c r="AC336" s="139">
        <f t="shared" si="14"/>
        <v>0.145</v>
      </c>
      <c r="AD336" s="139">
        <f t="shared" si="15"/>
        <v>0.165</v>
      </c>
      <c r="AE336" s="140">
        <f t="shared" si="16"/>
        <v>2.5928</v>
      </c>
      <c r="AF336" s="98">
        <f t="shared" si="17"/>
        <v>0.11127897</v>
      </c>
      <c r="AG336" s="141">
        <f t="shared" si="18"/>
        <v>0.11127897</v>
      </c>
    </row>
    <row r="337" ht="15.75" customHeight="1">
      <c r="A337" s="27" t="s">
        <v>172</v>
      </c>
      <c r="B337" s="27" t="s">
        <v>10</v>
      </c>
      <c r="C337" s="133" t="s">
        <v>482</v>
      </c>
      <c r="D337" s="134">
        <v>44855.0</v>
      </c>
      <c r="E337" s="133">
        <v>120.0</v>
      </c>
      <c r="F337" s="133">
        <v>300.0</v>
      </c>
      <c r="G337" s="133">
        <v>40.0</v>
      </c>
      <c r="H337" s="133">
        <v>160.0</v>
      </c>
      <c r="I337" s="133">
        <v>200.0</v>
      </c>
      <c r="J337" s="133">
        <v>100.0</v>
      </c>
      <c r="K337" s="133">
        <v>200.0</v>
      </c>
      <c r="L337" s="133">
        <v>100.0</v>
      </c>
      <c r="M337" s="133">
        <v>0.0</v>
      </c>
      <c r="N337" s="133">
        <v>60.0</v>
      </c>
      <c r="O337" s="133">
        <v>20.0</v>
      </c>
      <c r="P337" s="135">
        <f t="shared" si="1"/>
        <v>1300</v>
      </c>
      <c r="Q337" s="136">
        <f t="shared" si="2"/>
        <v>0.516</v>
      </c>
      <c r="R337" s="137">
        <f t="shared" si="3"/>
        <v>0.072</v>
      </c>
      <c r="S337" s="138">
        <f t="shared" si="4"/>
        <v>2.22</v>
      </c>
      <c r="T337" s="139">
        <f t="shared" si="5"/>
        <v>0.4</v>
      </c>
      <c r="U337" s="139">
        <f t="shared" si="6"/>
        <v>1.904</v>
      </c>
      <c r="V337" s="139">
        <f t="shared" si="7"/>
        <v>1.56</v>
      </c>
      <c r="W337" s="139">
        <f t="shared" si="8"/>
        <v>3.81</v>
      </c>
      <c r="X337" s="139">
        <f t="shared" si="9"/>
        <v>1.9</v>
      </c>
      <c r="Y337" s="139">
        <f t="shared" si="10"/>
        <v>1.38</v>
      </c>
      <c r="Z337" s="139">
        <f t="shared" si="11"/>
        <v>0.56</v>
      </c>
      <c r="AA337" s="139">
        <f t="shared" si="12"/>
        <v>0.56</v>
      </c>
      <c r="AB337" s="139">
        <f t="shared" si="13"/>
        <v>0</v>
      </c>
      <c r="AC337" s="139">
        <f t="shared" si="14"/>
        <v>0</v>
      </c>
      <c r="AD337" s="139">
        <f t="shared" si="15"/>
        <v>0.33</v>
      </c>
      <c r="AE337" s="140">
        <f t="shared" si="16"/>
        <v>15.212</v>
      </c>
      <c r="AF337" s="98">
        <f t="shared" si="17"/>
        <v>0.6528755365</v>
      </c>
      <c r="AG337" s="141">
        <f t="shared" si="18"/>
        <v>0.6528755365</v>
      </c>
    </row>
    <row r="338" ht="15.75" customHeight="1">
      <c r="A338" s="27" t="s">
        <v>172</v>
      </c>
      <c r="B338" s="27" t="s">
        <v>10</v>
      </c>
      <c r="C338" s="133" t="s">
        <v>483</v>
      </c>
      <c r="D338" s="134">
        <v>44855.0</v>
      </c>
      <c r="E338" s="133">
        <v>60.0</v>
      </c>
      <c r="F338" s="133">
        <v>60.0</v>
      </c>
      <c r="G338" s="133">
        <v>0.0</v>
      </c>
      <c r="H338" s="133">
        <v>50.0</v>
      </c>
      <c r="I338" s="133">
        <v>44.0</v>
      </c>
      <c r="J338" s="133">
        <v>50.0</v>
      </c>
      <c r="K338" s="133">
        <v>40.0</v>
      </c>
      <c r="L338" s="133">
        <v>10.0</v>
      </c>
      <c r="M338" s="133">
        <v>0.0</v>
      </c>
      <c r="N338" s="133">
        <v>10.0</v>
      </c>
      <c r="O338" s="133">
        <v>10.0</v>
      </c>
      <c r="P338" s="135">
        <f t="shared" si="1"/>
        <v>334</v>
      </c>
      <c r="Q338" s="136">
        <f t="shared" si="2"/>
        <v>0.258</v>
      </c>
      <c r="R338" s="137">
        <f t="shared" si="3"/>
        <v>0.036</v>
      </c>
      <c r="S338" s="138">
        <f t="shared" si="4"/>
        <v>0.444</v>
      </c>
      <c r="T338" s="139">
        <f t="shared" si="5"/>
        <v>0</v>
      </c>
      <c r="U338" s="139">
        <f t="shared" si="6"/>
        <v>0.595</v>
      </c>
      <c r="V338" s="139">
        <f t="shared" si="7"/>
        <v>0.3432</v>
      </c>
      <c r="W338" s="139">
        <f t="shared" si="8"/>
        <v>1.905</v>
      </c>
      <c r="X338" s="139">
        <f t="shared" si="9"/>
        <v>0.38</v>
      </c>
      <c r="Y338" s="139">
        <f t="shared" si="10"/>
        <v>0.276</v>
      </c>
      <c r="Z338" s="139">
        <f t="shared" si="11"/>
        <v>0.056</v>
      </c>
      <c r="AA338" s="139">
        <f t="shared" si="12"/>
        <v>0.056</v>
      </c>
      <c r="AB338" s="139">
        <f t="shared" si="13"/>
        <v>0</v>
      </c>
      <c r="AC338" s="139">
        <f t="shared" si="14"/>
        <v>0</v>
      </c>
      <c r="AD338" s="139">
        <f t="shared" si="15"/>
        <v>0.055</v>
      </c>
      <c r="AE338" s="140">
        <f t="shared" si="16"/>
        <v>4.4042</v>
      </c>
      <c r="AF338" s="98">
        <f t="shared" si="17"/>
        <v>0.1890214592</v>
      </c>
      <c r="AG338" s="141">
        <f t="shared" si="18"/>
        <v>0.1890214592</v>
      </c>
    </row>
    <row r="339" ht="15.75" customHeight="1">
      <c r="A339" s="27" t="s">
        <v>172</v>
      </c>
      <c r="B339" s="27" t="s">
        <v>10</v>
      </c>
      <c r="C339" s="133" t="s">
        <v>484</v>
      </c>
      <c r="D339" s="134">
        <v>44855.0</v>
      </c>
      <c r="E339" s="133">
        <v>20.0</v>
      </c>
      <c r="F339" s="133">
        <v>30.0</v>
      </c>
      <c r="G339" s="133">
        <v>0.0</v>
      </c>
      <c r="H339" s="133">
        <v>100.0</v>
      </c>
      <c r="I339" s="133">
        <v>100.0</v>
      </c>
      <c r="J339" s="133">
        <v>50.0</v>
      </c>
      <c r="K339" s="133">
        <v>60.0</v>
      </c>
      <c r="L339" s="133">
        <v>30.0</v>
      </c>
      <c r="M339" s="133">
        <v>0.0</v>
      </c>
      <c r="N339" s="133">
        <v>40.0</v>
      </c>
      <c r="O339" s="133">
        <v>40.0</v>
      </c>
      <c r="P339" s="135">
        <f t="shared" si="1"/>
        <v>470</v>
      </c>
      <c r="Q339" s="136">
        <f t="shared" si="2"/>
        <v>0.086</v>
      </c>
      <c r="R339" s="137">
        <f t="shared" si="3"/>
        <v>0.012</v>
      </c>
      <c r="S339" s="138">
        <f t="shared" si="4"/>
        <v>0.222</v>
      </c>
      <c r="T339" s="139">
        <f t="shared" si="5"/>
        <v>0</v>
      </c>
      <c r="U339" s="139">
        <f t="shared" si="6"/>
        <v>1.19</v>
      </c>
      <c r="V339" s="139">
        <f t="shared" si="7"/>
        <v>0.78</v>
      </c>
      <c r="W339" s="139">
        <f t="shared" si="8"/>
        <v>1.905</v>
      </c>
      <c r="X339" s="139">
        <f t="shared" si="9"/>
        <v>0.57</v>
      </c>
      <c r="Y339" s="139">
        <f t="shared" si="10"/>
        <v>0.414</v>
      </c>
      <c r="Z339" s="139">
        <f t="shared" si="11"/>
        <v>0.168</v>
      </c>
      <c r="AA339" s="139">
        <f t="shared" si="12"/>
        <v>0.168</v>
      </c>
      <c r="AB339" s="139">
        <f t="shared" si="13"/>
        <v>0</v>
      </c>
      <c r="AC339" s="139">
        <f t="shared" si="14"/>
        <v>0</v>
      </c>
      <c r="AD339" s="139">
        <f t="shared" si="15"/>
        <v>0.22</v>
      </c>
      <c r="AE339" s="140">
        <f t="shared" si="16"/>
        <v>5.735</v>
      </c>
      <c r="AF339" s="98">
        <f t="shared" si="17"/>
        <v>0.2461373391</v>
      </c>
      <c r="AG339" s="141">
        <f t="shared" si="18"/>
        <v>0.2461373391</v>
      </c>
    </row>
    <row r="340" ht="15.75" customHeight="1">
      <c r="A340" s="27" t="s">
        <v>172</v>
      </c>
      <c r="B340" s="27" t="s">
        <v>10</v>
      </c>
      <c r="C340" s="133" t="s">
        <v>485</v>
      </c>
      <c r="D340" s="134">
        <v>44855.0</v>
      </c>
      <c r="E340" s="133">
        <v>40.0</v>
      </c>
      <c r="F340" s="133">
        <v>40.0</v>
      </c>
      <c r="G340" s="133">
        <v>5.0</v>
      </c>
      <c r="H340" s="133">
        <v>60.0</v>
      </c>
      <c r="I340" s="133">
        <v>76.0</v>
      </c>
      <c r="J340" s="133">
        <v>50.0</v>
      </c>
      <c r="K340" s="133">
        <v>50.0</v>
      </c>
      <c r="L340" s="133">
        <v>50.0</v>
      </c>
      <c r="M340" s="133">
        <v>0.0</v>
      </c>
      <c r="N340" s="133">
        <v>30.0</v>
      </c>
      <c r="O340" s="133">
        <v>40.0</v>
      </c>
      <c r="P340" s="135">
        <f t="shared" si="1"/>
        <v>441</v>
      </c>
      <c r="Q340" s="136">
        <f t="shared" si="2"/>
        <v>0.172</v>
      </c>
      <c r="R340" s="137">
        <f t="shared" si="3"/>
        <v>0.024</v>
      </c>
      <c r="S340" s="138">
        <f t="shared" si="4"/>
        <v>0.296</v>
      </c>
      <c r="T340" s="139">
        <f t="shared" si="5"/>
        <v>0.05</v>
      </c>
      <c r="U340" s="139">
        <f t="shared" si="6"/>
        <v>0.714</v>
      </c>
      <c r="V340" s="139">
        <f t="shared" si="7"/>
        <v>0.5928</v>
      </c>
      <c r="W340" s="139">
        <f t="shared" si="8"/>
        <v>1.905</v>
      </c>
      <c r="X340" s="139">
        <f t="shared" si="9"/>
        <v>0.475</v>
      </c>
      <c r="Y340" s="139">
        <f t="shared" si="10"/>
        <v>0.345</v>
      </c>
      <c r="Z340" s="139">
        <f t="shared" si="11"/>
        <v>0.28</v>
      </c>
      <c r="AA340" s="139">
        <f t="shared" si="12"/>
        <v>0.28</v>
      </c>
      <c r="AB340" s="139">
        <f t="shared" si="13"/>
        <v>0</v>
      </c>
      <c r="AC340" s="139">
        <f t="shared" si="14"/>
        <v>0</v>
      </c>
      <c r="AD340" s="139">
        <f t="shared" si="15"/>
        <v>0.165</v>
      </c>
      <c r="AE340" s="140">
        <f t="shared" si="16"/>
        <v>5.2988</v>
      </c>
      <c r="AF340" s="98">
        <f t="shared" si="17"/>
        <v>0.227416309</v>
      </c>
      <c r="AG340" s="141">
        <f t="shared" si="18"/>
        <v>0.227416309</v>
      </c>
    </row>
    <row r="341" ht="15.75" customHeight="1">
      <c r="A341" s="27" t="s">
        <v>172</v>
      </c>
      <c r="B341" s="27" t="s">
        <v>10</v>
      </c>
      <c r="C341" s="133" t="s">
        <v>486</v>
      </c>
      <c r="D341" s="134">
        <v>44855.0</v>
      </c>
      <c r="E341" s="133">
        <v>60.0</v>
      </c>
      <c r="F341" s="133">
        <v>100.0</v>
      </c>
      <c r="G341" s="133">
        <v>30.0</v>
      </c>
      <c r="H341" s="133">
        <v>100.0</v>
      </c>
      <c r="I341" s="133">
        <v>100.0</v>
      </c>
      <c r="J341" s="133">
        <v>0.0</v>
      </c>
      <c r="K341" s="133">
        <v>100.0</v>
      </c>
      <c r="L341" s="133">
        <v>40.0</v>
      </c>
      <c r="M341" s="133">
        <v>0.0</v>
      </c>
      <c r="N341" s="133">
        <v>0.0</v>
      </c>
      <c r="O341" s="133">
        <v>0.0</v>
      </c>
      <c r="P341" s="135">
        <f t="shared" si="1"/>
        <v>530</v>
      </c>
      <c r="Q341" s="136">
        <f t="shared" si="2"/>
        <v>0.258</v>
      </c>
      <c r="R341" s="137">
        <f t="shared" si="3"/>
        <v>0.036</v>
      </c>
      <c r="S341" s="138">
        <f t="shared" si="4"/>
        <v>0.74</v>
      </c>
      <c r="T341" s="139">
        <f t="shared" si="5"/>
        <v>0.3</v>
      </c>
      <c r="U341" s="139">
        <f t="shared" si="6"/>
        <v>1.19</v>
      </c>
      <c r="V341" s="139">
        <f t="shared" si="7"/>
        <v>0.78</v>
      </c>
      <c r="W341" s="139">
        <f t="shared" si="8"/>
        <v>0</v>
      </c>
      <c r="X341" s="139">
        <f t="shared" si="9"/>
        <v>0.95</v>
      </c>
      <c r="Y341" s="139">
        <f t="shared" si="10"/>
        <v>0.69</v>
      </c>
      <c r="Z341" s="139">
        <f t="shared" si="11"/>
        <v>0.224</v>
      </c>
      <c r="AA341" s="139">
        <f t="shared" si="12"/>
        <v>0.224</v>
      </c>
      <c r="AB341" s="139">
        <f t="shared" si="13"/>
        <v>0</v>
      </c>
      <c r="AC341" s="139">
        <f t="shared" si="14"/>
        <v>0</v>
      </c>
      <c r="AD341" s="139">
        <f t="shared" si="15"/>
        <v>0</v>
      </c>
      <c r="AE341" s="140">
        <f t="shared" si="16"/>
        <v>5.392</v>
      </c>
      <c r="AF341" s="98">
        <f t="shared" si="17"/>
        <v>0.231416309</v>
      </c>
      <c r="AG341" s="141">
        <f t="shared" si="18"/>
        <v>0.231416309</v>
      </c>
    </row>
    <row r="342" ht="15.75" customHeight="1">
      <c r="A342" s="27" t="s">
        <v>172</v>
      </c>
      <c r="B342" s="27" t="s">
        <v>10</v>
      </c>
      <c r="C342" s="133" t="s">
        <v>453</v>
      </c>
      <c r="D342" s="134">
        <v>44886.0</v>
      </c>
      <c r="E342" s="133">
        <v>1000.0</v>
      </c>
      <c r="F342" s="133">
        <v>240.0</v>
      </c>
      <c r="G342" s="133">
        <v>100.0</v>
      </c>
      <c r="H342" s="133">
        <v>0.0</v>
      </c>
      <c r="I342" s="133">
        <v>0.0</v>
      </c>
      <c r="J342" s="133">
        <v>200.0</v>
      </c>
      <c r="K342" s="133">
        <v>500.0</v>
      </c>
      <c r="L342" s="133">
        <v>200.0</v>
      </c>
      <c r="M342" s="133">
        <v>500.0</v>
      </c>
      <c r="N342" s="133">
        <v>0.0</v>
      </c>
      <c r="O342" s="133">
        <v>0.0</v>
      </c>
      <c r="P342" s="135">
        <f t="shared" si="1"/>
        <v>2740</v>
      </c>
      <c r="Q342" s="136">
        <f t="shared" si="2"/>
        <v>4.3</v>
      </c>
      <c r="R342" s="137">
        <f t="shared" si="3"/>
        <v>0.6</v>
      </c>
      <c r="S342" s="138">
        <f t="shared" si="4"/>
        <v>1.776</v>
      </c>
      <c r="T342" s="139">
        <f t="shared" si="5"/>
        <v>1</v>
      </c>
      <c r="U342" s="139">
        <f t="shared" si="6"/>
        <v>0</v>
      </c>
      <c r="V342" s="139">
        <f t="shared" si="7"/>
        <v>0</v>
      </c>
      <c r="W342" s="139">
        <f t="shared" si="8"/>
        <v>7.62</v>
      </c>
      <c r="X342" s="139">
        <f t="shared" si="9"/>
        <v>4.75</v>
      </c>
      <c r="Y342" s="139">
        <f t="shared" si="10"/>
        <v>3.45</v>
      </c>
      <c r="Z342" s="139">
        <f t="shared" si="11"/>
        <v>1.12</v>
      </c>
      <c r="AA342" s="139">
        <f t="shared" si="12"/>
        <v>1.12</v>
      </c>
      <c r="AB342" s="139">
        <f t="shared" si="13"/>
        <v>4.9</v>
      </c>
      <c r="AC342" s="139">
        <f t="shared" si="14"/>
        <v>7.25</v>
      </c>
      <c r="AD342" s="139">
        <f t="shared" si="15"/>
        <v>0</v>
      </c>
      <c r="AE342" s="140">
        <f t="shared" si="16"/>
        <v>37.886</v>
      </c>
      <c r="AF342" s="98">
        <f t="shared" si="17"/>
        <v>1.626008584</v>
      </c>
      <c r="AG342" s="141">
        <f t="shared" si="18"/>
        <v>1.626008584</v>
      </c>
    </row>
    <row r="343" ht="15.75" customHeight="1">
      <c r="A343" s="27" t="s">
        <v>172</v>
      </c>
      <c r="B343" s="27" t="s">
        <v>10</v>
      </c>
      <c r="C343" s="133" t="s">
        <v>454</v>
      </c>
      <c r="D343" s="134">
        <v>44886.0</v>
      </c>
      <c r="E343" s="133">
        <v>40.0</v>
      </c>
      <c r="F343" s="133">
        <v>60.0</v>
      </c>
      <c r="G343" s="133">
        <v>5.0</v>
      </c>
      <c r="H343" s="133">
        <v>50.0</v>
      </c>
      <c r="I343" s="133">
        <v>40.0</v>
      </c>
      <c r="J343" s="133">
        <v>50.0</v>
      </c>
      <c r="K343" s="133">
        <v>40.0</v>
      </c>
      <c r="L343" s="133">
        <v>40.0</v>
      </c>
      <c r="M343" s="133">
        <v>0.0</v>
      </c>
      <c r="N343" s="133">
        <v>30.0</v>
      </c>
      <c r="O343" s="133">
        <v>0.0</v>
      </c>
      <c r="P343" s="135">
        <f t="shared" si="1"/>
        <v>355</v>
      </c>
      <c r="Q343" s="136">
        <f t="shared" si="2"/>
        <v>0.172</v>
      </c>
      <c r="R343" s="137">
        <f t="shared" si="3"/>
        <v>0.024</v>
      </c>
      <c r="S343" s="138">
        <f t="shared" si="4"/>
        <v>0.444</v>
      </c>
      <c r="T343" s="139">
        <f t="shared" si="5"/>
        <v>0.05</v>
      </c>
      <c r="U343" s="139">
        <f t="shared" si="6"/>
        <v>0.595</v>
      </c>
      <c r="V343" s="139">
        <f t="shared" si="7"/>
        <v>0.312</v>
      </c>
      <c r="W343" s="139">
        <f t="shared" si="8"/>
        <v>1.905</v>
      </c>
      <c r="X343" s="139">
        <f t="shared" si="9"/>
        <v>0.38</v>
      </c>
      <c r="Y343" s="139">
        <f t="shared" si="10"/>
        <v>0.276</v>
      </c>
      <c r="Z343" s="139">
        <f t="shared" si="11"/>
        <v>0.224</v>
      </c>
      <c r="AA343" s="139">
        <f t="shared" si="12"/>
        <v>0.224</v>
      </c>
      <c r="AB343" s="139">
        <f t="shared" si="13"/>
        <v>0</v>
      </c>
      <c r="AC343" s="139">
        <f t="shared" si="14"/>
        <v>0</v>
      </c>
      <c r="AD343" s="139">
        <f t="shared" si="15"/>
        <v>0.165</v>
      </c>
      <c r="AE343" s="140">
        <f t="shared" si="16"/>
        <v>4.771</v>
      </c>
      <c r="AF343" s="98">
        <f t="shared" si="17"/>
        <v>0.2047639485</v>
      </c>
      <c r="AG343" s="141">
        <f t="shared" si="18"/>
        <v>0.2047639485</v>
      </c>
    </row>
    <row r="344" ht="15.75" customHeight="1">
      <c r="A344" s="27" t="s">
        <v>172</v>
      </c>
      <c r="B344" s="27" t="s">
        <v>10</v>
      </c>
      <c r="C344" s="133" t="s">
        <v>455</v>
      </c>
      <c r="D344" s="134">
        <v>44886.0</v>
      </c>
      <c r="E344" s="133">
        <v>80.0</v>
      </c>
      <c r="F344" s="133">
        <v>50.0</v>
      </c>
      <c r="G344" s="133">
        <v>20.0</v>
      </c>
      <c r="H344" s="133">
        <v>20.0</v>
      </c>
      <c r="I344" s="133">
        <v>20.0</v>
      </c>
      <c r="J344" s="133">
        <v>0.0</v>
      </c>
      <c r="K344" s="133">
        <v>60.0</v>
      </c>
      <c r="L344" s="133">
        <v>20.0</v>
      </c>
      <c r="M344" s="133">
        <v>0.0</v>
      </c>
      <c r="N344" s="133">
        <v>20.0</v>
      </c>
      <c r="O344" s="133">
        <v>0.0</v>
      </c>
      <c r="P344" s="135">
        <f t="shared" si="1"/>
        <v>290</v>
      </c>
      <c r="Q344" s="136">
        <f t="shared" si="2"/>
        <v>0.344</v>
      </c>
      <c r="R344" s="137">
        <f t="shared" si="3"/>
        <v>0.048</v>
      </c>
      <c r="S344" s="138">
        <f t="shared" si="4"/>
        <v>0.37</v>
      </c>
      <c r="T344" s="139">
        <f t="shared" si="5"/>
        <v>0.2</v>
      </c>
      <c r="U344" s="139">
        <f t="shared" si="6"/>
        <v>0.238</v>
      </c>
      <c r="V344" s="139">
        <f t="shared" si="7"/>
        <v>0.156</v>
      </c>
      <c r="W344" s="139">
        <f t="shared" si="8"/>
        <v>0</v>
      </c>
      <c r="X344" s="139">
        <f t="shared" si="9"/>
        <v>0.57</v>
      </c>
      <c r="Y344" s="139">
        <f t="shared" si="10"/>
        <v>0.414</v>
      </c>
      <c r="Z344" s="139">
        <f t="shared" si="11"/>
        <v>0.112</v>
      </c>
      <c r="AA344" s="139">
        <f t="shared" si="12"/>
        <v>0.112</v>
      </c>
      <c r="AB344" s="139">
        <f t="shared" si="13"/>
        <v>0</v>
      </c>
      <c r="AC344" s="139">
        <f t="shared" si="14"/>
        <v>0</v>
      </c>
      <c r="AD344" s="139">
        <f t="shared" si="15"/>
        <v>0.11</v>
      </c>
      <c r="AE344" s="140">
        <f t="shared" si="16"/>
        <v>2.674</v>
      </c>
      <c r="AF344" s="98">
        <f t="shared" si="17"/>
        <v>0.1147639485</v>
      </c>
      <c r="AG344" s="141">
        <f t="shared" si="18"/>
        <v>0.1147639485</v>
      </c>
    </row>
    <row r="345" ht="15.75" customHeight="1">
      <c r="A345" s="27" t="s">
        <v>172</v>
      </c>
      <c r="B345" s="27" t="s">
        <v>10</v>
      </c>
      <c r="C345" s="133" t="s">
        <v>456</v>
      </c>
      <c r="D345" s="134">
        <v>44886.0</v>
      </c>
      <c r="E345" s="133">
        <v>20.0</v>
      </c>
      <c r="F345" s="133">
        <v>70.0</v>
      </c>
      <c r="G345" s="133">
        <v>20.0</v>
      </c>
      <c r="H345" s="133">
        <v>40.0</v>
      </c>
      <c r="I345" s="133">
        <v>48.0</v>
      </c>
      <c r="J345" s="133">
        <v>50.0</v>
      </c>
      <c r="K345" s="133">
        <v>70.0</v>
      </c>
      <c r="L345" s="133">
        <v>40.0</v>
      </c>
      <c r="M345" s="133">
        <v>20.0</v>
      </c>
      <c r="N345" s="133">
        <v>30.0</v>
      </c>
      <c r="O345" s="133">
        <v>50.0</v>
      </c>
      <c r="P345" s="135">
        <f t="shared" si="1"/>
        <v>458</v>
      </c>
      <c r="Q345" s="136">
        <f t="shared" si="2"/>
        <v>0.086</v>
      </c>
      <c r="R345" s="137">
        <f t="shared" si="3"/>
        <v>0.012</v>
      </c>
      <c r="S345" s="138">
        <f t="shared" si="4"/>
        <v>0.518</v>
      </c>
      <c r="T345" s="139">
        <f t="shared" si="5"/>
        <v>0.2</v>
      </c>
      <c r="U345" s="139">
        <f t="shared" si="6"/>
        <v>0.476</v>
      </c>
      <c r="V345" s="139">
        <f t="shared" si="7"/>
        <v>0.3744</v>
      </c>
      <c r="W345" s="139">
        <f t="shared" si="8"/>
        <v>1.905</v>
      </c>
      <c r="X345" s="139">
        <f t="shared" si="9"/>
        <v>0.665</v>
      </c>
      <c r="Y345" s="139">
        <f t="shared" si="10"/>
        <v>0.483</v>
      </c>
      <c r="Z345" s="139">
        <f t="shared" si="11"/>
        <v>0.224</v>
      </c>
      <c r="AA345" s="139">
        <f t="shared" si="12"/>
        <v>0.224</v>
      </c>
      <c r="AB345" s="139">
        <f t="shared" si="13"/>
        <v>0.196</v>
      </c>
      <c r="AC345" s="139">
        <f t="shared" si="14"/>
        <v>0.29</v>
      </c>
      <c r="AD345" s="139">
        <f t="shared" si="15"/>
        <v>0.165</v>
      </c>
      <c r="AE345" s="140">
        <f t="shared" si="16"/>
        <v>5.8184</v>
      </c>
      <c r="AF345" s="98">
        <f t="shared" si="17"/>
        <v>0.2497167382</v>
      </c>
      <c r="AG345" s="141">
        <f t="shared" si="18"/>
        <v>0.2497167382</v>
      </c>
    </row>
    <row r="346" ht="15.75" customHeight="1">
      <c r="A346" s="27" t="s">
        <v>172</v>
      </c>
      <c r="B346" s="27" t="s">
        <v>10</v>
      </c>
      <c r="C346" s="133" t="s">
        <v>457</v>
      </c>
      <c r="D346" s="134">
        <v>44886.0</v>
      </c>
      <c r="E346" s="133">
        <v>60.0</v>
      </c>
      <c r="F346" s="133">
        <v>110.0</v>
      </c>
      <c r="G346" s="133">
        <v>15.0</v>
      </c>
      <c r="H346" s="133">
        <v>100.0</v>
      </c>
      <c r="I346" s="133">
        <v>100.0</v>
      </c>
      <c r="J346" s="133">
        <v>100.0</v>
      </c>
      <c r="K346" s="133">
        <v>100.0</v>
      </c>
      <c r="L346" s="133">
        <v>40.0</v>
      </c>
      <c r="M346" s="133">
        <v>0.0</v>
      </c>
      <c r="N346" s="133">
        <v>10.0</v>
      </c>
      <c r="O346" s="133">
        <v>50.0</v>
      </c>
      <c r="P346" s="135">
        <f t="shared" si="1"/>
        <v>685</v>
      </c>
      <c r="Q346" s="136">
        <f t="shared" si="2"/>
        <v>0.258</v>
      </c>
      <c r="R346" s="137">
        <f t="shared" si="3"/>
        <v>0.036</v>
      </c>
      <c r="S346" s="138">
        <f t="shared" si="4"/>
        <v>0.814</v>
      </c>
      <c r="T346" s="139">
        <f t="shared" si="5"/>
        <v>0.15</v>
      </c>
      <c r="U346" s="139">
        <f t="shared" si="6"/>
        <v>1.19</v>
      </c>
      <c r="V346" s="139">
        <f t="shared" si="7"/>
        <v>0.78</v>
      </c>
      <c r="W346" s="139">
        <f t="shared" si="8"/>
        <v>3.81</v>
      </c>
      <c r="X346" s="139">
        <f t="shared" si="9"/>
        <v>0.95</v>
      </c>
      <c r="Y346" s="139">
        <f t="shared" si="10"/>
        <v>0.69</v>
      </c>
      <c r="Z346" s="139">
        <f t="shared" si="11"/>
        <v>0.224</v>
      </c>
      <c r="AA346" s="139">
        <f t="shared" si="12"/>
        <v>0.224</v>
      </c>
      <c r="AB346" s="139">
        <f t="shared" si="13"/>
        <v>0</v>
      </c>
      <c r="AC346" s="139">
        <f t="shared" si="14"/>
        <v>0</v>
      </c>
      <c r="AD346" s="139">
        <f t="shared" si="15"/>
        <v>0.055</v>
      </c>
      <c r="AE346" s="140">
        <f t="shared" si="16"/>
        <v>9.181</v>
      </c>
      <c r="AF346" s="98">
        <f t="shared" si="17"/>
        <v>0.3940343348</v>
      </c>
      <c r="AG346" s="141">
        <f t="shared" si="18"/>
        <v>0.3940343348</v>
      </c>
    </row>
    <row r="347" ht="15.75" customHeight="1">
      <c r="A347" s="27" t="s">
        <v>172</v>
      </c>
      <c r="B347" s="27" t="s">
        <v>10</v>
      </c>
      <c r="C347" s="133" t="s">
        <v>458</v>
      </c>
      <c r="D347" s="134">
        <v>44886.0</v>
      </c>
      <c r="E347" s="133">
        <v>20.0</v>
      </c>
      <c r="F347" s="133">
        <v>40.0</v>
      </c>
      <c r="G347" s="133">
        <v>0.0</v>
      </c>
      <c r="H347" s="133">
        <v>20.0</v>
      </c>
      <c r="I347" s="133">
        <v>40.0</v>
      </c>
      <c r="J347" s="133">
        <v>50.0</v>
      </c>
      <c r="K347" s="133">
        <v>40.0</v>
      </c>
      <c r="L347" s="133">
        <v>20.0</v>
      </c>
      <c r="M347" s="133">
        <v>10.0</v>
      </c>
      <c r="N347" s="133">
        <v>20.0</v>
      </c>
      <c r="O347" s="133">
        <v>0.0</v>
      </c>
      <c r="P347" s="135">
        <f t="shared" si="1"/>
        <v>260</v>
      </c>
      <c r="Q347" s="136">
        <f t="shared" si="2"/>
        <v>0.086</v>
      </c>
      <c r="R347" s="137">
        <f t="shared" si="3"/>
        <v>0.012</v>
      </c>
      <c r="S347" s="138">
        <f t="shared" si="4"/>
        <v>0.296</v>
      </c>
      <c r="T347" s="139">
        <f t="shared" si="5"/>
        <v>0</v>
      </c>
      <c r="U347" s="139">
        <f t="shared" si="6"/>
        <v>0.238</v>
      </c>
      <c r="V347" s="139">
        <f t="shared" si="7"/>
        <v>0.312</v>
      </c>
      <c r="W347" s="139">
        <f t="shared" si="8"/>
        <v>1.905</v>
      </c>
      <c r="X347" s="139">
        <f t="shared" si="9"/>
        <v>0.38</v>
      </c>
      <c r="Y347" s="139">
        <f t="shared" si="10"/>
        <v>0.276</v>
      </c>
      <c r="Z347" s="139">
        <f t="shared" si="11"/>
        <v>0.112</v>
      </c>
      <c r="AA347" s="139">
        <f t="shared" si="12"/>
        <v>0.112</v>
      </c>
      <c r="AB347" s="139">
        <f t="shared" si="13"/>
        <v>0.098</v>
      </c>
      <c r="AC347" s="139">
        <f t="shared" si="14"/>
        <v>0.145</v>
      </c>
      <c r="AD347" s="139">
        <f t="shared" si="15"/>
        <v>0.11</v>
      </c>
      <c r="AE347" s="140">
        <f t="shared" si="16"/>
        <v>4.082</v>
      </c>
      <c r="AF347" s="98">
        <f t="shared" si="17"/>
        <v>0.175193133</v>
      </c>
      <c r="AG347" s="141">
        <f t="shared" si="18"/>
        <v>0.175193133</v>
      </c>
    </row>
    <row r="348" ht="15.75" customHeight="1">
      <c r="A348" s="27" t="s">
        <v>172</v>
      </c>
      <c r="B348" s="27" t="s">
        <v>10</v>
      </c>
      <c r="C348" s="133" t="s">
        <v>459</v>
      </c>
      <c r="D348" s="134">
        <v>44886.0</v>
      </c>
      <c r="E348" s="133">
        <v>40.0</v>
      </c>
      <c r="F348" s="133">
        <v>30.0</v>
      </c>
      <c r="G348" s="133">
        <v>5.0</v>
      </c>
      <c r="H348" s="133">
        <v>10.0</v>
      </c>
      <c r="I348" s="133">
        <v>0.0</v>
      </c>
      <c r="J348" s="133">
        <v>0.0</v>
      </c>
      <c r="K348" s="133">
        <v>30.0</v>
      </c>
      <c r="L348" s="133">
        <v>10.0</v>
      </c>
      <c r="M348" s="133">
        <v>0.0</v>
      </c>
      <c r="N348" s="133">
        <v>0.0</v>
      </c>
      <c r="O348" s="133">
        <v>0.0</v>
      </c>
      <c r="P348" s="135">
        <f t="shared" si="1"/>
        <v>125</v>
      </c>
      <c r="Q348" s="136">
        <f t="shared" si="2"/>
        <v>0.172</v>
      </c>
      <c r="R348" s="137">
        <f t="shared" si="3"/>
        <v>0.024</v>
      </c>
      <c r="S348" s="138">
        <f t="shared" si="4"/>
        <v>0.222</v>
      </c>
      <c r="T348" s="139">
        <f t="shared" si="5"/>
        <v>0.05</v>
      </c>
      <c r="U348" s="139">
        <f t="shared" si="6"/>
        <v>0.119</v>
      </c>
      <c r="V348" s="139">
        <f t="shared" si="7"/>
        <v>0</v>
      </c>
      <c r="W348" s="139">
        <f t="shared" si="8"/>
        <v>0</v>
      </c>
      <c r="X348" s="139">
        <f t="shared" si="9"/>
        <v>0.285</v>
      </c>
      <c r="Y348" s="139">
        <f t="shared" si="10"/>
        <v>0.207</v>
      </c>
      <c r="Z348" s="139">
        <f t="shared" si="11"/>
        <v>0.056</v>
      </c>
      <c r="AA348" s="139">
        <f t="shared" si="12"/>
        <v>0.056</v>
      </c>
      <c r="AB348" s="139">
        <f t="shared" si="13"/>
        <v>0</v>
      </c>
      <c r="AC348" s="139">
        <f t="shared" si="14"/>
        <v>0</v>
      </c>
      <c r="AD348" s="139">
        <f t="shared" si="15"/>
        <v>0</v>
      </c>
      <c r="AE348" s="140">
        <f t="shared" si="16"/>
        <v>1.191</v>
      </c>
      <c r="AF348" s="98">
        <f t="shared" si="17"/>
        <v>0.05111587983</v>
      </c>
      <c r="AG348" s="141">
        <f t="shared" si="18"/>
        <v>0.05111587983</v>
      </c>
    </row>
    <row r="349" ht="15.75" customHeight="1">
      <c r="A349" s="27" t="s">
        <v>172</v>
      </c>
      <c r="B349" s="27" t="s">
        <v>10</v>
      </c>
      <c r="C349" s="133" t="s">
        <v>460</v>
      </c>
      <c r="D349" s="134">
        <v>44886.0</v>
      </c>
      <c r="E349" s="133">
        <v>60.0</v>
      </c>
      <c r="F349" s="133">
        <v>130.0</v>
      </c>
      <c r="G349" s="133">
        <v>10.0</v>
      </c>
      <c r="H349" s="133">
        <v>50.0</v>
      </c>
      <c r="I349" s="133">
        <v>56.0</v>
      </c>
      <c r="J349" s="133">
        <v>50.0</v>
      </c>
      <c r="K349" s="133">
        <v>50.0</v>
      </c>
      <c r="L349" s="133">
        <v>20.0</v>
      </c>
      <c r="M349" s="133">
        <v>10.0</v>
      </c>
      <c r="N349" s="133">
        <v>60.0</v>
      </c>
      <c r="O349" s="133">
        <v>0.0</v>
      </c>
      <c r="P349" s="135">
        <f t="shared" si="1"/>
        <v>496</v>
      </c>
      <c r="Q349" s="136">
        <f t="shared" si="2"/>
        <v>0.258</v>
      </c>
      <c r="R349" s="137">
        <f t="shared" si="3"/>
        <v>0.036</v>
      </c>
      <c r="S349" s="138">
        <f t="shared" si="4"/>
        <v>0.962</v>
      </c>
      <c r="T349" s="139">
        <f t="shared" si="5"/>
        <v>0.1</v>
      </c>
      <c r="U349" s="139">
        <f t="shared" si="6"/>
        <v>0.595</v>
      </c>
      <c r="V349" s="139">
        <f t="shared" si="7"/>
        <v>0.4368</v>
      </c>
      <c r="W349" s="139">
        <f t="shared" si="8"/>
        <v>1.905</v>
      </c>
      <c r="X349" s="139">
        <f t="shared" si="9"/>
        <v>0.475</v>
      </c>
      <c r="Y349" s="139">
        <f t="shared" si="10"/>
        <v>0.345</v>
      </c>
      <c r="Z349" s="139">
        <f t="shared" si="11"/>
        <v>0.112</v>
      </c>
      <c r="AA349" s="139">
        <f t="shared" si="12"/>
        <v>0.112</v>
      </c>
      <c r="AB349" s="139">
        <f t="shared" si="13"/>
        <v>0.098</v>
      </c>
      <c r="AC349" s="139">
        <f t="shared" si="14"/>
        <v>0.145</v>
      </c>
      <c r="AD349" s="139">
        <f t="shared" si="15"/>
        <v>0.33</v>
      </c>
      <c r="AE349" s="140">
        <f t="shared" si="16"/>
        <v>5.9098</v>
      </c>
      <c r="AF349" s="98">
        <f t="shared" si="17"/>
        <v>0.253639485</v>
      </c>
      <c r="AG349" s="141">
        <f t="shared" si="18"/>
        <v>0.253639485</v>
      </c>
    </row>
    <row r="350" ht="15.75" customHeight="1">
      <c r="A350" s="27" t="s">
        <v>172</v>
      </c>
      <c r="B350" s="27" t="s">
        <v>10</v>
      </c>
      <c r="C350" s="133" t="s">
        <v>461</v>
      </c>
      <c r="D350" s="134">
        <v>44886.0</v>
      </c>
      <c r="E350" s="133">
        <v>60.0</v>
      </c>
      <c r="F350" s="133">
        <v>100.0</v>
      </c>
      <c r="G350" s="133">
        <v>0.0</v>
      </c>
      <c r="H350" s="133">
        <v>0.0</v>
      </c>
      <c r="I350" s="133">
        <v>0.0</v>
      </c>
      <c r="J350" s="133">
        <v>0.0</v>
      </c>
      <c r="K350" s="133">
        <v>30.0</v>
      </c>
      <c r="L350" s="133">
        <v>40.0</v>
      </c>
      <c r="M350" s="133">
        <v>10.0</v>
      </c>
      <c r="N350" s="133">
        <v>10.0</v>
      </c>
      <c r="O350" s="133">
        <v>40.0</v>
      </c>
      <c r="P350" s="135">
        <f t="shared" si="1"/>
        <v>290</v>
      </c>
      <c r="Q350" s="136">
        <f t="shared" si="2"/>
        <v>0.258</v>
      </c>
      <c r="R350" s="137">
        <f t="shared" si="3"/>
        <v>0.036</v>
      </c>
      <c r="S350" s="138">
        <f t="shared" si="4"/>
        <v>0.74</v>
      </c>
      <c r="T350" s="139">
        <f t="shared" si="5"/>
        <v>0</v>
      </c>
      <c r="U350" s="139">
        <f t="shared" si="6"/>
        <v>0</v>
      </c>
      <c r="V350" s="139">
        <f t="shared" si="7"/>
        <v>0</v>
      </c>
      <c r="W350" s="139">
        <f t="shared" si="8"/>
        <v>0</v>
      </c>
      <c r="X350" s="139">
        <f t="shared" si="9"/>
        <v>0.285</v>
      </c>
      <c r="Y350" s="139">
        <f t="shared" si="10"/>
        <v>0.207</v>
      </c>
      <c r="Z350" s="139">
        <f t="shared" si="11"/>
        <v>0.224</v>
      </c>
      <c r="AA350" s="139">
        <f t="shared" si="12"/>
        <v>0.224</v>
      </c>
      <c r="AB350" s="139">
        <f t="shared" si="13"/>
        <v>0.098</v>
      </c>
      <c r="AC350" s="139">
        <f t="shared" si="14"/>
        <v>0.145</v>
      </c>
      <c r="AD350" s="139">
        <f t="shared" si="15"/>
        <v>0.055</v>
      </c>
      <c r="AE350" s="140">
        <f t="shared" si="16"/>
        <v>2.272</v>
      </c>
      <c r="AF350" s="98">
        <f t="shared" si="17"/>
        <v>0.09751072961</v>
      </c>
      <c r="AG350" s="141">
        <f t="shared" si="18"/>
        <v>0.09751072961</v>
      </c>
    </row>
    <row r="351" ht="15.75" customHeight="1">
      <c r="A351" s="27" t="s">
        <v>172</v>
      </c>
      <c r="B351" s="27" t="s">
        <v>10</v>
      </c>
      <c r="C351" s="133" t="s">
        <v>462</v>
      </c>
      <c r="D351" s="134">
        <v>44886.0</v>
      </c>
      <c r="E351" s="133">
        <v>60.0</v>
      </c>
      <c r="F351" s="133">
        <v>130.0</v>
      </c>
      <c r="G351" s="133">
        <v>45.0</v>
      </c>
      <c r="H351" s="133">
        <v>70.0</v>
      </c>
      <c r="I351" s="133">
        <v>48.0</v>
      </c>
      <c r="J351" s="133">
        <v>50.0</v>
      </c>
      <c r="K351" s="133">
        <v>30.0</v>
      </c>
      <c r="L351" s="133">
        <v>20.0</v>
      </c>
      <c r="M351" s="133">
        <v>10.0</v>
      </c>
      <c r="N351" s="133">
        <v>30.0</v>
      </c>
      <c r="O351" s="133">
        <v>30.0</v>
      </c>
      <c r="P351" s="135">
        <f t="shared" si="1"/>
        <v>523</v>
      </c>
      <c r="Q351" s="136">
        <f t="shared" si="2"/>
        <v>0.258</v>
      </c>
      <c r="R351" s="137">
        <f t="shared" si="3"/>
        <v>0.036</v>
      </c>
      <c r="S351" s="138">
        <f t="shared" si="4"/>
        <v>0.962</v>
      </c>
      <c r="T351" s="139">
        <f t="shared" si="5"/>
        <v>0.45</v>
      </c>
      <c r="U351" s="139">
        <f t="shared" si="6"/>
        <v>0.833</v>
      </c>
      <c r="V351" s="139">
        <f t="shared" si="7"/>
        <v>0.3744</v>
      </c>
      <c r="W351" s="139">
        <f t="shared" si="8"/>
        <v>1.905</v>
      </c>
      <c r="X351" s="139">
        <f t="shared" si="9"/>
        <v>0.285</v>
      </c>
      <c r="Y351" s="139">
        <f t="shared" si="10"/>
        <v>0.207</v>
      </c>
      <c r="Z351" s="139">
        <f t="shared" si="11"/>
        <v>0.112</v>
      </c>
      <c r="AA351" s="139">
        <f t="shared" si="12"/>
        <v>0.112</v>
      </c>
      <c r="AB351" s="139">
        <f t="shared" si="13"/>
        <v>0.098</v>
      </c>
      <c r="AC351" s="139">
        <f t="shared" si="14"/>
        <v>0.145</v>
      </c>
      <c r="AD351" s="139">
        <f t="shared" si="15"/>
        <v>0.165</v>
      </c>
      <c r="AE351" s="140">
        <f t="shared" si="16"/>
        <v>5.9424</v>
      </c>
      <c r="AF351" s="98">
        <f t="shared" si="17"/>
        <v>0.2550386266</v>
      </c>
      <c r="AG351" s="141">
        <f t="shared" si="18"/>
        <v>0.2550386266</v>
      </c>
    </row>
    <row r="352" ht="15.75" customHeight="1">
      <c r="A352" s="27" t="s">
        <v>172</v>
      </c>
      <c r="B352" s="27" t="s">
        <v>10</v>
      </c>
      <c r="C352" s="133" t="s">
        <v>463</v>
      </c>
      <c r="D352" s="134">
        <v>44886.0</v>
      </c>
      <c r="E352" s="133">
        <v>80.0</v>
      </c>
      <c r="F352" s="133">
        <v>160.0</v>
      </c>
      <c r="G352" s="133">
        <v>20.0</v>
      </c>
      <c r="H352" s="133">
        <v>100.0</v>
      </c>
      <c r="I352" s="133">
        <v>100.0</v>
      </c>
      <c r="J352" s="133">
        <v>100.0</v>
      </c>
      <c r="K352" s="133">
        <v>100.0</v>
      </c>
      <c r="L352" s="133">
        <v>50.0</v>
      </c>
      <c r="M352" s="133">
        <v>30.0</v>
      </c>
      <c r="N352" s="133">
        <v>50.0</v>
      </c>
      <c r="O352" s="133">
        <v>0.0</v>
      </c>
      <c r="P352" s="135">
        <f t="shared" si="1"/>
        <v>790</v>
      </c>
      <c r="Q352" s="136">
        <f t="shared" si="2"/>
        <v>0.344</v>
      </c>
      <c r="R352" s="137">
        <f t="shared" si="3"/>
        <v>0.048</v>
      </c>
      <c r="S352" s="138">
        <f t="shared" si="4"/>
        <v>1.184</v>
      </c>
      <c r="T352" s="139">
        <f t="shared" si="5"/>
        <v>0.2</v>
      </c>
      <c r="U352" s="139">
        <f t="shared" si="6"/>
        <v>1.19</v>
      </c>
      <c r="V352" s="139">
        <f t="shared" si="7"/>
        <v>0.78</v>
      </c>
      <c r="W352" s="139">
        <f t="shared" si="8"/>
        <v>3.81</v>
      </c>
      <c r="X352" s="139">
        <f t="shared" si="9"/>
        <v>0.95</v>
      </c>
      <c r="Y352" s="139">
        <f t="shared" si="10"/>
        <v>0.69</v>
      </c>
      <c r="Z352" s="139">
        <f t="shared" si="11"/>
        <v>0.28</v>
      </c>
      <c r="AA352" s="139">
        <f t="shared" si="12"/>
        <v>0.28</v>
      </c>
      <c r="AB352" s="139">
        <f t="shared" si="13"/>
        <v>0.294</v>
      </c>
      <c r="AC352" s="139">
        <f t="shared" si="14"/>
        <v>0.435</v>
      </c>
      <c r="AD352" s="139">
        <f t="shared" si="15"/>
        <v>0.275</v>
      </c>
      <c r="AE352" s="140">
        <f t="shared" si="16"/>
        <v>10.76</v>
      </c>
      <c r="AF352" s="98">
        <f t="shared" si="17"/>
        <v>0.4618025751</v>
      </c>
      <c r="AG352" s="141">
        <f t="shared" si="18"/>
        <v>0.4618025751</v>
      </c>
    </row>
    <row r="353" ht="15.75" customHeight="1">
      <c r="A353" s="27" t="s">
        <v>172</v>
      </c>
      <c r="B353" s="27" t="s">
        <v>10</v>
      </c>
      <c r="C353" s="133" t="s">
        <v>464</v>
      </c>
      <c r="D353" s="134">
        <v>44886.0</v>
      </c>
      <c r="E353" s="133">
        <v>0.0</v>
      </c>
      <c r="F353" s="133">
        <v>0.0</v>
      </c>
      <c r="G353" s="133">
        <v>0.0</v>
      </c>
      <c r="H353" s="133">
        <v>20.0</v>
      </c>
      <c r="I353" s="133">
        <v>0.0</v>
      </c>
      <c r="J353" s="133">
        <v>50.0</v>
      </c>
      <c r="K353" s="133">
        <v>0.0</v>
      </c>
      <c r="L353" s="133">
        <v>20.0</v>
      </c>
      <c r="M353" s="133">
        <v>0.0</v>
      </c>
      <c r="N353" s="133">
        <v>0.0</v>
      </c>
      <c r="O353" s="133">
        <v>0.0</v>
      </c>
      <c r="P353" s="135">
        <f t="shared" si="1"/>
        <v>90</v>
      </c>
      <c r="Q353" s="136">
        <f t="shared" si="2"/>
        <v>0</v>
      </c>
      <c r="R353" s="137">
        <f t="shared" si="3"/>
        <v>0</v>
      </c>
      <c r="S353" s="138">
        <f t="shared" si="4"/>
        <v>0</v>
      </c>
      <c r="T353" s="139">
        <f t="shared" si="5"/>
        <v>0</v>
      </c>
      <c r="U353" s="139">
        <f t="shared" si="6"/>
        <v>0.238</v>
      </c>
      <c r="V353" s="139">
        <f t="shared" si="7"/>
        <v>0</v>
      </c>
      <c r="W353" s="139">
        <f t="shared" si="8"/>
        <v>1.905</v>
      </c>
      <c r="X353" s="139">
        <f t="shared" si="9"/>
        <v>0</v>
      </c>
      <c r="Y353" s="139">
        <f t="shared" si="10"/>
        <v>0</v>
      </c>
      <c r="Z353" s="139">
        <f t="shared" si="11"/>
        <v>0.112</v>
      </c>
      <c r="AA353" s="139">
        <f t="shared" si="12"/>
        <v>0.112</v>
      </c>
      <c r="AB353" s="139">
        <f t="shared" si="13"/>
        <v>0</v>
      </c>
      <c r="AC353" s="139">
        <f t="shared" si="14"/>
        <v>0</v>
      </c>
      <c r="AD353" s="139">
        <f t="shared" si="15"/>
        <v>0</v>
      </c>
      <c r="AE353" s="140">
        <f t="shared" si="16"/>
        <v>2.367</v>
      </c>
      <c r="AF353" s="98">
        <f t="shared" si="17"/>
        <v>0.1015879828</v>
      </c>
      <c r="AG353" s="141">
        <f t="shared" si="18"/>
        <v>0.1015879828</v>
      </c>
    </row>
    <row r="354" ht="15.75" customHeight="1">
      <c r="A354" s="27" t="s">
        <v>172</v>
      </c>
      <c r="B354" s="27" t="s">
        <v>10</v>
      </c>
      <c r="C354" s="133" t="s">
        <v>465</v>
      </c>
      <c r="D354" s="134">
        <v>44886.0</v>
      </c>
      <c r="E354" s="133">
        <v>180.0</v>
      </c>
      <c r="F354" s="133">
        <v>270.0</v>
      </c>
      <c r="G354" s="133">
        <v>65.0</v>
      </c>
      <c r="H354" s="133">
        <v>160.0</v>
      </c>
      <c r="I354" s="133">
        <v>180.0</v>
      </c>
      <c r="J354" s="133">
        <v>140.0</v>
      </c>
      <c r="K354" s="133">
        <v>200.0</v>
      </c>
      <c r="L354" s="133">
        <v>100.0</v>
      </c>
      <c r="M354" s="133">
        <v>0.0</v>
      </c>
      <c r="N354" s="133">
        <v>60.0</v>
      </c>
      <c r="O354" s="133">
        <v>20.0</v>
      </c>
      <c r="P354" s="135">
        <f t="shared" si="1"/>
        <v>1375</v>
      </c>
      <c r="Q354" s="136">
        <f t="shared" si="2"/>
        <v>0.774</v>
      </c>
      <c r="R354" s="137">
        <f t="shared" si="3"/>
        <v>0.108</v>
      </c>
      <c r="S354" s="138">
        <f t="shared" si="4"/>
        <v>1.998</v>
      </c>
      <c r="T354" s="139">
        <f t="shared" si="5"/>
        <v>0.65</v>
      </c>
      <c r="U354" s="139">
        <f t="shared" si="6"/>
        <v>1.904</v>
      </c>
      <c r="V354" s="139">
        <f t="shared" si="7"/>
        <v>1.404</v>
      </c>
      <c r="W354" s="139">
        <f t="shared" si="8"/>
        <v>5.334</v>
      </c>
      <c r="X354" s="139">
        <f t="shared" si="9"/>
        <v>1.9</v>
      </c>
      <c r="Y354" s="139">
        <f t="shared" si="10"/>
        <v>1.38</v>
      </c>
      <c r="Z354" s="139">
        <f t="shared" si="11"/>
        <v>0.56</v>
      </c>
      <c r="AA354" s="139">
        <f t="shared" si="12"/>
        <v>0.56</v>
      </c>
      <c r="AB354" s="139">
        <f t="shared" si="13"/>
        <v>0</v>
      </c>
      <c r="AC354" s="139">
        <f t="shared" si="14"/>
        <v>0</v>
      </c>
      <c r="AD354" s="139">
        <f t="shared" si="15"/>
        <v>0.33</v>
      </c>
      <c r="AE354" s="140">
        <f t="shared" si="16"/>
        <v>16.902</v>
      </c>
      <c r="AF354" s="98">
        <f t="shared" si="17"/>
        <v>0.7254077253</v>
      </c>
      <c r="AG354" s="141">
        <f t="shared" si="18"/>
        <v>0.7254077253</v>
      </c>
    </row>
    <row r="355" ht="15.75" customHeight="1">
      <c r="A355" s="27" t="s">
        <v>172</v>
      </c>
      <c r="B355" s="27" t="s">
        <v>10</v>
      </c>
      <c r="C355" s="133" t="s">
        <v>466</v>
      </c>
      <c r="D355" s="134">
        <v>44886.0</v>
      </c>
      <c r="E355" s="133">
        <v>60.0</v>
      </c>
      <c r="F355" s="133">
        <v>90.0</v>
      </c>
      <c r="G355" s="133">
        <v>25.0</v>
      </c>
      <c r="H355" s="133">
        <v>10.0</v>
      </c>
      <c r="I355" s="133">
        <v>4.0</v>
      </c>
      <c r="J355" s="133">
        <v>0.0</v>
      </c>
      <c r="K355" s="133">
        <v>10.0</v>
      </c>
      <c r="L355" s="133">
        <v>40.0</v>
      </c>
      <c r="M355" s="133">
        <v>20.0</v>
      </c>
      <c r="N355" s="133">
        <v>0.0</v>
      </c>
      <c r="O355" s="133">
        <v>0.0</v>
      </c>
      <c r="P355" s="135">
        <f t="shared" si="1"/>
        <v>259</v>
      </c>
      <c r="Q355" s="136">
        <f t="shared" si="2"/>
        <v>0.258</v>
      </c>
      <c r="R355" s="137">
        <f t="shared" si="3"/>
        <v>0.036</v>
      </c>
      <c r="S355" s="138">
        <f t="shared" si="4"/>
        <v>0.666</v>
      </c>
      <c r="T355" s="139">
        <f t="shared" si="5"/>
        <v>0.25</v>
      </c>
      <c r="U355" s="139">
        <f t="shared" si="6"/>
        <v>0.119</v>
      </c>
      <c r="V355" s="139">
        <f t="shared" si="7"/>
        <v>0.0312</v>
      </c>
      <c r="W355" s="139">
        <f t="shared" si="8"/>
        <v>0</v>
      </c>
      <c r="X355" s="139">
        <f t="shared" si="9"/>
        <v>0.095</v>
      </c>
      <c r="Y355" s="139">
        <f t="shared" si="10"/>
        <v>0.069</v>
      </c>
      <c r="Z355" s="139">
        <f t="shared" si="11"/>
        <v>0.224</v>
      </c>
      <c r="AA355" s="139">
        <f t="shared" si="12"/>
        <v>0.224</v>
      </c>
      <c r="AB355" s="139">
        <f t="shared" si="13"/>
        <v>0.196</v>
      </c>
      <c r="AC355" s="139">
        <f t="shared" si="14"/>
        <v>0.29</v>
      </c>
      <c r="AD355" s="139">
        <f t="shared" si="15"/>
        <v>0</v>
      </c>
      <c r="AE355" s="140">
        <f t="shared" si="16"/>
        <v>2.4582</v>
      </c>
      <c r="AF355" s="98">
        <f t="shared" si="17"/>
        <v>0.1055021459</v>
      </c>
      <c r="AG355" s="141">
        <f t="shared" si="18"/>
        <v>0.1055021459</v>
      </c>
    </row>
    <row r="356" ht="15.75" customHeight="1">
      <c r="A356" s="27" t="s">
        <v>172</v>
      </c>
      <c r="B356" s="27" t="s">
        <v>10</v>
      </c>
      <c r="C356" s="133" t="s">
        <v>467</v>
      </c>
      <c r="D356" s="134">
        <v>44886.0</v>
      </c>
      <c r="E356" s="133">
        <v>40.0</v>
      </c>
      <c r="F356" s="133">
        <v>100.0</v>
      </c>
      <c r="G356" s="133">
        <v>0.0</v>
      </c>
      <c r="H356" s="133">
        <v>0.0</v>
      </c>
      <c r="I356" s="133">
        <v>0.0</v>
      </c>
      <c r="J356" s="133">
        <v>0.0</v>
      </c>
      <c r="K356" s="133">
        <v>0.0</v>
      </c>
      <c r="L356" s="133">
        <v>30.0</v>
      </c>
      <c r="M356" s="133">
        <v>0.0</v>
      </c>
      <c r="N356" s="133">
        <v>0.0</v>
      </c>
      <c r="O356" s="133">
        <v>30.0</v>
      </c>
      <c r="P356" s="135">
        <f t="shared" si="1"/>
        <v>200</v>
      </c>
      <c r="Q356" s="136">
        <f t="shared" si="2"/>
        <v>0.172</v>
      </c>
      <c r="R356" s="137">
        <f t="shared" si="3"/>
        <v>0.024</v>
      </c>
      <c r="S356" s="138">
        <f t="shared" si="4"/>
        <v>0.74</v>
      </c>
      <c r="T356" s="139">
        <f t="shared" si="5"/>
        <v>0</v>
      </c>
      <c r="U356" s="139">
        <f t="shared" si="6"/>
        <v>0</v>
      </c>
      <c r="V356" s="139">
        <f t="shared" si="7"/>
        <v>0</v>
      </c>
      <c r="W356" s="139">
        <f t="shared" si="8"/>
        <v>0</v>
      </c>
      <c r="X356" s="139">
        <f t="shared" si="9"/>
        <v>0</v>
      </c>
      <c r="Y356" s="139">
        <f t="shared" si="10"/>
        <v>0</v>
      </c>
      <c r="Z356" s="139">
        <f t="shared" si="11"/>
        <v>0.168</v>
      </c>
      <c r="AA356" s="139">
        <f t="shared" si="12"/>
        <v>0.168</v>
      </c>
      <c r="AB356" s="139">
        <f t="shared" si="13"/>
        <v>0</v>
      </c>
      <c r="AC356" s="139">
        <f t="shared" si="14"/>
        <v>0</v>
      </c>
      <c r="AD356" s="139">
        <f t="shared" si="15"/>
        <v>0</v>
      </c>
      <c r="AE356" s="140">
        <f t="shared" si="16"/>
        <v>1.272</v>
      </c>
      <c r="AF356" s="98">
        <f t="shared" si="17"/>
        <v>0.05459227468</v>
      </c>
      <c r="AG356" s="141">
        <f t="shared" si="18"/>
        <v>0.05459227468</v>
      </c>
    </row>
    <row r="357" ht="15.75" customHeight="1">
      <c r="A357" s="27" t="s">
        <v>172</v>
      </c>
      <c r="B357" s="27" t="s">
        <v>10</v>
      </c>
      <c r="C357" s="133" t="s">
        <v>468</v>
      </c>
      <c r="D357" s="134">
        <v>44886.0</v>
      </c>
      <c r="E357" s="133">
        <v>20.0</v>
      </c>
      <c r="F357" s="133">
        <v>40.0</v>
      </c>
      <c r="G357" s="133">
        <v>0.0</v>
      </c>
      <c r="H357" s="133">
        <v>0.0</v>
      </c>
      <c r="I357" s="133">
        <v>0.0</v>
      </c>
      <c r="J357" s="133">
        <v>0.0</v>
      </c>
      <c r="K357" s="133">
        <v>40.0</v>
      </c>
      <c r="L357" s="133">
        <v>20.0</v>
      </c>
      <c r="M357" s="133">
        <v>10.0</v>
      </c>
      <c r="N357" s="133">
        <v>0.0</v>
      </c>
      <c r="O357" s="133">
        <v>40.0</v>
      </c>
      <c r="P357" s="135">
        <f t="shared" si="1"/>
        <v>170</v>
      </c>
      <c r="Q357" s="136">
        <f t="shared" si="2"/>
        <v>0.086</v>
      </c>
      <c r="R357" s="137">
        <f t="shared" si="3"/>
        <v>0.012</v>
      </c>
      <c r="S357" s="138">
        <f t="shared" si="4"/>
        <v>0.296</v>
      </c>
      <c r="T357" s="139">
        <f t="shared" si="5"/>
        <v>0</v>
      </c>
      <c r="U357" s="139">
        <f t="shared" si="6"/>
        <v>0</v>
      </c>
      <c r="V357" s="139">
        <f t="shared" si="7"/>
        <v>0</v>
      </c>
      <c r="W357" s="139">
        <f t="shared" si="8"/>
        <v>0</v>
      </c>
      <c r="X357" s="139">
        <f t="shared" si="9"/>
        <v>0.38</v>
      </c>
      <c r="Y357" s="139">
        <f t="shared" si="10"/>
        <v>0.276</v>
      </c>
      <c r="Z357" s="139">
        <f t="shared" si="11"/>
        <v>0.112</v>
      </c>
      <c r="AA357" s="139">
        <f t="shared" si="12"/>
        <v>0.112</v>
      </c>
      <c r="AB357" s="139">
        <f t="shared" si="13"/>
        <v>0.098</v>
      </c>
      <c r="AC357" s="139">
        <f t="shared" si="14"/>
        <v>0.145</v>
      </c>
      <c r="AD357" s="139">
        <f t="shared" si="15"/>
        <v>0</v>
      </c>
      <c r="AE357" s="140">
        <f t="shared" si="16"/>
        <v>1.517</v>
      </c>
      <c r="AF357" s="98">
        <f t="shared" si="17"/>
        <v>0.06510729614</v>
      </c>
      <c r="AG357" s="141">
        <f t="shared" si="18"/>
        <v>0.06510729614</v>
      </c>
    </row>
    <row r="358" ht="15.75" customHeight="1">
      <c r="A358" s="27" t="s">
        <v>172</v>
      </c>
      <c r="B358" s="27" t="s">
        <v>10</v>
      </c>
      <c r="C358" s="133" t="s">
        <v>469</v>
      </c>
      <c r="D358" s="134">
        <v>44886.0</v>
      </c>
      <c r="E358" s="133">
        <v>100.0</v>
      </c>
      <c r="F358" s="133">
        <v>230.0</v>
      </c>
      <c r="G358" s="133">
        <v>50.0</v>
      </c>
      <c r="H358" s="133">
        <v>100.0</v>
      </c>
      <c r="I358" s="133">
        <v>84.0</v>
      </c>
      <c r="J358" s="133">
        <v>100.0</v>
      </c>
      <c r="K358" s="133">
        <v>100.0</v>
      </c>
      <c r="L358" s="133">
        <v>100.0</v>
      </c>
      <c r="M358" s="133">
        <v>40.0</v>
      </c>
      <c r="N358" s="133">
        <v>50.0</v>
      </c>
      <c r="O358" s="133">
        <v>0.0</v>
      </c>
      <c r="P358" s="135">
        <f t="shared" si="1"/>
        <v>954</v>
      </c>
      <c r="Q358" s="136">
        <f t="shared" si="2"/>
        <v>0.43</v>
      </c>
      <c r="R358" s="137">
        <f t="shared" si="3"/>
        <v>0.06</v>
      </c>
      <c r="S358" s="138">
        <f t="shared" si="4"/>
        <v>1.702</v>
      </c>
      <c r="T358" s="139">
        <f t="shared" si="5"/>
        <v>0.5</v>
      </c>
      <c r="U358" s="139">
        <f t="shared" si="6"/>
        <v>1.19</v>
      </c>
      <c r="V358" s="139">
        <f t="shared" si="7"/>
        <v>0.6552</v>
      </c>
      <c r="W358" s="139">
        <f t="shared" si="8"/>
        <v>3.81</v>
      </c>
      <c r="X358" s="139">
        <f t="shared" si="9"/>
        <v>0.95</v>
      </c>
      <c r="Y358" s="139">
        <f t="shared" si="10"/>
        <v>0.69</v>
      </c>
      <c r="Z358" s="139">
        <f t="shared" si="11"/>
        <v>0.56</v>
      </c>
      <c r="AA358" s="139">
        <f t="shared" si="12"/>
        <v>0.56</v>
      </c>
      <c r="AB358" s="139">
        <f t="shared" si="13"/>
        <v>0.392</v>
      </c>
      <c r="AC358" s="139">
        <f t="shared" si="14"/>
        <v>0.58</v>
      </c>
      <c r="AD358" s="139">
        <f t="shared" si="15"/>
        <v>0.275</v>
      </c>
      <c r="AE358" s="140">
        <f t="shared" si="16"/>
        <v>12.3542</v>
      </c>
      <c r="AF358" s="98">
        <f t="shared" si="17"/>
        <v>0.530223176</v>
      </c>
      <c r="AG358" s="141">
        <f t="shared" si="18"/>
        <v>0.530223176</v>
      </c>
    </row>
    <row r="359" ht="15.75" customHeight="1">
      <c r="A359" s="27" t="s">
        <v>172</v>
      </c>
      <c r="B359" s="27" t="s">
        <v>10</v>
      </c>
      <c r="C359" s="133" t="s">
        <v>470</v>
      </c>
      <c r="D359" s="134">
        <v>44886.0</v>
      </c>
      <c r="E359" s="133">
        <v>60.0</v>
      </c>
      <c r="F359" s="133">
        <v>0.0</v>
      </c>
      <c r="G359" s="133">
        <v>0.0</v>
      </c>
      <c r="H359" s="133">
        <v>0.0</v>
      </c>
      <c r="I359" s="133">
        <v>0.0</v>
      </c>
      <c r="J359" s="133">
        <v>0.0</v>
      </c>
      <c r="K359" s="133">
        <v>20.0</v>
      </c>
      <c r="L359" s="133">
        <v>40.0</v>
      </c>
      <c r="M359" s="133">
        <v>0.0</v>
      </c>
      <c r="N359" s="133">
        <v>0.0</v>
      </c>
      <c r="O359" s="133">
        <v>60.0</v>
      </c>
      <c r="P359" s="135">
        <f t="shared" si="1"/>
        <v>180</v>
      </c>
      <c r="Q359" s="136">
        <f t="shared" si="2"/>
        <v>0.258</v>
      </c>
      <c r="R359" s="137">
        <f t="shared" si="3"/>
        <v>0.036</v>
      </c>
      <c r="S359" s="138">
        <f t="shared" si="4"/>
        <v>0</v>
      </c>
      <c r="T359" s="139">
        <f t="shared" si="5"/>
        <v>0</v>
      </c>
      <c r="U359" s="139">
        <f t="shared" si="6"/>
        <v>0</v>
      </c>
      <c r="V359" s="139">
        <f t="shared" si="7"/>
        <v>0</v>
      </c>
      <c r="W359" s="139">
        <f t="shared" si="8"/>
        <v>0</v>
      </c>
      <c r="X359" s="139">
        <f t="shared" si="9"/>
        <v>0.19</v>
      </c>
      <c r="Y359" s="139">
        <f t="shared" si="10"/>
        <v>0.138</v>
      </c>
      <c r="Z359" s="139">
        <f t="shared" si="11"/>
        <v>0.224</v>
      </c>
      <c r="AA359" s="139">
        <f t="shared" si="12"/>
        <v>0.224</v>
      </c>
      <c r="AB359" s="139">
        <f t="shared" si="13"/>
        <v>0</v>
      </c>
      <c r="AC359" s="139">
        <f t="shared" si="14"/>
        <v>0</v>
      </c>
      <c r="AD359" s="139">
        <f t="shared" si="15"/>
        <v>0</v>
      </c>
      <c r="AE359" s="140">
        <f t="shared" si="16"/>
        <v>1.07</v>
      </c>
      <c r="AF359" s="98">
        <f t="shared" si="17"/>
        <v>0.04592274678</v>
      </c>
      <c r="AG359" s="141">
        <f t="shared" si="18"/>
        <v>0.04592274678</v>
      </c>
    </row>
    <row r="360" ht="15.75" customHeight="1">
      <c r="A360" s="27" t="s">
        <v>172</v>
      </c>
      <c r="B360" s="27" t="s">
        <v>10</v>
      </c>
      <c r="C360" s="133" t="s">
        <v>471</v>
      </c>
      <c r="D360" s="134">
        <v>44886.0</v>
      </c>
      <c r="E360" s="133">
        <v>40.0</v>
      </c>
      <c r="F360" s="133">
        <v>60.0</v>
      </c>
      <c r="G360" s="133">
        <v>0.0</v>
      </c>
      <c r="H360" s="133">
        <v>30.0</v>
      </c>
      <c r="I360" s="133">
        <v>32.0</v>
      </c>
      <c r="J360" s="133">
        <v>0.0</v>
      </c>
      <c r="K360" s="133">
        <v>30.0</v>
      </c>
      <c r="L360" s="133">
        <v>10.0</v>
      </c>
      <c r="M360" s="133">
        <v>20.0</v>
      </c>
      <c r="N360" s="133">
        <v>0.0</v>
      </c>
      <c r="O360" s="133">
        <v>0.0</v>
      </c>
      <c r="P360" s="135">
        <f t="shared" si="1"/>
        <v>222</v>
      </c>
      <c r="Q360" s="136">
        <f t="shared" si="2"/>
        <v>0.172</v>
      </c>
      <c r="R360" s="137">
        <f t="shared" si="3"/>
        <v>0.024</v>
      </c>
      <c r="S360" s="138">
        <f t="shared" si="4"/>
        <v>0.444</v>
      </c>
      <c r="T360" s="139">
        <f t="shared" si="5"/>
        <v>0</v>
      </c>
      <c r="U360" s="139">
        <f t="shared" si="6"/>
        <v>0.357</v>
      </c>
      <c r="V360" s="139">
        <f t="shared" si="7"/>
        <v>0.2496</v>
      </c>
      <c r="W360" s="139">
        <f t="shared" si="8"/>
        <v>0</v>
      </c>
      <c r="X360" s="139">
        <f t="shared" si="9"/>
        <v>0.285</v>
      </c>
      <c r="Y360" s="139">
        <f t="shared" si="10"/>
        <v>0.207</v>
      </c>
      <c r="Z360" s="139">
        <f t="shared" si="11"/>
        <v>0.056</v>
      </c>
      <c r="AA360" s="139">
        <f t="shared" si="12"/>
        <v>0.056</v>
      </c>
      <c r="AB360" s="139">
        <f t="shared" si="13"/>
        <v>0.196</v>
      </c>
      <c r="AC360" s="139">
        <f t="shared" si="14"/>
        <v>0.29</v>
      </c>
      <c r="AD360" s="139">
        <f t="shared" si="15"/>
        <v>0</v>
      </c>
      <c r="AE360" s="140">
        <f t="shared" si="16"/>
        <v>2.3366</v>
      </c>
      <c r="AF360" s="98">
        <f t="shared" si="17"/>
        <v>0.1002832618</v>
      </c>
      <c r="AG360" s="141">
        <f t="shared" si="18"/>
        <v>0.1002832618</v>
      </c>
    </row>
    <row r="361" ht="15.75" customHeight="1">
      <c r="A361" s="27" t="s">
        <v>172</v>
      </c>
      <c r="B361" s="27" t="s">
        <v>10</v>
      </c>
      <c r="C361" s="133" t="s">
        <v>472</v>
      </c>
      <c r="D361" s="134">
        <v>44886.0</v>
      </c>
      <c r="E361" s="133">
        <v>40.0</v>
      </c>
      <c r="F361" s="133">
        <v>40.0</v>
      </c>
      <c r="G361" s="133">
        <v>10.0</v>
      </c>
      <c r="H361" s="133">
        <v>20.0</v>
      </c>
      <c r="I361" s="133">
        <v>50.0</v>
      </c>
      <c r="J361" s="133">
        <v>50.0</v>
      </c>
      <c r="K361" s="133">
        <v>20.0</v>
      </c>
      <c r="L361" s="133">
        <v>0.0</v>
      </c>
      <c r="M361" s="133">
        <v>10.0</v>
      </c>
      <c r="N361" s="133">
        <v>20.0</v>
      </c>
      <c r="O361" s="133">
        <v>40.0</v>
      </c>
      <c r="P361" s="135">
        <f t="shared" si="1"/>
        <v>300</v>
      </c>
      <c r="Q361" s="136">
        <f t="shared" si="2"/>
        <v>0.172</v>
      </c>
      <c r="R361" s="137">
        <f t="shared" si="3"/>
        <v>0.024</v>
      </c>
      <c r="S361" s="138">
        <f t="shared" si="4"/>
        <v>0.296</v>
      </c>
      <c r="T361" s="139">
        <f t="shared" si="5"/>
        <v>0.1</v>
      </c>
      <c r="U361" s="139">
        <f t="shared" si="6"/>
        <v>0.238</v>
      </c>
      <c r="V361" s="139">
        <f t="shared" si="7"/>
        <v>0.39</v>
      </c>
      <c r="W361" s="139">
        <f t="shared" si="8"/>
        <v>1.905</v>
      </c>
      <c r="X361" s="139">
        <f t="shared" si="9"/>
        <v>0.19</v>
      </c>
      <c r="Y361" s="139">
        <f t="shared" si="10"/>
        <v>0.138</v>
      </c>
      <c r="Z361" s="139">
        <f t="shared" si="11"/>
        <v>0</v>
      </c>
      <c r="AA361" s="139">
        <f t="shared" si="12"/>
        <v>0</v>
      </c>
      <c r="AB361" s="139">
        <f t="shared" si="13"/>
        <v>0.098</v>
      </c>
      <c r="AC361" s="139">
        <f t="shared" si="14"/>
        <v>0.145</v>
      </c>
      <c r="AD361" s="139">
        <f t="shared" si="15"/>
        <v>0.11</v>
      </c>
      <c r="AE361" s="140">
        <f t="shared" si="16"/>
        <v>3.806</v>
      </c>
      <c r="AF361" s="98">
        <f t="shared" si="17"/>
        <v>0.1633476395</v>
      </c>
      <c r="AG361" s="141">
        <f t="shared" si="18"/>
        <v>0.1633476395</v>
      </c>
    </row>
    <row r="362" ht="15.75" customHeight="1">
      <c r="A362" s="27" t="s">
        <v>172</v>
      </c>
      <c r="B362" s="27" t="s">
        <v>10</v>
      </c>
      <c r="C362" s="133" t="s">
        <v>473</v>
      </c>
      <c r="D362" s="134">
        <v>44886.0</v>
      </c>
      <c r="E362" s="133">
        <v>60.0</v>
      </c>
      <c r="F362" s="133">
        <v>50.0</v>
      </c>
      <c r="G362" s="133">
        <v>10.0</v>
      </c>
      <c r="H362" s="133">
        <v>40.0</v>
      </c>
      <c r="I362" s="133">
        <v>30.0</v>
      </c>
      <c r="J362" s="133">
        <v>0.0</v>
      </c>
      <c r="K362" s="133">
        <v>30.0</v>
      </c>
      <c r="L362" s="133">
        <v>40.0</v>
      </c>
      <c r="M362" s="133">
        <v>10.0</v>
      </c>
      <c r="N362" s="133">
        <v>0.0</v>
      </c>
      <c r="O362" s="133">
        <v>5.0</v>
      </c>
      <c r="P362" s="135">
        <f t="shared" si="1"/>
        <v>275</v>
      </c>
      <c r="Q362" s="136">
        <f t="shared" si="2"/>
        <v>0.258</v>
      </c>
      <c r="R362" s="137">
        <f t="shared" si="3"/>
        <v>0.036</v>
      </c>
      <c r="S362" s="138">
        <f t="shared" si="4"/>
        <v>0.37</v>
      </c>
      <c r="T362" s="139">
        <f t="shared" si="5"/>
        <v>0.1</v>
      </c>
      <c r="U362" s="139">
        <f t="shared" si="6"/>
        <v>0.476</v>
      </c>
      <c r="V362" s="139">
        <f t="shared" si="7"/>
        <v>0.234</v>
      </c>
      <c r="W362" s="139">
        <f t="shared" si="8"/>
        <v>0</v>
      </c>
      <c r="X362" s="139">
        <f t="shared" si="9"/>
        <v>0.285</v>
      </c>
      <c r="Y362" s="139">
        <f t="shared" si="10"/>
        <v>0.207</v>
      </c>
      <c r="Z362" s="139">
        <f t="shared" si="11"/>
        <v>0.224</v>
      </c>
      <c r="AA362" s="139">
        <f t="shared" si="12"/>
        <v>0.224</v>
      </c>
      <c r="AB362" s="139">
        <f t="shared" si="13"/>
        <v>0.098</v>
      </c>
      <c r="AC362" s="139">
        <f t="shared" si="14"/>
        <v>0.145</v>
      </c>
      <c r="AD362" s="139">
        <f t="shared" si="15"/>
        <v>0</v>
      </c>
      <c r="AE362" s="140">
        <f t="shared" si="16"/>
        <v>2.657</v>
      </c>
      <c r="AF362" s="98">
        <f t="shared" si="17"/>
        <v>0.1140343348</v>
      </c>
      <c r="AG362" s="141">
        <f t="shared" si="18"/>
        <v>0.1140343348</v>
      </c>
    </row>
    <row r="363" ht="15.75" customHeight="1">
      <c r="A363" s="27" t="s">
        <v>172</v>
      </c>
      <c r="B363" s="27" t="s">
        <v>10</v>
      </c>
      <c r="C363" s="133" t="s">
        <v>474</v>
      </c>
      <c r="D363" s="134">
        <v>44886.0</v>
      </c>
      <c r="E363" s="133">
        <v>0.0</v>
      </c>
      <c r="F363" s="133">
        <v>0.0</v>
      </c>
      <c r="G363" s="133">
        <v>0.0</v>
      </c>
      <c r="H363" s="133">
        <v>0.0</v>
      </c>
      <c r="I363" s="133">
        <v>0.0</v>
      </c>
      <c r="J363" s="133">
        <v>0.0</v>
      </c>
      <c r="K363" s="133">
        <v>0.0</v>
      </c>
      <c r="L363" s="133">
        <v>0.0</v>
      </c>
      <c r="M363" s="133">
        <v>0.0</v>
      </c>
      <c r="N363" s="133">
        <v>70.0</v>
      </c>
      <c r="O363" s="133">
        <v>0.0</v>
      </c>
      <c r="P363" s="135">
        <f t="shared" si="1"/>
        <v>70</v>
      </c>
      <c r="Q363" s="136">
        <f t="shared" si="2"/>
        <v>0</v>
      </c>
      <c r="R363" s="137">
        <f t="shared" si="3"/>
        <v>0</v>
      </c>
      <c r="S363" s="138">
        <f t="shared" si="4"/>
        <v>0</v>
      </c>
      <c r="T363" s="139">
        <f t="shared" si="5"/>
        <v>0</v>
      </c>
      <c r="U363" s="139">
        <f t="shared" si="6"/>
        <v>0</v>
      </c>
      <c r="V363" s="139">
        <f t="shared" si="7"/>
        <v>0</v>
      </c>
      <c r="W363" s="139">
        <f t="shared" si="8"/>
        <v>0</v>
      </c>
      <c r="X363" s="139">
        <f t="shared" si="9"/>
        <v>0</v>
      </c>
      <c r="Y363" s="139">
        <f t="shared" si="10"/>
        <v>0</v>
      </c>
      <c r="Z363" s="139">
        <f t="shared" si="11"/>
        <v>0</v>
      </c>
      <c r="AA363" s="139">
        <f t="shared" si="12"/>
        <v>0</v>
      </c>
      <c r="AB363" s="139">
        <f t="shared" si="13"/>
        <v>0</v>
      </c>
      <c r="AC363" s="139">
        <f t="shared" si="14"/>
        <v>0</v>
      </c>
      <c r="AD363" s="139">
        <f t="shared" si="15"/>
        <v>0.385</v>
      </c>
      <c r="AE363" s="140">
        <f t="shared" si="16"/>
        <v>0.385</v>
      </c>
      <c r="AF363" s="98">
        <f t="shared" si="17"/>
        <v>0.01652360515</v>
      </c>
      <c r="AG363" s="141">
        <f t="shared" si="18"/>
        <v>0.01652360515</v>
      </c>
    </row>
    <row r="364" ht="15.75" customHeight="1">
      <c r="A364" s="27" t="s">
        <v>172</v>
      </c>
      <c r="B364" s="27" t="s">
        <v>10</v>
      </c>
      <c r="C364" s="133" t="s">
        <v>475</v>
      </c>
      <c r="D364" s="134">
        <v>44886.0</v>
      </c>
      <c r="E364" s="133">
        <v>60.0</v>
      </c>
      <c r="F364" s="133">
        <v>20.0</v>
      </c>
      <c r="G364" s="133">
        <v>10.0</v>
      </c>
      <c r="H364" s="133">
        <v>30.0</v>
      </c>
      <c r="I364" s="133">
        <v>16.0</v>
      </c>
      <c r="J364" s="133">
        <v>0.0</v>
      </c>
      <c r="K364" s="133">
        <v>30.0</v>
      </c>
      <c r="L364" s="133">
        <v>10.0</v>
      </c>
      <c r="M364" s="133">
        <v>0.0</v>
      </c>
      <c r="N364" s="133">
        <v>30.0</v>
      </c>
      <c r="O364" s="133">
        <v>20.0</v>
      </c>
      <c r="P364" s="135">
        <f t="shared" si="1"/>
        <v>226</v>
      </c>
      <c r="Q364" s="136">
        <f t="shared" si="2"/>
        <v>0.258</v>
      </c>
      <c r="R364" s="137">
        <f t="shared" si="3"/>
        <v>0.036</v>
      </c>
      <c r="S364" s="138">
        <f t="shared" si="4"/>
        <v>0.148</v>
      </c>
      <c r="T364" s="139">
        <f t="shared" si="5"/>
        <v>0.1</v>
      </c>
      <c r="U364" s="139">
        <f t="shared" si="6"/>
        <v>0.357</v>
      </c>
      <c r="V364" s="139">
        <f t="shared" si="7"/>
        <v>0.1248</v>
      </c>
      <c r="W364" s="139">
        <f t="shared" si="8"/>
        <v>0</v>
      </c>
      <c r="X364" s="139">
        <f t="shared" si="9"/>
        <v>0.285</v>
      </c>
      <c r="Y364" s="139">
        <f t="shared" si="10"/>
        <v>0.207</v>
      </c>
      <c r="Z364" s="139">
        <f t="shared" si="11"/>
        <v>0.056</v>
      </c>
      <c r="AA364" s="139">
        <f t="shared" si="12"/>
        <v>0.056</v>
      </c>
      <c r="AB364" s="139">
        <f t="shared" si="13"/>
        <v>0</v>
      </c>
      <c r="AC364" s="139">
        <f t="shared" si="14"/>
        <v>0</v>
      </c>
      <c r="AD364" s="139">
        <f t="shared" si="15"/>
        <v>0.165</v>
      </c>
      <c r="AE364" s="140">
        <f t="shared" si="16"/>
        <v>1.7928</v>
      </c>
      <c r="AF364" s="98">
        <f t="shared" si="17"/>
        <v>0.07694420601</v>
      </c>
      <c r="AG364" s="141">
        <f t="shared" si="18"/>
        <v>0.07694420601</v>
      </c>
    </row>
    <row r="365" ht="15.75" customHeight="1">
      <c r="A365" s="27" t="s">
        <v>172</v>
      </c>
      <c r="B365" s="27" t="s">
        <v>10</v>
      </c>
      <c r="C365" s="133" t="s">
        <v>476</v>
      </c>
      <c r="D365" s="134">
        <v>44886.0</v>
      </c>
      <c r="E365" s="133">
        <v>60.0</v>
      </c>
      <c r="F365" s="133">
        <v>100.0</v>
      </c>
      <c r="G365" s="133">
        <v>40.0</v>
      </c>
      <c r="H365" s="133">
        <v>50.0</v>
      </c>
      <c r="I365" s="133">
        <v>52.0</v>
      </c>
      <c r="J365" s="133">
        <v>50.0</v>
      </c>
      <c r="K365" s="133">
        <v>60.0</v>
      </c>
      <c r="L365" s="133">
        <v>30.0</v>
      </c>
      <c r="M365" s="133">
        <v>30.0</v>
      </c>
      <c r="N365" s="133">
        <v>40.0</v>
      </c>
      <c r="O365" s="133">
        <v>20.0</v>
      </c>
      <c r="P365" s="135">
        <f t="shared" si="1"/>
        <v>532</v>
      </c>
      <c r="Q365" s="136">
        <f t="shared" si="2"/>
        <v>0.258</v>
      </c>
      <c r="R365" s="137">
        <f t="shared" si="3"/>
        <v>0.036</v>
      </c>
      <c r="S365" s="138">
        <f t="shared" si="4"/>
        <v>0.74</v>
      </c>
      <c r="T365" s="139">
        <f t="shared" si="5"/>
        <v>0.4</v>
      </c>
      <c r="U365" s="139">
        <f t="shared" si="6"/>
        <v>0.595</v>
      </c>
      <c r="V365" s="139">
        <f t="shared" si="7"/>
        <v>0.4056</v>
      </c>
      <c r="W365" s="139">
        <f t="shared" si="8"/>
        <v>1.905</v>
      </c>
      <c r="X365" s="139">
        <f t="shared" si="9"/>
        <v>0.57</v>
      </c>
      <c r="Y365" s="139">
        <f t="shared" si="10"/>
        <v>0.414</v>
      </c>
      <c r="Z365" s="139">
        <f t="shared" si="11"/>
        <v>0.168</v>
      </c>
      <c r="AA365" s="139">
        <f t="shared" si="12"/>
        <v>0.168</v>
      </c>
      <c r="AB365" s="139">
        <f t="shared" si="13"/>
        <v>0.294</v>
      </c>
      <c r="AC365" s="139">
        <f t="shared" si="14"/>
        <v>0.435</v>
      </c>
      <c r="AD365" s="139">
        <f t="shared" si="15"/>
        <v>0.22</v>
      </c>
      <c r="AE365" s="140">
        <f t="shared" si="16"/>
        <v>6.6086</v>
      </c>
      <c r="AF365" s="98">
        <f t="shared" si="17"/>
        <v>0.2836309013</v>
      </c>
      <c r="AG365" s="141">
        <f t="shared" si="18"/>
        <v>0.2836309013</v>
      </c>
    </row>
    <row r="366" ht="15.75" customHeight="1">
      <c r="A366" s="27" t="s">
        <v>172</v>
      </c>
      <c r="B366" s="27" t="s">
        <v>10</v>
      </c>
      <c r="C366" s="133" t="s">
        <v>477</v>
      </c>
      <c r="D366" s="134">
        <v>44886.0</v>
      </c>
      <c r="E366" s="133">
        <v>80.0</v>
      </c>
      <c r="F366" s="133">
        <v>0.0</v>
      </c>
      <c r="G366" s="133">
        <v>30.0</v>
      </c>
      <c r="H366" s="133">
        <v>60.0</v>
      </c>
      <c r="I366" s="133">
        <v>40.0</v>
      </c>
      <c r="J366" s="133">
        <v>50.0</v>
      </c>
      <c r="K366" s="133">
        <v>100.0</v>
      </c>
      <c r="L366" s="133">
        <v>50.0</v>
      </c>
      <c r="M366" s="133">
        <v>50.0</v>
      </c>
      <c r="N366" s="133">
        <v>70.0</v>
      </c>
      <c r="O366" s="133">
        <v>20.0</v>
      </c>
      <c r="P366" s="135">
        <f t="shared" si="1"/>
        <v>550</v>
      </c>
      <c r="Q366" s="136">
        <f t="shared" si="2"/>
        <v>0.344</v>
      </c>
      <c r="R366" s="137">
        <f t="shared" si="3"/>
        <v>0.048</v>
      </c>
      <c r="S366" s="138">
        <f t="shared" si="4"/>
        <v>0</v>
      </c>
      <c r="T366" s="139">
        <f t="shared" si="5"/>
        <v>0.3</v>
      </c>
      <c r="U366" s="139">
        <f t="shared" si="6"/>
        <v>0.714</v>
      </c>
      <c r="V366" s="139">
        <f t="shared" si="7"/>
        <v>0.312</v>
      </c>
      <c r="W366" s="139">
        <f t="shared" si="8"/>
        <v>1.905</v>
      </c>
      <c r="X366" s="139">
        <f t="shared" si="9"/>
        <v>0.95</v>
      </c>
      <c r="Y366" s="139">
        <f t="shared" si="10"/>
        <v>0.69</v>
      </c>
      <c r="Z366" s="139">
        <f t="shared" si="11"/>
        <v>0.28</v>
      </c>
      <c r="AA366" s="139">
        <f t="shared" si="12"/>
        <v>0.28</v>
      </c>
      <c r="AB366" s="139">
        <f t="shared" si="13"/>
        <v>0.49</v>
      </c>
      <c r="AC366" s="139">
        <f t="shared" si="14"/>
        <v>0.725</v>
      </c>
      <c r="AD366" s="139">
        <f t="shared" si="15"/>
        <v>0.385</v>
      </c>
      <c r="AE366" s="140">
        <f t="shared" si="16"/>
        <v>7.423</v>
      </c>
      <c r="AF366" s="98">
        <f t="shared" si="17"/>
        <v>0.318583691</v>
      </c>
      <c r="AG366" s="141">
        <f t="shared" si="18"/>
        <v>0.318583691</v>
      </c>
    </row>
    <row r="367" ht="15.75" customHeight="1">
      <c r="A367" s="27" t="s">
        <v>172</v>
      </c>
      <c r="B367" s="27" t="s">
        <v>10</v>
      </c>
      <c r="C367" s="133" t="s">
        <v>478</v>
      </c>
      <c r="D367" s="134">
        <v>44886.0</v>
      </c>
      <c r="E367" s="133">
        <v>100.0</v>
      </c>
      <c r="F367" s="133">
        <v>100.0</v>
      </c>
      <c r="G367" s="133">
        <v>40.0</v>
      </c>
      <c r="H367" s="133">
        <v>100.0</v>
      </c>
      <c r="I367" s="133">
        <v>100.0</v>
      </c>
      <c r="J367" s="133">
        <v>100.0</v>
      </c>
      <c r="K367" s="133">
        <v>100.0</v>
      </c>
      <c r="L367" s="133">
        <v>50.0</v>
      </c>
      <c r="M367" s="133">
        <v>20.0</v>
      </c>
      <c r="N367" s="133">
        <v>60.0</v>
      </c>
      <c r="O367" s="133">
        <v>40.0</v>
      </c>
      <c r="P367" s="135">
        <f t="shared" si="1"/>
        <v>810</v>
      </c>
      <c r="Q367" s="136">
        <f t="shared" si="2"/>
        <v>0.43</v>
      </c>
      <c r="R367" s="137">
        <f t="shared" si="3"/>
        <v>0.06</v>
      </c>
      <c r="S367" s="138">
        <f t="shared" si="4"/>
        <v>0.74</v>
      </c>
      <c r="T367" s="139">
        <f t="shared" si="5"/>
        <v>0.4</v>
      </c>
      <c r="U367" s="139">
        <f t="shared" si="6"/>
        <v>1.19</v>
      </c>
      <c r="V367" s="139">
        <f t="shared" si="7"/>
        <v>0.78</v>
      </c>
      <c r="W367" s="139">
        <f t="shared" si="8"/>
        <v>3.81</v>
      </c>
      <c r="X367" s="139">
        <f t="shared" si="9"/>
        <v>0.95</v>
      </c>
      <c r="Y367" s="139">
        <f t="shared" si="10"/>
        <v>0.69</v>
      </c>
      <c r="Z367" s="139">
        <f t="shared" si="11"/>
        <v>0.28</v>
      </c>
      <c r="AA367" s="139">
        <f t="shared" si="12"/>
        <v>0.28</v>
      </c>
      <c r="AB367" s="139">
        <f t="shared" si="13"/>
        <v>0.196</v>
      </c>
      <c r="AC367" s="139">
        <f t="shared" si="14"/>
        <v>0.29</v>
      </c>
      <c r="AD367" s="139">
        <f t="shared" si="15"/>
        <v>0.33</v>
      </c>
      <c r="AE367" s="140">
        <f t="shared" si="16"/>
        <v>10.426</v>
      </c>
      <c r="AF367" s="98">
        <f t="shared" si="17"/>
        <v>0.4474678112</v>
      </c>
      <c r="AG367" s="141">
        <f t="shared" si="18"/>
        <v>0.4474678112</v>
      </c>
    </row>
    <row r="368" ht="15.75" customHeight="1">
      <c r="A368" s="27" t="s">
        <v>172</v>
      </c>
      <c r="B368" s="27" t="s">
        <v>10</v>
      </c>
      <c r="C368" s="133" t="s">
        <v>479</v>
      </c>
      <c r="D368" s="134">
        <v>44886.0</v>
      </c>
      <c r="E368" s="133">
        <v>100.0</v>
      </c>
      <c r="F368" s="133">
        <v>100.0</v>
      </c>
      <c r="G368" s="133">
        <v>20.0</v>
      </c>
      <c r="H368" s="133">
        <v>30.0</v>
      </c>
      <c r="I368" s="133">
        <v>32.0</v>
      </c>
      <c r="J368" s="133">
        <v>0.0</v>
      </c>
      <c r="K368" s="133">
        <v>50.0</v>
      </c>
      <c r="L368" s="133">
        <v>40.0</v>
      </c>
      <c r="M368" s="133">
        <v>10.0</v>
      </c>
      <c r="N368" s="133">
        <v>50.0</v>
      </c>
      <c r="O368" s="133">
        <v>0.0</v>
      </c>
      <c r="P368" s="135">
        <f t="shared" si="1"/>
        <v>432</v>
      </c>
      <c r="Q368" s="136">
        <f t="shared" si="2"/>
        <v>0.43</v>
      </c>
      <c r="R368" s="137">
        <f t="shared" si="3"/>
        <v>0.06</v>
      </c>
      <c r="S368" s="138">
        <f t="shared" si="4"/>
        <v>0.74</v>
      </c>
      <c r="T368" s="139">
        <f t="shared" si="5"/>
        <v>0.2</v>
      </c>
      <c r="U368" s="139">
        <f t="shared" si="6"/>
        <v>0.357</v>
      </c>
      <c r="V368" s="139">
        <f t="shared" si="7"/>
        <v>0.2496</v>
      </c>
      <c r="W368" s="139">
        <f t="shared" si="8"/>
        <v>0</v>
      </c>
      <c r="X368" s="139">
        <f t="shared" si="9"/>
        <v>0.475</v>
      </c>
      <c r="Y368" s="139">
        <f t="shared" si="10"/>
        <v>0.345</v>
      </c>
      <c r="Z368" s="139">
        <f t="shared" si="11"/>
        <v>0.224</v>
      </c>
      <c r="AA368" s="139">
        <f t="shared" si="12"/>
        <v>0.224</v>
      </c>
      <c r="AB368" s="139">
        <f t="shared" si="13"/>
        <v>0.098</v>
      </c>
      <c r="AC368" s="139">
        <f t="shared" si="14"/>
        <v>0.145</v>
      </c>
      <c r="AD368" s="139">
        <f t="shared" si="15"/>
        <v>0.275</v>
      </c>
      <c r="AE368" s="140">
        <f t="shared" si="16"/>
        <v>3.8226</v>
      </c>
      <c r="AF368" s="98">
        <f t="shared" si="17"/>
        <v>0.1640600858</v>
      </c>
      <c r="AG368" s="141">
        <f t="shared" si="18"/>
        <v>0.1640600858</v>
      </c>
    </row>
    <row r="369" ht="15.75" customHeight="1">
      <c r="A369" s="27" t="s">
        <v>172</v>
      </c>
      <c r="B369" s="27" t="s">
        <v>10</v>
      </c>
      <c r="C369" s="133" t="s">
        <v>480</v>
      </c>
      <c r="D369" s="134">
        <v>44886.0</v>
      </c>
      <c r="E369" s="133">
        <v>20.0</v>
      </c>
      <c r="F369" s="133">
        <v>60.0</v>
      </c>
      <c r="G369" s="133">
        <v>0.0</v>
      </c>
      <c r="H369" s="133">
        <v>30.0</v>
      </c>
      <c r="I369" s="133">
        <v>20.0</v>
      </c>
      <c r="J369" s="133">
        <v>0.0</v>
      </c>
      <c r="K369" s="133">
        <v>20.0</v>
      </c>
      <c r="L369" s="133">
        <v>0.0</v>
      </c>
      <c r="M369" s="133">
        <v>10.0</v>
      </c>
      <c r="N369" s="133">
        <v>10.0</v>
      </c>
      <c r="O369" s="133">
        <v>20.0</v>
      </c>
      <c r="P369" s="135">
        <f t="shared" si="1"/>
        <v>190</v>
      </c>
      <c r="Q369" s="136">
        <f t="shared" si="2"/>
        <v>0.086</v>
      </c>
      <c r="R369" s="137">
        <f t="shared" si="3"/>
        <v>0.012</v>
      </c>
      <c r="S369" s="138">
        <f t="shared" si="4"/>
        <v>0.444</v>
      </c>
      <c r="T369" s="139">
        <f t="shared" si="5"/>
        <v>0</v>
      </c>
      <c r="U369" s="139">
        <f t="shared" si="6"/>
        <v>0.357</v>
      </c>
      <c r="V369" s="139">
        <f t="shared" si="7"/>
        <v>0.156</v>
      </c>
      <c r="W369" s="139">
        <f t="shared" si="8"/>
        <v>0</v>
      </c>
      <c r="X369" s="139">
        <f t="shared" si="9"/>
        <v>0.19</v>
      </c>
      <c r="Y369" s="139">
        <f t="shared" si="10"/>
        <v>0.138</v>
      </c>
      <c r="Z369" s="139">
        <f t="shared" si="11"/>
        <v>0</v>
      </c>
      <c r="AA369" s="139">
        <f t="shared" si="12"/>
        <v>0</v>
      </c>
      <c r="AB369" s="139">
        <f t="shared" si="13"/>
        <v>0.098</v>
      </c>
      <c r="AC369" s="139">
        <f t="shared" si="14"/>
        <v>0.145</v>
      </c>
      <c r="AD369" s="139">
        <f t="shared" si="15"/>
        <v>0.055</v>
      </c>
      <c r="AE369" s="140">
        <f t="shared" si="16"/>
        <v>1.681</v>
      </c>
      <c r="AF369" s="98">
        <f t="shared" si="17"/>
        <v>0.07214592275</v>
      </c>
      <c r="AG369" s="141">
        <f t="shared" si="18"/>
        <v>0.07214592275</v>
      </c>
    </row>
    <row r="370" ht="15.75" customHeight="1">
      <c r="A370" s="27" t="s">
        <v>172</v>
      </c>
      <c r="B370" s="27" t="s">
        <v>10</v>
      </c>
      <c r="C370" s="133" t="s">
        <v>481</v>
      </c>
      <c r="D370" s="134">
        <v>44886.0</v>
      </c>
      <c r="E370" s="133">
        <v>20.0</v>
      </c>
      <c r="F370" s="133">
        <v>70.0</v>
      </c>
      <c r="G370" s="133">
        <v>5.0</v>
      </c>
      <c r="H370" s="133">
        <v>20.0</v>
      </c>
      <c r="I370" s="133">
        <v>16.0</v>
      </c>
      <c r="J370" s="133">
        <v>0.0</v>
      </c>
      <c r="K370" s="133">
        <v>50.0</v>
      </c>
      <c r="L370" s="133">
        <v>30.0</v>
      </c>
      <c r="M370" s="133">
        <v>10.0</v>
      </c>
      <c r="N370" s="133">
        <v>30.0</v>
      </c>
      <c r="O370" s="133">
        <v>20.0</v>
      </c>
      <c r="P370" s="135">
        <f t="shared" si="1"/>
        <v>271</v>
      </c>
      <c r="Q370" s="136">
        <f t="shared" si="2"/>
        <v>0.086</v>
      </c>
      <c r="R370" s="137">
        <f t="shared" si="3"/>
        <v>0.012</v>
      </c>
      <c r="S370" s="138">
        <f t="shared" si="4"/>
        <v>0.518</v>
      </c>
      <c r="T370" s="139">
        <f t="shared" si="5"/>
        <v>0.05</v>
      </c>
      <c r="U370" s="139">
        <f t="shared" si="6"/>
        <v>0.238</v>
      </c>
      <c r="V370" s="139">
        <f t="shared" si="7"/>
        <v>0.1248</v>
      </c>
      <c r="W370" s="139">
        <f t="shared" si="8"/>
        <v>0</v>
      </c>
      <c r="X370" s="139">
        <f t="shared" si="9"/>
        <v>0.475</v>
      </c>
      <c r="Y370" s="139">
        <f t="shared" si="10"/>
        <v>0.345</v>
      </c>
      <c r="Z370" s="139">
        <f t="shared" si="11"/>
        <v>0.168</v>
      </c>
      <c r="AA370" s="139">
        <f t="shared" si="12"/>
        <v>0.168</v>
      </c>
      <c r="AB370" s="139">
        <f t="shared" si="13"/>
        <v>0.098</v>
      </c>
      <c r="AC370" s="139">
        <f t="shared" si="14"/>
        <v>0.145</v>
      </c>
      <c r="AD370" s="139">
        <f t="shared" si="15"/>
        <v>0.165</v>
      </c>
      <c r="AE370" s="140">
        <f t="shared" si="16"/>
        <v>2.5928</v>
      </c>
      <c r="AF370" s="98">
        <f t="shared" si="17"/>
        <v>0.11127897</v>
      </c>
      <c r="AG370" s="141">
        <f t="shared" si="18"/>
        <v>0.11127897</v>
      </c>
    </row>
    <row r="371" ht="15.75" customHeight="1">
      <c r="A371" s="27" t="s">
        <v>172</v>
      </c>
      <c r="B371" s="27" t="s">
        <v>10</v>
      </c>
      <c r="C371" s="133" t="s">
        <v>482</v>
      </c>
      <c r="D371" s="134">
        <v>44886.0</v>
      </c>
      <c r="E371" s="133">
        <v>120.0</v>
      </c>
      <c r="F371" s="133">
        <v>300.0</v>
      </c>
      <c r="G371" s="133">
        <v>40.0</v>
      </c>
      <c r="H371" s="133">
        <v>160.0</v>
      </c>
      <c r="I371" s="133">
        <v>200.0</v>
      </c>
      <c r="J371" s="133">
        <v>100.0</v>
      </c>
      <c r="K371" s="133">
        <v>200.0</v>
      </c>
      <c r="L371" s="133">
        <v>100.0</v>
      </c>
      <c r="M371" s="133">
        <v>0.0</v>
      </c>
      <c r="N371" s="133">
        <v>60.0</v>
      </c>
      <c r="O371" s="133">
        <v>20.0</v>
      </c>
      <c r="P371" s="135">
        <f t="shared" si="1"/>
        <v>1300</v>
      </c>
      <c r="Q371" s="136">
        <f t="shared" si="2"/>
        <v>0.516</v>
      </c>
      <c r="R371" s="137">
        <f t="shared" si="3"/>
        <v>0.072</v>
      </c>
      <c r="S371" s="138">
        <f t="shared" si="4"/>
        <v>2.22</v>
      </c>
      <c r="T371" s="139">
        <f t="shared" si="5"/>
        <v>0.4</v>
      </c>
      <c r="U371" s="139">
        <f t="shared" si="6"/>
        <v>1.904</v>
      </c>
      <c r="V371" s="139">
        <f t="shared" si="7"/>
        <v>1.56</v>
      </c>
      <c r="W371" s="139">
        <f t="shared" si="8"/>
        <v>3.81</v>
      </c>
      <c r="X371" s="139">
        <f t="shared" si="9"/>
        <v>1.9</v>
      </c>
      <c r="Y371" s="139">
        <f t="shared" si="10"/>
        <v>1.38</v>
      </c>
      <c r="Z371" s="139">
        <f t="shared" si="11"/>
        <v>0.56</v>
      </c>
      <c r="AA371" s="139">
        <f t="shared" si="12"/>
        <v>0.56</v>
      </c>
      <c r="AB371" s="139">
        <f t="shared" si="13"/>
        <v>0</v>
      </c>
      <c r="AC371" s="139">
        <f t="shared" si="14"/>
        <v>0</v>
      </c>
      <c r="AD371" s="139">
        <f t="shared" si="15"/>
        <v>0.33</v>
      </c>
      <c r="AE371" s="140">
        <f t="shared" si="16"/>
        <v>15.212</v>
      </c>
      <c r="AF371" s="98">
        <f t="shared" si="17"/>
        <v>0.6528755365</v>
      </c>
      <c r="AG371" s="141">
        <f t="shared" si="18"/>
        <v>0.6528755365</v>
      </c>
    </row>
    <row r="372" ht="15.75" customHeight="1">
      <c r="A372" s="27" t="s">
        <v>172</v>
      </c>
      <c r="B372" s="27" t="s">
        <v>10</v>
      </c>
      <c r="C372" s="133" t="s">
        <v>483</v>
      </c>
      <c r="D372" s="134">
        <v>44886.0</v>
      </c>
      <c r="E372" s="133">
        <v>60.0</v>
      </c>
      <c r="F372" s="133">
        <v>60.0</v>
      </c>
      <c r="G372" s="133">
        <v>0.0</v>
      </c>
      <c r="H372" s="133">
        <v>50.0</v>
      </c>
      <c r="I372" s="133">
        <v>44.0</v>
      </c>
      <c r="J372" s="133">
        <v>50.0</v>
      </c>
      <c r="K372" s="133">
        <v>40.0</v>
      </c>
      <c r="L372" s="133">
        <v>10.0</v>
      </c>
      <c r="M372" s="133">
        <v>0.0</v>
      </c>
      <c r="N372" s="133">
        <v>10.0</v>
      </c>
      <c r="O372" s="133">
        <v>10.0</v>
      </c>
      <c r="P372" s="135">
        <f t="shared" si="1"/>
        <v>334</v>
      </c>
      <c r="Q372" s="136">
        <f t="shared" si="2"/>
        <v>0.258</v>
      </c>
      <c r="R372" s="137">
        <f t="shared" si="3"/>
        <v>0.036</v>
      </c>
      <c r="S372" s="138">
        <f t="shared" si="4"/>
        <v>0.444</v>
      </c>
      <c r="T372" s="139">
        <f t="shared" si="5"/>
        <v>0</v>
      </c>
      <c r="U372" s="139">
        <f t="shared" si="6"/>
        <v>0.595</v>
      </c>
      <c r="V372" s="139">
        <f t="shared" si="7"/>
        <v>0.3432</v>
      </c>
      <c r="W372" s="139">
        <f t="shared" si="8"/>
        <v>1.905</v>
      </c>
      <c r="X372" s="139">
        <f t="shared" si="9"/>
        <v>0.38</v>
      </c>
      <c r="Y372" s="139">
        <f t="shared" si="10"/>
        <v>0.276</v>
      </c>
      <c r="Z372" s="139">
        <f t="shared" si="11"/>
        <v>0.056</v>
      </c>
      <c r="AA372" s="139">
        <f t="shared" si="12"/>
        <v>0.056</v>
      </c>
      <c r="AB372" s="139">
        <f t="shared" si="13"/>
        <v>0</v>
      </c>
      <c r="AC372" s="139">
        <f t="shared" si="14"/>
        <v>0</v>
      </c>
      <c r="AD372" s="139">
        <f t="shared" si="15"/>
        <v>0.055</v>
      </c>
      <c r="AE372" s="140">
        <f t="shared" si="16"/>
        <v>4.4042</v>
      </c>
      <c r="AF372" s="98">
        <f t="shared" si="17"/>
        <v>0.1890214592</v>
      </c>
      <c r="AG372" s="141">
        <f t="shared" si="18"/>
        <v>0.1890214592</v>
      </c>
    </row>
    <row r="373" ht="15.75" customHeight="1">
      <c r="A373" s="27" t="s">
        <v>172</v>
      </c>
      <c r="B373" s="27" t="s">
        <v>10</v>
      </c>
      <c r="C373" s="133" t="s">
        <v>484</v>
      </c>
      <c r="D373" s="134">
        <v>44886.0</v>
      </c>
      <c r="E373" s="133">
        <v>20.0</v>
      </c>
      <c r="F373" s="133">
        <v>30.0</v>
      </c>
      <c r="G373" s="133">
        <v>0.0</v>
      </c>
      <c r="H373" s="133">
        <v>100.0</v>
      </c>
      <c r="I373" s="133">
        <v>100.0</v>
      </c>
      <c r="J373" s="133">
        <v>50.0</v>
      </c>
      <c r="K373" s="133">
        <v>60.0</v>
      </c>
      <c r="L373" s="133">
        <v>30.0</v>
      </c>
      <c r="M373" s="133">
        <v>0.0</v>
      </c>
      <c r="N373" s="133">
        <v>40.0</v>
      </c>
      <c r="O373" s="133">
        <v>40.0</v>
      </c>
      <c r="P373" s="135">
        <f t="shared" si="1"/>
        <v>470</v>
      </c>
      <c r="Q373" s="136">
        <f t="shared" si="2"/>
        <v>0.086</v>
      </c>
      <c r="R373" s="137">
        <f t="shared" si="3"/>
        <v>0.012</v>
      </c>
      <c r="S373" s="138">
        <f t="shared" si="4"/>
        <v>0.222</v>
      </c>
      <c r="T373" s="139">
        <f t="shared" si="5"/>
        <v>0</v>
      </c>
      <c r="U373" s="139">
        <f t="shared" si="6"/>
        <v>1.19</v>
      </c>
      <c r="V373" s="139">
        <f t="shared" si="7"/>
        <v>0.78</v>
      </c>
      <c r="W373" s="139">
        <f t="shared" si="8"/>
        <v>1.905</v>
      </c>
      <c r="X373" s="139">
        <f t="shared" si="9"/>
        <v>0.57</v>
      </c>
      <c r="Y373" s="139">
        <f t="shared" si="10"/>
        <v>0.414</v>
      </c>
      <c r="Z373" s="139">
        <f t="shared" si="11"/>
        <v>0.168</v>
      </c>
      <c r="AA373" s="139">
        <f t="shared" si="12"/>
        <v>0.168</v>
      </c>
      <c r="AB373" s="139">
        <f t="shared" si="13"/>
        <v>0</v>
      </c>
      <c r="AC373" s="139">
        <f t="shared" si="14"/>
        <v>0</v>
      </c>
      <c r="AD373" s="139">
        <f t="shared" si="15"/>
        <v>0.22</v>
      </c>
      <c r="AE373" s="140">
        <f t="shared" si="16"/>
        <v>5.735</v>
      </c>
      <c r="AF373" s="98">
        <f t="shared" si="17"/>
        <v>0.2461373391</v>
      </c>
      <c r="AG373" s="141">
        <f t="shared" si="18"/>
        <v>0.2461373391</v>
      </c>
    </row>
    <row r="374" ht="15.75" customHeight="1">
      <c r="A374" s="27" t="s">
        <v>172</v>
      </c>
      <c r="B374" s="27" t="s">
        <v>10</v>
      </c>
      <c r="C374" s="133" t="s">
        <v>485</v>
      </c>
      <c r="D374" s="134">
        <v>44886.0</v>
      </c>
      <c r="E374" s="133">
        <v>40.0</v>
      </c>
      <c r="F374" s="133">
        <v>40.0</v>
      </c>
      <c r="G374" s="133">
        <v>5.0</v>
      </c>
      <c r="H374" s="133">
        <v>60.0</v>
      </c>
      <c r="I374" s="133">
        <v>76.0</v>
      </c>
      <c r="J374" s="133">
        <v>50.0</v>
      </c>
      <c r="K374" s="133">
        <v>50.0</v>
      </c>
      <c r="L374" s="133">
        <v>50.0</v>
      </c>
      <c r="M374" s="133">
        <v>0.0</v>
      </c>
      <c r="N374" s="133">
        <v>30.0</v>
      </c>
      <c r="O374" s="133">
        <v>40.0</v>
      </c>
      <c r="P374" s="135">
        <f t="shared" si="1"/>
        <v>441</v>
      </c>
      <c r="Q374" s="136">
        <f t="shared" si="2"/>
        <v>0.172</v>
      </c>
      <c r="R374" s="137">
        <f t="shared" si="3"/>
        <v>0.024</v>
      </c>
      <c r="S374" s="138">
        <f t="shared" si="4"/>
        <v>0.296</v>
      </c>
      <c r="T374" s="139">
        <f t="shared" si="5"/>
        <v>0.05</v>
      </c>
      <c r="U374" s="139">
        <f t="shared" si="6"/>
        <v>0.714</v>
      </c>
      <c r="V374" s="139">
        <f t="shared" si="7"/>
        <v>0.5928</v>
      </c>
      <c r="W374" s="139">
        <f t="shared" si="8"/>
        <v>1.905</v>
      </c>
      <c r="X374" s="139">
        <f t="shared" si="9"/>
        <v>0.475</v>
      </c>
      <c r="Y374" s="139">
        <f t="shared" si="10"/>
        <v>0.345</v>
      </c>
      <c r="Z374" s="139">
        <f t="shared" si="11"/>
        <v>0.28</v>
      </c>
      <c r="AA374" s="139">
        <f t="shared" si="12"/>
        <v>0.28</v>
      </c>
      <c r="AB374" s="139">
        <f t="shared" si="13"/>
        <v>0</v>
      </c>
      <c r="AC374" s="139">
        <f t="shared" si="14"/>
        <v>0</v>
      </c>
      <c r="AD374" s="139">
        <f t="shared" si="15"/>
        <v>0.165</v>
      </c>
      <c r="AE374" s="140">
        <f t="shared" si="16"/>
        <v>5.2988</v>
      </c>
      <c r="AF374" s="98">
        <f t="shared" si="17"/>
        <v>0.227416309</v>
      </c>
      <c r="AG374" s="141">
        <f t="shared" si="18"/>
        <v>0.227416309</v>
      </c>
    </row>
    <row r="375" ht="15.75" customHeight="1">
      <c r="A375" s="27" t="s">
        <v>172</v>
      </c>
      <c r="B375" s="27" t="s">
        <v>10</v>
      </c>
      <c r="C375" s="133" t="s">
        <v>486</v>
      </c>
      <c r="D375" s="134">
        <v>44886.0</v>
      </c>
      <c r="E375" s="133">
        <v>0.0</v>
      </c>
      <c r="F375" s="133">
        <v>100.0</v>
      </c>
      <c r="G375" s="133">
        <v>0.0</v>
      </c>
      <c r="H375" s="133">
        <v>0.0</v>
      </c>
      <c r="I375" s="133">
        <v>0.0</v>
      </c>
      <c r="J375" s="133">
        <v>0.0</v>
      </c>
      <c r="K375" s="133">
        <v>0.0</v>
      </c>
      <c r="L375" s="133">
        <v>0.0</v>
      </c>
      <c r="M375" s="133">
        <v>0.0</v>
      </c>
      <c r="N375" s="133">
        <v>0.0</v>
      </c>
      <c r="O375" s="133">
        <v>0.0</v>
      </c>
      <c r="P375" s="135">
        <f t="shared" si="1"/>
        <v>100</v>
      </c>
      <c r="Q375" s="136">
        <f t="shared" si="2"/>
        <v>0</v>
      </c>
      <c r="R375" s="137">
        <f t="shared" si="3"/>
        <v>0</v>
      </c>
      <c r="S375" s="138">
        <f t="shared" si="4"/>
        <v>0.74</v>
      </c>
      <c r="T375" s="139">
        <f t="shared" si="5"/>
        <v>0</v>
      </c>
      <c r="U375" s="139">
        <f t="shared" si="6"/>
        <v>0</v>
      </c>
      <c r="V375" s="139">
        <f t="shared" si="7"/>
        <v>0</v>
      </c>
      <c r="W375" s="139">
        <f t="shared" si="8"/>
        <v>0</v>
      </c>
      <c r="X375" s="139">
        <f t="shared" si="9"/>
        <v>0</v>
      </c>
      <c r="Y375" s="139">
        <f t="shared" si="10"/>
        <v>0</v>
      </c>
      <c r="Z375" s="139">
        <f t="shared" si="11"/>
        <v>0</v>
      </c>
      <c r="AA375" s="139">
        <f t="shared" si="12"/>
        <v>0</v>
      </c>
      <c r="AB375" s="139">
        <f t="shared" si="13"/>
        <v>0</v>
      </c>
      <c r="AC375" s="139">
        <f t="shared" si="14"/>
        <v>0</v>
      </c>
      <c r="AD375" s="139">
        <f t="shared" si="15"/>
        <v>0</v>
      </c>
      <c r="AE375" s="140">
        <f t="shared" si="16"/>
        <v>0.74</v>
      </c>
      <c r="AF375" s="98">
        <f t="shared" si="17"/>
        <v>0.03175965665</v>
      </c>
      <c r="AG375" s="141">
        <f t="shared" si="18"/>
        <v>0.03175965665</v>
      </c>
    </row>
    <row r="376" ht="15.75" customHeight="1">
      <c r="A376" s="27" t="s">
        <v>172</v>
      </c>
      <c r="B376" s="27" t="s">
        <v>10</v>
      </c>
      <c r="C376" s="133" t="s">
        <v>453</v>
      </c>
      <c r="D376" s="134">
        <v>44916.0</v>
      </c>
      <c r="E376" s="133">
        <v>1000.0</v>
      </c>
      <c r="F376" s="133">
        <v>240.0</v>
      </c>
      <c r="G376" s="133">
        <v>100.0</v>
      </c>
      <c r="H376" s="133">
        <v>0.0</v>
      </c>
      <c r="I376" s="133">
        <v>0.0</v>
      </c>
      <c r="J376" s="133">
        <v>200.0</v>
      </c>
      <c r="K376" s="133">
        <v>500.0</v>
      </c>
      <c r="L376" s="133">
        <v>200.0</v>
      </c>
      <c r="M376" s="133">
        <v>500.0</v>
      </c>
      <c r="N376" s="133">
        <v>0.0</v>
      </c>
      <c r="O376" s="133">
        <v>0.0</v>
      </c>
      <c r="P376" s="135">
        <f t="shared" si="1"/>
        <v>2740</v>
      </c>
      <c r="Q376" s="136">
        <f t="shared" si="2"/>
        <v>4.3</v>
      </c>
      <c r="R376" s="137">
        <f t="shared" si="3"/>
        <v>0.6</v>
      </c>
      <c r="S376" s="138">
        <f t="shared" si="4"/>
        <v>1.776</v>
      </c>
      <c r="T376" s="139">
        <f t="shared" si="5"/>
        <v>1</v>
      </c>
      <c r="U376" s="139">
        <f t="shared" si="6"/>
        <v>0</v>
      </c>
      <c r="V376" s="139">
        <f t="shared" si="7"/>
        <v>0</v>
      </c>
      <c r="W376" s="139">
        <f t="shared" si="8"/>
        <v>7.62</v>
      </c>
      <c r="X376" s="139">
        <f t="shared" si="9"/>
        <v>4.75</v>
      </c>
      <c r="Y376" s="139">
        <f t="shared" si="10"/>
        <v>3.45</v>
      </c>
      <c r="Z376" s="139">
        <f t="shared" si="11"/>
        <v>1.12</v>
      </c>
      <c r="AA376" s="139">
        <f t="shared" si="12"/>
        <v>1.12</v>
      </c>
      <c r="AB376" s="139">
        <f t="shared" si="13"/>
        <v>4.9</v>
      </c>
      <c r="AC376" s="139">
        <f t="shared" si="14"/>
        <v>7.25</v>
      </c>
      <c r="AD376" s="139">
        <f t="shared" si="15"/>
        <v>0</v>
      </c>
      <c r="AE376" s="140">
        <f t="shared" si="16"/>
        <v>37.886</v>
      </c>
      <c r="AF376" s="98">
        <f t="shared" si="17"/>
        <v>1.626008584</v>
      </c>
      <c r="AG376" s="141">
        <f t="shared" si="18"/>
        <v>1.626008584</v>
      </c>
    </row>
    <row r="377" ht="15.75" customHeight="1">
      <c r="A377" s="27" t="s">
        <v>172</v>
      </c>
      <c r="B377" s="27" t="s">
        <v>10</v>
      </c>
      <c r="C377" s="133" t="s">
        <v>454</v>
      </c>
      <c r="D377" s="134">
        <v>44916.0</v>
      </c>
      <c r="E377" s="133">
        <v>40.0</v>
      </c>
      <c r="F377" s="133">
        <v>60.0</v>
      </c>
      <c r="G377" s="133">
        <v>5.0</v>
      </c>
      <c r="H377" s="133">
        <v>50.0</v>
      </c>
      <c r="I377" s="133">
        <v>40.0</v>
      </c>
      <c r="J377" s="133">
        <v>50.0</v>
      </c>
      <c r="K377" s="133">
        <v>40.0</v>
      </c>
      <c r="L377" s="133">
        <v>40.0</v>
      </c>
      <c r="M377" s="133">
        <v>0.0</v>
      </c>
      <c r="N377" s="133">
        <v>30.0</v>
      </c>
      <c r="O377" s="133">
        <v>0.0</v>
      </c>
      <c r="P377" s="135">
        <f t="shared" si="1"/>
        <v>355</v>
      </c>
      <c r="Q377" s="136">
        <f t="shared" si="2"/>
        <v>0.172</v>
      </c>
      <c r="R377" s="137">
        <f t="shared" si="3"/>
        <v>0.024</v>
      </c>
      <c r="S377" s="138">
        <f t="shared" si="4"/>
        <v>0.444</v>
      </c>
      <c r="T377" s="139">
        <f t="shared" si="5"/>
        <v>0.05</v>
      </c>
      <c r="U377" s="139">
        <f t="shared" si="6"/>
        <v>0.595</v>
      </c>
      <c r="V377" s="139">
        <f t="shared" si="7"/>
        <v>0.312</v>
      </c>
      <c r="W377" s="139">
        <f t="shared" si="8"/>
        <v>1.905</v>
      </c>
      <c r="X377" s="139">
        <f t="shared" si="9"/>
        <v>0.38</v>
      </c>
      <c r="Y377" s="139">
        <f t="shared" si="10"/>
        <v>0.276</v>
      </c>
      <c r="Z377" s="139">
        <f t="shared" si="11"/>
        <v>0.224</v>
      </c>
      <c r="AA377" s="139">
        <f t="shared" si="12"/>
        <v>0.224</v>
      </c>
      <c r="AB377" s="139">
        <f t="shared" si="13"/>
        <v>0</v>
      </c>
      <c r="AC377" s="139">
        <f t="shared" si="14"/>
        <v>0</v>
      </c>
      <c r="AD377" s="139">
        <f t="shared" si="15"/>
        <v>0.165</v>
      </c>
      <c r="AE377" s="140">
        <f t="shared" si="16"/>
        <v>4.771</v>
      </c>
      <c r="AF377" s="98">
        <f t="shared" si="17"/>
        <v>0.2047639485</v>
      </c>
      <c r="AG377" s="141">
        <f t="shared" si="18"/>
        <v>0.2047639485</v>
      </c>
    </row>
    <row r="378" ht="15.75" customHeight="1">
      <c r="A378" s="27" t="s">
        <v>172</v>
      </c>
      <c r="B378" s="27" t="s">
        <v>10</v>
      </c>
      <c r="C378" s="133" t="s">
        <v>455</v>
      </c>
      <c r="D378" s="134">
        <v>44916.0</v>
      </c>
      <c r="E378" s="133">
        <v>80.0</v>
      </c>
      <c r="F378" s="133">
        <v>50.0</v>
      </c>
      <c r="G378" s="133">
        <v>20.0</v>
      </c>
      <c r="H378" s="133">
        <v>20.0</v>
      </c>
      <c r="I378" s="133">
        <v>20.0</v>
      </c>
      <c r="J378" s="133">
        <v>0.0</v>
      </c>
      <c r="K378" s="133">
        <v>60.0</v>
      </c>
      <c r="L378" s="133">
        <v>20.0</v>
      </c>
      <c r="M378" s="133">
        <v>0.0</v>
      </c>
      <c r="N378" s="133">
        <v>20.0</v>
      </c>
      <c r="O378" s="133">
        <v>0.0</v>
      </c>
      <c r="P378" s="135">
        <f t="shared" si="1"/>
        <v>290</v>
      </c>
      <c r="Q378" s="136">
        <f t="shared" si="2"/>
        <v>0.344</v>
      </c>
      <c r="R378" s="137">
        <f t="shared" si="3"/>
        <v>0.048</v>
      </c>
      <c r="S378" s="138">
        <f t="shared" si="4"/>
        <v>0.37</v>
      </c>
      <c r="T378" s="139">
        <f t="shared" si="5"/>
        <v>0.2</v>
      </c>
      <c r="U378" s="139">
        <f t="shared" si="6"/>
        <v>0.238</v>
      </c>
      <c r="V378" s="139">
        <f t="shared" si="7"/>
        <v>0.156</v>
      </c>
      <c r="W378" s="139">
        <f t="shared" si="8"/>
        <v>0</v>
      </c>
      <c r="X378" s="139">
        <f t="shared" si="9"/>
        <v>0.57</v>
      </c>
      <c r="Y378" s="139">
        <f t="shared" si="10"/>
        <v>0.414</v>
      </c>
      <c r="Z378" s="139">
        <f t="shared" si="11"/>
        <v>0.112</v>
      </c>
      <c r="AA378" s="139">
        <f t="shared" si="12"/>
        <v>0.112</v>
      </c>
      <c r="AB378" s="139">
        <f t="shared" si="13"/>
        <v>0</v>
      </c>
      <c r="AC378" s="139">
        <f t="shared" si="14"/>
        <v>0</v>
      </c>
      <c r="AD378" s="139">
        <f t="shared" si="15"/>
        <v>0.11</v>
      </c>
      <c r="AE378" s="140">
        <f t="shared" si="16"/>
        <v>2.674</v>
      </c>
      <c r="AF378" s="98">
        <f t="shared" si="17"/>
        <v>0.1147639485</v>
      </c>
      <c r="AG378" s="141">
        <f t="shared" si="18"/>
        <v>0.1147639485</v>
      </c>
    </row>
    <row r="379" ht="15.75" customHeight="1">
      <c r="A379" s="27" t="s">
        <v>172</v>
      </c>
      <c r="B379" s="27" t="s">
        <v>10</v>
      </c>
      <c r="C379" s="133" t="s">
        <v>456</v>
      </c>
      <c r="D379" s="134">
        <v>44916.0</v>
      </c>
      <c r="E379" s="133">
        <v>20.0</v>
      </c>
      <c r="F379" s="133">
        <v>70.0</v>
      </c>
      <c r="G379" s="133">
        <v>20.0</v>
      </c>
      <c r="H379" s="133">
        <v>40.0</v>
      </c>
      <c r="I379" s="133">
        <v>48.0</v>
      </c>
      <c r="J379" s="133">
        <v>50.0</v>
      </c>
      <c r="K379" s="133">
        <v>70.0</v>
      </c>
      <c r="L379" s="133">
        <v>40.0</v>
      </c>
      <c r="M379" s="133">
        <v>20.0</v>
      </c>
      <c r="N379" s="133">
        <v>30.0</v>
      </c>
      <c r="O379" s="133">
        <v>50.0</v>
      </c>
      <c r="P379" s="135">
        <f t="shared" si="1"/>
        <v>458</v>
      </c>
      <c r="Q379" s="136">
        <f t="shared" si="2"/>
        <v>0.086</v>
      </c>
      <c r="R379" s="137">
        <f t="shared" si="3"/>
        <v>0.012</v>
      </c>
      <c r="S379" s="138">
        <f t="shared" si="4"/>
        <v>0.518</v>
      </c>
      <c r="T379" s="139">
        <f t="shared" si="5"/>
        <v>0.2</v>
      </c>
      <c r="U379" s="139">
        <f t="shared" si="6"/>
        <v>0.476</v>
      </c>
      <c r="V379" s="139">
        <f t="shared" si="7"/>
        <v>0.3744</v>
      </c>
      <c r="W379" s="139">
        <f t="shared" si="8"/>
        <v>1.905</v>
      </c>
      <c r="X379" s="139">
        <f t="shared" si="9"/>
        <v>0.665</v>
      </c>
      <c r="Y379" s="139">
        <f t="shared" si="10"/>
        <v>0.483</v>
      </c>
      <c r="Z379" s="139">
        <f t="shared" si="11"/>
        <v>0.224</v>
      </c>
      <c r="AA379" s="139">
        <f t="shared" si="12"/>
        <v>0.224</v>
      </c>
      <c r="AB379" s="139">
        <f t="shared" si="13"/>
        <v>0.196</v>
      </c>
      <c r="AC379" s="139">
        <f t="shared" si="14"/>
        <v>0.29</v>
      </c>
      <c r="AD379" s="139">
        <f t="shared" si="15"/>
        <v>0.165</v>
      </c>
      <c r="AE379" s="140">
        <f t="shared" si="16"/>
        <v>5.8184</v>
      </c>
      <c r="AF379" s="98">
        <f t="shared" si="17"/>
        <v>0.2497167382</v>
      </c>
      <c r="AG379" s="141">
        <f t="shared" si="18"/>
        <v>0.2497167382</v>
      </c>
    </row>
    <row r="380" ht="15.75" customHeight="1">
      <c r="A380" s="27" t="s">
        <v>172</v>
      </c>
      <c r="B380" s="27" t="s">
        <v>10</v>
      </c>
      <c r="C380" s="133" t="s">
        <v>457</v>
      </c>
      <c r="D380" s="134">
        <v>44916.0</v>
      </c>
      <c r="E380" s="133">
        <v>60.0</v>
      </c>
      <c r="F380" s="133">
        <v>110.0</v>
      </c>
      <c r="G380" s="133">
        <v>15.0</v>
      </c>
      <c r="H380" s="133">
        <v>100.0</v>
      </c>
      <c r="I380" s="133">
        <v>100.0</v>
      </c>
      <c r="J380" s="133">
        <v>100.0</v>
      </c>
      <c r="K380" s="133">
        <v>100.0</v>
      </c>
      <c r="L380" s="133">
        <v>40.0</v>
      </c>
      <c r="M380" s="133">
        <v>0.0</v>
      </c>
      <c r="N380" s="133">
        <v>10.0</v>
      </c>
      <c r="O380" s="133">
        <v>50.0</v>
      </c>
      <c r="P380" s="135">
        <f t="shared" si="1"/>
        <v>685</v>
      </c>
      <c r="Q380" s="136">
        <f t="shared" si="2"/>
        <v>0.258</v>
      </c>
      <c r="R380" s="137">
        <f t="shared" si="3"/>
        <v>0.036</v>
      </c>
      <c r="S380" s="138">
        <f t="shared" si="4"/>
        <v>0.814</v>
      </c>
      <c r="T380" s="139">
        <f t="shared" si="5"/>
        <v>0.15</v>
      </c>
      <c r="U380" s="139">
        <f t="shared" si="6"/>
        <v>1.19</v>
      </c>
      <c r="V380" s="139">
        <f t="shared" si="7"/>
        <v>0.78</v>
      </c>
      <c r="W380" s="139">
        <f t="shared" si="8"/>
        <v>3.81</v>
      </c>
      <c r="X380" s="139">
        <f t="shared" si="9"/>
        <v>0.95</v>
      </c>
      <c r="Y380" s="139">
        <f t="shared" si="10"/>
        <v>0.69</v>
      </c>
      <c r="Z380" s="139">
        <f t="shared" si="11"/>
        <v>0.224</v>
      </c>
      <c r="AA380" s="139">
        <f t="shared" si="12"/>
        <v>0.224</v>
      </c>
      <c r="AB380" s="139">
        <f t="shared" si="13"/>
        <v>0</v>
      </c>
      <c r="AC380" s="139">
        <f t="shared" si="14"/>
        <v>0</v>
      </c>
      <c r="AD380" s="139">
        <f t="shared" si="15"/>
        <v>0.055</v>
      </c>
      <c r="AE380" s="140">
        <f t="shared" si="16"/>
        <v>9.181</v>
      </c>
      <c r="AF380" s="98">
        <f t="shared" si="17"/>
        <v>0.3940343348</v>
      </c>
      <c r="AG380" s="141">
        <f t="shared" si="18"/>
        <v>0.3940343348</v>
      </c>
    </row>
    <row r="381" ht="15.75" customHeight="1">
      <c r="A381" s="27" t="s">
        <v>172</v>
      </c>
      <c r="B381" s="27" t="s">
        <v>10</v>
      </c>
      <c r="C381" s="133" t="s">
        <v>458</v>
      </c>
      <c r="D381" s="134">
        <v>44916.0</v>
      </c>
      <c r="E381" s="133">
        <v>20.0</v>
      </c>
      <c r="F381" s="133">
        <v>40.0</v>
      </c>
      <c r="G381" s="133">
        <v>0.0</v>
      </c>
      <c r="H381" s="133">
        <v>20.0</v>
      </c>
      <c r="I381" s="133">
        <v>40.0</v>
      </c>
      <c r="J381" s="133">
        <v>50.0</v>
      </c>
      <c r="K381" s="133">
        <v>40.0</v>
      </c>
      <c r="L381" s="133">
        <v>20.0</v>
      </c>
      <c r="M381" s="133">
        <v>10.0</v>
      </c>
      <c r="N381" s="133">
        <v>20.0</v>
      </c>
      <c r="O381" s="133">
        <v>0.0</v>
      </c>
      <c r="P381" s="135">
        <f t="shared" si="1"/>
        <v>260</v>
      </c>
      <c r="Q381" s="136">
        <f t="shared" si="2"/>
        <v>0.086</v>
      </c>
      <c r="R381" s="137">
        <f t="shared" si="3"/>
        <v>0.012</v>
      </c>
      <c r="S381" s="138">
        <f t="shared" si="4"/>
        <v>0.296</v>
      </c>
      <c r="T381" s="139">
        <f t="shared" si="5"/>
        <v>0</v>
      </c>
      <c r="U381" s="139">
        <f t="shared" si="6"/>
        <v>0.238</v>
      </c>
      <c r="V381" s="139">
        <f t="shared" si="7"/>
        <v>0.312</v>
      </c>
      <c r="W381" s="139">
        <f t="shared" si="8"/>
        <v>1.905</v>
      </c>
      <c r="X381" s="139">
        <f t="shared" si="9"/>
        <v>0.38</v>
      </c>
      <c r="Y381" s="139">
        <f t="shared" si="10"/>
        <v>0.276</v>
      </c>
      <c r="Z381" s="139">
        <f t="shared" si="11"/>
        <v>0.112</v>
      </c>
      <c r="AA381" s="139">
        <f t="shared" si="12"/>
        <v>0.112</v>
      </c>
      <c r="AB381" s="139">
        <f t="shared" si="13"/>
        <v>0.098</v>
      </c>
      <c r="AC381" s="139">
        <f t="shared" si="14"/>
        <v>0.145</v>
      </c>
      <c r="AD381" s="139">
        <f t="shared" si="15"/>
        <v>0.11</v>
      </c>
      <c r="AE381" s="140">
        <f t="shared" si="16"/>
        <v>4.082</v>
      </c>
      <c r="AF381" s="98">
        <f t="shared" si="17"/>
        <v>0.175193133</v>
      </c>
      <c r="AG381" s="141">
        <f t="shared" si="18"/>
        <v>0.175193133</v>
      </c>
    </row>
    <row r="382" ht="15.75" customHeight="1">
      <c r="A382" s="27" t="s">
        <v>172</v>
      </c>
      <c r="B382" s="27" t="s">
        <v>10</v>
      </c>
      <c r="C382" s="133" t="s">
        <v>459</v>
      </c>
      <c r="D382" s="134">
        <v>44916.0</v>
      </c>
      <c r="E382" s="133">
        <v>40.0</v>
      </c>
      <c r="F382" s="133">
        <v>30.0</v>
      </c>
      <c r="G382" s="133">
        <v>5.0</v>
      </c>
      <c r="H382" s="133">
        <v>10.0</v>
      </c>
      <c r="I382" s="133">
        <v>0.0</v>
      </c>
      <c r="J382" s="133">
        <v>0.0</v>
      </c>
      <c r="K382" s="133">
        <v>30.0</v>
      </c>
      <c r="L382" s="133">
        <v>10.0</v>
      </c>
      <c r="M382" s="133">
        <v>0.0</v>
      </c>
      <c r="N382" s="133">
        <v>0.0</v>
      </c>
      <c r="O382" s="133">
        <v>0.0</v>
      </c>
      <c r="P382" s="135">
        <f t="shared" si="1"/>
        <v>125</v>
      </c>
      <c r="Q382" s="136">
        <f t="shared" si="2"/>
        <v>0.172</v>
      </c>
      <c r="R382" s="137">
        <f t="shared" si="3"/>
        <v>0.024</v>
      </c>
      <c r="S382" s="138">
        <f t="shared" si="4"/>
        <v>0.222</v>
      </c>
      <c r="T382" s="139">
        <f t="shared" si="5"/>
        <v>0.05</v>
      </c>
      <c r="U382" s="139">
        <f t="shared" si="6"/>
        <v>0.119</v>
      </c>
      <c r="V382" s="139">
        <f t="shared" si="7"/>
        <v>0</v>
      </c>
      <c r="W382" s="139">
        <f t="shared" si="8"/>
        <v>0</v>
      </c>
      <c r="X382" s="139">
        <f t="shared" si="9"/>
        <v>0.285</v>
      </c>
      <c r="Y382" s="139">
        <f t="shared" si="10"/>
        <v>0.207</v>
      </c>
      <c r="Z382" s="139">
        <f t="shared" si="11"/>
        <v>0.056</v>
      </c>
      <c r="AA382" s="139">
        <f t="shared" si="12"/>
        <v>0.056</v>
      </c>
      <c r="AB382" s="139">
        <f t="shared" si="13"/>
        <v>0</v>
      </c>
      <c r="AC382" s="139">
        <f t="shared" si="14"/>
        <v>0</v>
      </c>
      <c r="AD382" s="139">
        <f t="shared" si="15"/>
        <v>0</v>
      </c>
      <c r="AE382" s="140">
        <f t="shared" si="16"/>
        <v>1.191</v>
      </c>
      <c r="AF382" s="98">
        <f t="shared" si="17"/>
        <v>0.05111587983</v>
      </c>
      <c r="AG382" s="141">
        <f t="shared" si="18"/>
        <v>0.05111587983</v>
      </c>
    </row>
    <row r="383" ht="15.75" customHeight="1">
      <c r="A383" s="27" t="s">
        <v>172</v>
      </c>
      <c r="B383" s="27" t="s">
        <v>10</v>
      </c>
      <c r="C383" s="133" t="s">
        <v>460</v>
      </c>
      <c r="D383" s="134">
        <v>44916.0</v>
      </c>
      <c r="E383" s="133">
        <v>60.0</v>
      </c>
      <c r="F383" s="133">
        <v>130.0</v>
      </c>
      <c r="G383" s="133">
        <v>10.0</v>
      </c>
      <c r="H383" s="133">
        <v>50.0</v>
      </c>
      <c r="I383" s="133">
        <v>56.0</v>
      </c>
      <c r="J383" s="133">
        <v>50.0</v>
      </c>
      <c r="K383" s="133">
        <v>50.0</v>
      </c>
      <c r="L383" s="133">
        <v>20.0</v>
      </c>
      <c r="M383" s="133">
        <v>10.0</v>
      </c>
      <c r="N383" s="133">
        <v>60.0</v>
      </c>
      <c r="O383" s="133">
        <v>0.0</v>
      </c>
      <c r="P383" s="135">
        <f t="shared" si="1"/>
        <v>496</v>
      </c>
      <c r="Q383" s="136">
        <f t="shared" si="2"/>
        <v>0.258</v>
      </c>
      <c r="R383" s="137">
        <f t="shared" si="3"/>
        <v>0.036</v>
      </c>
      <c r="S383" s="138">
        <f t="shared" si="4"/>
        <v>0.962</v>
      </c>
      <c r="T383" s="139">
        <f t="shared" si="5"/>
        <v>0.1</v>
      </c>
      <c r="U383" s="139">
        <f t="shared" si="6"/>
        <v>0.595</v>
      </c>
      <c r="V383" s="139">
        <f t="shared" si="7"/>
        <v>0.4368</v>
      </c>
      <c r="W383" s="139">
        <f t="shared" si="8"/>
        <v>1.905</v>
      </c>
      <c r="X383" s="139">
        <f t="shared" si="9"/>
        <v>0.475</v>
      </c>
      <c r="Y383" s="139">
        <f t="shared" si="10"/>
        <v>0.345</v>
      </c>
      <c r="Z383" s="139">
        <f t="shared" si="11"/>
        <v>0.112</v>
      </c>
      <c r="AA383" s="139">
        <f t="shared" si="12"/>
        <v>0.112</v>
      </c>
      <c r="AB383" s="139">
        <f t="shared" si="13"/>
        <v>0.098</v>
      </c>
      <c r="AC383" s="139">
        <f t="shared" si="14"/>
        <v>0.145</v>
      </c>
      <c r="AD383" s="139">
        <f t="shared" si="15"/>
        <v>0.33</v>
      </c>
      <c r="AE383" s="140">
        <f t="shared" si="16"/>
        <v>5.9098</v>
      </c>
      <c r="AF383" s="98">
        <f t="shared" si="17"/>
        <v>0.253639485</v>
      </c>
      <c r="AG383" s="141">
        <f t="shared" si="18"/>
        <v>0.253639485</v>
      </c>
    </row>
    <row r="384" ht="15.75" customHeight="1">
      <c r="A384" s="27" t="s">
        <v>172</v>
      </c>
      <c r="B384" s="27" t="s">
        <v>10</v>
      </c>
      <c r="C384" s="133" t="s">
        <v>461</v>
      </c>
      <c r="D384" s="134">
        <v>44916.0</v>
      </c>
      <c r="E384" s="133">
        <v>60.0</v>
      </c>
      <c r="F384" s="133">
        <v>100.0</v>
      </c>
      <c r="G384" s="133">
        <v>0.0</v>
      </c>
      <c r="H384" s="133">
        <v>0.0</v>
      </c>
      <c r="I384" s="133">
        <v>0.0</v>
      </c>
      <c r="J384" s="133">
        <v>0.0</v>
      </c>
      <c r="K384" s="133">
        <v>30.0</v>
      </c>
      <c r="L384" s="133">
        <v>40.0</v>
      </c>
      <c r="M384" s="133">
        <v>10.0</v>
      </c>
      <c r="N384" s="133">
        <v>10.0</v>
      </c>
      <c r="O384" s="133">
        <v>40.0</v>
      </c>
      <c r="P384" s="135">
        <f t="shared" si="1"/>
        <v>290</v>
      </c>
      <c r="Q384" s="136">
        <f t="shared" si="2"/>
        <v>0.258</v>
      </c>
      <c r="R384" s="137">
        <f t="shared" si="3"/>
        <v>0.036</v>
      </c>
      <c r="S384" s="138">
        <f t="shared" si="4"/>
        <v>0.74</v>
      </c>
      <c r="T384" s="139">
        <f t="shared" si="5"/>
        <v>0</v>
      </c>
      <c r="U384" s="139">
        <f t="shared" si="6"/>
        <v>0</v>
      </c>
      <c r="V384" s="139">
        <f t="shared" si="7"/>
        <v>0</v>
      </c>
      <c r="W384" s="139">
        <f t="shared" si="8"/>
        <v>0</v>
      </c>
      <c r="X384" s="139">
        <f t="shared" si="9"/>
        <v>0.285</v>
      </c>
      <c r="Y384" s="139">
        <f t="shared" si="10"/>
        <v>0.207</v>
      </c>
      <c r="Z384" s="139">
        <f t="shared" si="11"/>
        <v>0.224</v>
      </c>
      <c r="AA384" s="139">
        <f t="shared" si="12"/>
        <v>0.224</v>
      </c>
      <c r="AB384" s="139">
        <f t="shared" si="13"/>
        <v>0.098</v>
      </c>
      <c r="AC384" s="139">
        <f t="shared" si="14"/>
        <v>0.145</v>
      </c>
      <c r="AD384" s="139">
        <f t="shared" si="15"/>
        <v>0.055</v>
      </c>
      <c r="AE384" s="140">
        <f t="shared" si="16"/>
        <v>2.272</v>
      </c>
      <c r="AF384" s="98">
        <f t="shared" si="17"/>
        <v>0.09751072961</v>
      </c>
      <c r="AG384" s="141">
        <f t="shared" si="18"/>
        <v>0.09751072961</v>
      </c>
    </row>
    <row r="385" ht="15.75" customHeight="1">
      <c r="A385" s="27" t="s">
        <v>172</v>
      </c>
      <c r="B385" s="27" t="s">
        <v>10</v>
      </c>
      <c r="C385" s="133" t="s">
        <v>462</v>
      </c>
      <c r="D385" s="134">
        <v>44916.0</v>
      </c>
      <c r="E385" s="133">
        <v>60.0</v>
      </c>
      <c r="F385" s="133">
        <v>130.0</v>
      </c>
      <c r="G385" s="133">
        <v>45.0</v>
      </c>
      <c r="H385" s="133">
        <v>70.0</v>
      </c>
      <c r="I385" s="133">
        <v>48.0</v>
      </c>
      <c r="J385" s="133">
        <v>50.0</v>
      </c>
      <c r="K385" s="133">
        <v>30.0</v>
      </c>
      <c r="L385" s="133">
        <v>20.0</v>
      </c>
      <c r="M385" s="133">
        <v>10.0</v>
      </c>
      <c r="N385" s="133">
        <v>30.0</v>
      </c>
      <c r="O385" s="133">
        <v>30.0</v>
      </c>
      <c r="P385" s="135">
        <f t="shared" si="1"/>
        <v>523</v>
      </c>
      <c r="Q385" s="136">
        <f t="shared" si="2"/>
        <v>0.258</v>
      </c>
      <c r="R385" s="137">
        <f t="shared" si="3"/>
        <v>0.036</v>
      </c>
      <c r="S385" s="138">
        <f t="shared" si="4"/>
        <v>0.962</v>
      </c>
      <c r="T385" s="139">
        <f t="shared" si="5"/>
        <v>0.45</v>
      </c>
      <c r="U385" s="139">
        <f t="shared" si="6"/>
        <v>0.833</v>
      </c>
      <c r="V385" s="139">
        <f t="shared" si="7"/>
        <v>0.3744</v>
      </c>
      <c r="W385" s="139">
        <f t="shared" si="8"/>
        <v>1.905</v>
      </c>
      <c r="X385" s="139">
        <f t="shared" si="9"/>
        <v>0.285</v>
      </c>
      <c r="Y385" s="139">
        <f t="shared" si="10"/>
        <v>0.207</v>
      </c>
      <c r="Z385" s="139">
        <f t="shared" si="11"/>
        <v>0.112</v>
      </c>
      <c r="AA385" s="139">
        <f t="shared" si="12"/>
        <v>0.112</v>
      </c>
      <c r="AB385" s="139">
        <f t="shared" si="13"/>
        <v>0.098</v>
      </c>
      <c r="AC385" s="139">
        <f t="shared" si="14"/>
        <v>0.145</v>
      </c>
      <c r="AD385" s="139">
        <f t="shared" si="15"/>
        <v>0.165</v>
      </c>
      <c r="AE385" s="140">
        <f t="shared" si="16"/>
        <v>5.9424</v>
      </c>
      <c r="AF385" s="98">
        <f t="shared" si="17"/>
        <v>0.2550386266</v>
      </c>
      <c r="AG385" s="141">
        <f t="shared" si="18"/>
        <v>0.2550386266</v>
      </c>
    </row>
    <row r="386" ht="15.75" customHeight="1">
      <c r="A386" s="27" t="s">
        <v>172</v>
      </c>
      <c r="B386" s="27" t="s">
        <v>10</v>
      </c>
      <c r="C386" s="133" t="s">
        <v>463</v>
      </c>
      <c r="D386" s="134">
        <v>44916.0</v>
      </c>
      <c r="E386" s="133">
        <v>80.0</v>
      </c>
      <c r="F386" s="133">
        <v>160.0</v>
      </c>
      <c r="G386" s="133">
        <v>20.0</v>
      </c>
      <c r="H386" s="133">
        <v>100.0</v>
      </c>
      <c r="I386" s="133">
        <v>100.0</v>
      </c>
      <c r="J386" s="133">
        <v>100.0</v>
      </c>
      <c r="K386" s="133">
        <v>100.0</v>
      </c>
      <c r="L386" s="133">
        <v>50.0</v>
      </c>
      <c r="M386" s="133">
        <v>30.0</v>
      </c>
      <c r="N386" s="133">
        <v>50.0</v>
      </c>
      <c r="O386" s="133">
        <v>0.0</v>
      </c>
      <c r="P386" s="135">
        <f t="shared" si="1"/>
        <v>790</v>
      </c>
      <c r="Q386" s="136">
        <f t="shared" si="2"/>
        <v>0.344</v>
      </c>
      <c r="R386" s="137">
        <f t="shared" si="3"/>
        <v>0.048</v>
      </c>
      <c r="S386" s="138">
        <f t="shared" si="4"/>
        <v>1.184</v>
      </c>
      <c r="T386" s="139">
        <f t="shared" si="5"/>
        <v>0.2</v>
      </c>
      <c r="U386" s="139">
        <f t="shared" si="6"/>
        <v>1.19</v>
      </c>
      <c r="V386" s="139">
        <f t="shared" si="7"/>
        <v>0.78</v>
      </c>
      <c r="W386" s="139">
        <f t="shared" si="8"/>
        <v>3.81</v>
      </c>
      <c r="X386" s="139">
        <f t="shared" si="9"/>
        <v>0.95</v>
      </c>
      <c r="Y386" s="139">
        <f t="shared" si="10"/>
        <v>0.69</v>
      </c>
      <c r="Z386" s="139">
        <f t="shared" si="11"/>
        <v>0.28</v>
      </c>
      <c r="AA386" s="139">
        <f t="shared" si="12"/>
        <v>0.28</v>
      </c>
      <c r="AB386" s="139">
        <f t="shared" si="13"/>
        <v>0.294</v>
      </c>
      <c r="AC386" s="139">
        <f t="shared" si="14"/>
        <v>0.435</v>
      </c>
      <c r="AD386" s="139">
        <f t="shared" si="15"/>
        <v>0.275</v>
      </c>
      <c r="AE386" s="140">
        <f t="shared" si="16"/>
        <v>10.76</v>
      </c>
      <c r="AF386" s="98">
        <f t="shared" si="17"/>
        <v>0.4618025751</v>
      </c>
      <c r="AG386" s="141">
        <f t="shared" si="18"/>
        <v>0.4618025751</v>
      </c>
    </row>
    <row r="387" ht="15.75" customHeight="1">
      <c r="A387" s="27" t="s">
        <v>172</v>
      </c>
      <c r="B387" s="27" t="s">
        <v>10</v>
      </c>
      <c r="C387" s="133" t="s">
        <v>464</v>
      </c>
      <c r="D387" s="134">
        <v>44916.0</v>
      </c>
      <c r="E387" s="133">
        <v>0.0</v>
      </c>
      <c r="F387" s="133">
        <v>0.0</v>
      </c>
      <c r="G387" s="133">
        <v>0.0</v>
      </c>
      <c r="H387" s="133">
        <v>20.0</v>
      </c>
      <c r="I387" s="133">
        <v>0.0</v>
      </c>
      <c r="J387" s="133">
        <v>50.0</v>
      </c>
      <c r="K387" s="133">
        <v>0.0</v>
      </c>
      <c r="L387" s="133">
        <v>20.0</v>
      </c>
      <c r="M387" s="133">
        <v>0.0</v>
      </c>
      <c r="N387" s="133">
        <v>0.0</v>
      </c>
      <c r="O387" s="133">
        <v>0.0</v>
      </c>
      <c r="P387" s="135">
        <f t="shared" si="1"/>
        <v>90</v>
      </c>
      <c r="Q387" s="136">
        <f t="shared" si="2"/>
        <v>0</v>
      </c>
      <c r="R387" s="137">
        <f t="shared" si="3"/>
        <v>0</v>
      </c>
      <c r="S387" s="138">
        <f t="shared" si="4"/>
        <v>0</v>
      </c>
      <c r="T387" s="139">
        <f t="shared" si="5"/>
        <v>0</v>
      </c>
      <c r="U387" s="139">
        <f t="shared" si="6"/>
        <v>0.238</v>
      </c>
      <c r="V387" s="139">
        <f t="shared" si="7"/>
        <v>0</v>
      </c>
      <c r="W387" s="139">
        <f t="shared" si="8"/>
        <v>1.905</v>
      </c>
      <c r="X387" s="139">
        <f t="shared" si="9"/>
        <v>0</v>
      </c>
      <c r="Y387" s="139">
        <f t="shared" si="10"/>
        <v>0</v>
      </c>
      <c r="Z387" s="139">
        <f t="shared" si="11"/>
        <v>0.112</v>
      </c>
      <c r="AA387" s="139">
        <f t="shared" si="12"/>
        <v>0.112</v>
      </c>
      <c r="AB387" s="139">
        <f t="shared" si="13"/>
        <v>0</v>
      </c>
      <c r="AC387" s="139">
        <f t="shared" si="14"/>
        <v>0</v>
      </c>
      <c r="AD387" s="139">
        <f t="shared" si="15"/>
        <v>0</v>
      </c>
      <c r="AE387" s="140">
        <f t="shared" si="16"/>
        <v>2.367</v>
      </c>
      <c r="AF387" s="98">
        <f t="shared" si="17"/>
        <v>0.1015879828</v>
      </c>
      <c r="AG387" s="141">
        <f t="shared" si="18"/>
        <v>0.1015879828</v>
      </c>
    </row>
    <row r="388" ht="15.75" customHeight="1">
      <c r="A388" s="27" t="s">
        <v>172</v>
      </c>
      <c r="B388" s="27" t="s">
        <v>10</v>
      </c>
      <c r="C388" s="133" t="s">
        <v>465</v>
      </c>
      <c r="D388" s="134">
        <v>44916.0</v>
      </c>
      <c r="E388" s="133">
        <v>180.0</v>
      </c>
      <c r="F388" s="133">
        <v>270.0</v>
      </c>
      <c r="G388" s="133">
        <v>65.0</v>
      </c>
      <c r="H388" s="133">
        <v>160.0</v>
      </c>
      <c r="I388" s="133">
        <v>180.0</v>
      </c>
      <c r="J388" s="133">
        <v>140.0</v>
      </c>
      <c r="K388" s="133">
        <v>200.0</v>
      </c>
      <c r="L388" s="133">
        <v>100.0</v>
      </c>
      <c r="M388" s="133">
        <v>0.0</v>
      </c>
      <c r="N388" s="133">
        <v>60.0</v>
      </c>
      <c r="O388" s="133">
        <v>20.0</v>
      </c>
      <c r="P388" s="135">
        <f t="shared" si="1"/>
        <v>1375</v>
      </c>
      <c r="Q388" s="136">
        <f t="shared" si="2"/>
        <v>0.774</v>
      </c>
      <c r="R388" s="137">
        <f t="shared" si="3"/>
        <v>0.108</v>
      </c>
      <c r="S388" s="138">
        <f t="shared" si="4"/>
        <v>1.998</v>
      </c>
      <c r="T388" s="139">
        <f t="shared" si="5"/>
        <v>0.65</v>
      </c>
      <c r="U388" s="139">
        <f t="shared" si="6"/>
        <v>1.904</v>
      </c>
      <c r="V388" s="139">
        <f t="shared" si="7"/>
        <v>1.404</v>
      </c>
      <c r="W388" s="139">
        <f t="shared" si="8"/>
        <v>5.334</v>
      </c>
      <c r="X388" s="139">
        <f t="shared" si="9"/>
        <v>1.9</v>
      </c>
      <c r="Y388" s="139">
        <f t="shared" si="10"/>
        <v>1.38</v>
      </c>
      <c r="Z388" s="139">
        <f t="shared" si="11"/>
        <v>0.56</v>
      </c>
      <c r="AA388" s="139">
        <f t="shared" si="12"/>
        <v>0.56</v>
      </c>
      <c r="AB388" s="139">
        <f t="shared" si="13"/>
        <v>0</v>
      </c>
      <c r="AC388" s="139">
        <f t="shared" si="14"/>
        <v>0</v>
      </c>
      <c r="AD388" s="139">
        <f t="shared" si="15"/>
        <v>0.33</v>
      </c>
      <c r="AE388" s="140">
        <f t="shared" si="16"/>
        <v>16.902</v>
      </c>
      <c r="AF388" s="98">
        <f t="shared" si="17"/>
        <v>0.7254077253</v>
      </c>
      <c r="AG388" s="141">
        <f t="shared" si="18"/>
        <v>0.7254077253</v>
      </c>
    </row>
    <row r="389" ht="15.75" customHeight="1">
      <c r="A389" s="27" t="s">
        <v>172</v>
      </c>
      <c r="B389" s="27" t="s">
        <v>10</v>
      </c>
      <c r="C389" s="133" t="s">
        <v>466</v>
      </c>
      <c r="D389" s="134">
        <v>44916.0</v>
      </c>
      <c r="E389" s="133">
        <v>60.0</v>
      </c>
      <c r="F389" s="133">
        <v>90.0</v>
      </c>
      <c r="G389" s="133">
        <v>25.0</v>
      </c>
      <c r="H389" s="133">
        <v>10.0</v>
      </c>
      <c r="I389" s="133">
        <v>4.0</v>
      </c>
      <c r="J389" s="133">
        <v>0.0</v>
      </c>
      <c r="K389" s="133">
        <v>10.0</v>
      </c>
      <c r="L389" s="133">
        <v>40.0</v>
      </c>
      <c r="M389" s="133">
        <v>20.0</v>
      </c>
      <c r="N389" s="133">
        <v>0.0</v>
      </c>
      <c r="O389" s="133">
        <v>0.0</v>
      </c>
      <c r="P389" s="135">
        <f t="shared" si="1"/>
        <v>259</v>
      </c>
      <c r="Q389" s="136">
        <f t="shared" si="2"/>
        <v>0.258</v>
      </c>
      <c r="R389" s="137">
        <f t="shared" si="3"/>
        <v>0.036</v>
      </c>
      <c r="S389" s="138">
        <f t="shared" si="4"/>
        <v>0.666</v>
      </c>
      <c r="T389" s="139">
        <f t="shared" si="5"/>
        <v>0.25</v>
      </c>
      <c r="U389" s="139">
        <f t="shared" si="6"/>
        <v>0.119</v>
      </c>
      <c r="V389" s="139">
        <f t="shared" si="7"/>
        <v>0.0312</v>
      </c>
      <c r="W389" s="139">
        <f t="shared" si="8"/>
        <v>0</v>
      </c>
      <c r="X389" s="139">
        <f t="shared" si="9"/>
        <v>0.095</v>
      </c>
      <c r="Y389" s="139">
        <f t="shared" si="10"/>
        <v>0.069</v>
      </c>
      <c r="Z389" s="139">
        <f t="shared" si="11"/>
        <v>0.224</v>
      </c>
      <c r="AA389" s="139">
        <f t="shared" si="12"/>
        <v>0.224</v>
      </c>
      <c r="AB389" s="139">
        <f t="shared" si="13"/>
        <v>0.196</v>
      </c>
      <c r="AC389" s="139">
        <f t="shared" si="14"/>
        <v>0.29</v>
      </c>
      <c r="AD389" s="139">
        <f t="shared" si="15"/>
        <v>0</v>
      </c>
      <c r="AE389" s="140">
        <f t="shared" si="16"/>
        <v>2.4582</v>
      </c>
      <c r="AF389" s="98">
        <f t="shared" si="17"/>
        <v>0.1055021459</v>
      </c>
      <c r="AG389" s="141">
        <f t="shared" si="18"/>
        <v>0.1055021459</v>
      </c>
    </row>
    <row r="390" ht="15.75" customHeight="1">
      <c r="A390" s="27" t="s">
        <v>172</v>
      </c>
      <c r="B390" s="27" t="s">
        <v>10</v>
      </c>
      <c r="C390" s="133" t="s">
        <v>467</v>
      </c>
      <c r="D390" s="134">
        <v>44916.0</v>
      </c>
      <c r="E390" s="133">
        <v>40.0</v>
      </c>
      <c r="F390" s="133">
        <v>100.0</v>
      </c>
      <c r="G390" s="133">
        <v>0.0</v>
      </c>
      <c r="H390" s="133">
        <v>0.0</v>
      </c>
      <c r="I390" s="133">
        <v>0.0</v>
      </c>
      <c r="J390" s="133">
        <v>0.0</v>
      </c>
      <c r="K390" s="133">
        <v>0.0</v>
      </c>
      <c r="L390" s="133">
        <v>30.0</v>
      </c>
      <c r="M390" s="133">
        <v>0.0</v>
      </c>
      <c r="N390" s="133">
        <v>0.0</v>
      </c>
      <c r="O390" s="133">
        <v>30.0</v>
      </c>
      <c r="P390" s="135">
        <f t="shared" si="1"/>
        <v>200</v>
      </c>
      <c r="Q390" s="136">
        <f t="shared" si="2"/>
        <v>0.172</v>
      </c>
      <c r="R390" s="137">
        <f t="shared" si="3"/>
        <v>0.024</v>
      </c>
      <c r="S390" s="138">
        <f t="shared" si="4"/>
        <v>0.74</v>
      </c>
      <c r="T390" s="139">
        <f t="shared" si="5"/>
        <v>0</v>
      </c>
      <c r="U390" s="139">
        <f t="shared" si="6"/>
        <v>0</v>
      </c>
      <c r="V390" s="139">
        <f t="shared" si="7"/>
        <v>0</v>
      </c>
      <c r="W390" s="139">
        <f t="shared" si="8"/>
        <v>0</v>
      </c>
      <c r="X390" s="139">
        <f t="shared" si="9"/>
        <v>0</v>
      </c>
      <c r="Y390" s="139">
        <f t="shared" si="10"/>
        <v>0</v>
      </c>
      <c r="Z390" s="139">
        <f t="shared" si="11"/>
        <v>0.168</v>
      </c>
      <c r="AA390" s="139">
        <f t="shared" si="12"/>
        <v>0.168</v>
      </c>
      <c r="AB390" s="139">
        <f t="shared" si="13"/>
        <v>0</v>
      </c>
      <c r="AC390" s="139">
        <f t="shared" si="14"/>
        <v>0</v>
      </c>
      <c r="AD390" s="139">
        <f t="shared" si="15"/>
        <v>0</v>
      </c>
      <c r="AE390" s="140">
        <f t="shared" si="16"/>
        <v>1.272</v>
      </c>
      <c r="AF390" s="98">
        <f t="shared" si="17"/>
        <v>0.05459227468</v>
      </c>
      <c r="AG390" s="141">
        <f t="shared" si="18"/>
        <v>0.05459227468</v>
      </c>
    </row>
    <row r="391" ht="15.75" customHeight="1">
      <c r="A391" s="27" t="s">
        <v>172</v>
      </c>
      <c r="B391" s="27" t="s">
        <v>10</v>
      </c>
      <c r="C391" s="133" t="s">
        <v>468</v>
      </c>
      <c r="D391" s="134">
        <v>44916.0</v>
      </c>
      <c r="E391" s="133">
        <v>20.0</v>
      </c>
      <c r="F391" s="133">
        <v>40.0</v>
      </c>
      <c r="G391" s="133">
        <v>0.0</v>
      </c>
      <c r="H391" s="133">
        <v>0.0</v>
      </c>
      <c r="I391" s="133">
        <v>0.0</v>
      </c>
      <c r="J391" s="133">
        <v>0.0</v>
      </c>
      <c r="K391" s="133">
        <v>40.0</v>
      </c>
      <c r="L391" s="133">
        <v>20.0</v>
      </c>
      <c r="M391" s="133">
        <v>10.0</v>
      </c>
      <c r="N391" s="133">
        <v>0.0</v>
      </c>
      <c r="O391" s="133">
        <v>40.0</v>
      </c>
      <c r="P391" s="135">
        <f t="shared" si="1"/>
        <v>170</v>
      </c>
      <c r="Q391" s="136">
        <f t="shared" si="2"/>
        <v>0.086</v>
      </c>
      <c r="R391" s="137">
        <f t="shared" si="3"/>
        <v>0.012</v>
      </c>
      <c r="S391" s="138">
        <f t="shared" si="4"/>
        <v>0.296</v>
      </c>
      <c r="T391" s="139">
        <f t="shared" si="5"/>
        <v>0</v>
      </c>
      <c r="U391" s="139">
        <f t="shared" si="6"/>
        <v>0</v>
      </c>
      <c r="V391" s="139">
        <f t="shared" si="7"/>
        <v>0</v>
      </c>
      <c r="W391" s="139">
        <f t="shared" si="8"/>
        <v>0</v>
      </c>
      <c r="X391" s="139">
        <f t="shared" si="9"/>
        <v>0.38</v>
      </c>
      <c r="Y391" s="139">
        <f t="shared" si="10"/>
        <v>0.276</v>
      </c>
      <c r="Z391" s="139">
        <f t="shared" si="11"/>
        <v>0.112</v>
      </c>
      <c r="AA391" s="139">
        <f t="shared" si="12"/>
        <v>0.112</v>
      </c>
      <c r="AB391" s="139">
        <f t="shared" si="13"/>
        <v>0.098</v>
      </c>
      <c r="AC391" s="139">
        <f t="shared" si="14"/>
        <v>0.145</v>
      </c>
      <c r="AD391" s="139">
        <f t="shared" si="15"/>
        <v>0</v>
      </c>
      <c r="AE391" s="140">
        <f t="shared" si="16"/>
        <v>1.517</v>
      </c>
      <c r="AF391" s="98">
        <f t="shared" si="17"/>
        <v>0.06510729614</v>
      </c>
      <c r="AG391" s="141">
        <f t="shared" si="18"/>
        <v>0.06510729614</v>
      </c>
    </row>
    <row r="392" ht="15.75" customHeight="1">
      <c r="A392" s="27" t="s">
        <v>172</v>
      </c>
      <c r="B392" s="27" t="s">
        <v>10</v>
      </c>
      <c r="C392" s="133" t="s">
        <v>469</v>
      </c>
      <c r="D392" s="134">
        <v>44916.0</v>
      </c>
      <c r="E392" s="133">
        <v>100.0</v>
      </c>
      <c r="F392" s="133">
        <v>230.0</v>
      </c>
      <c r="G392" s="133">
        <v>50.0</v>
      </c>
      <c r="H392" s="133">
        <v>100.0</v>
      </c>
      <c r="I392" s="133">
        <v>84.0</v>
      </c>
      <c r="J392" s="133">
        <v>100.0</v>
      </c>
      <c r="K392" s="133">
        <v>100.0</v>
      </c>
      <c r="L392" s="133">
        <v>100.0</v>
      </c>
      <c r="M392" s="133">
        <v>40.0</v>
      </c>
      <c r="N392" s="133">
        <v>50.0</v>
      </c>
      <c r="O392" s="133">
        <v>0.0</v>
      </c>
      <c r="P392" s="135">
        <f t="shared" si="1"/>
        <v>954</v>
      </c>
      <c r="Q392" s="136">
        <f t="shared" si="2"/>
        <v>0.43</v>
      </c>
      <c r="R392" s="137">
        <f t="shared" si="3"/>
        <v>0.06</v>
      </c>
      <c r="S392" s="138">
        <f t="shared" si="4"/>
        <v>1.702</v>
      </c>
      <c r="T392" s="139">
        <f t="shared" si="5"/>
        <v>0.5</v>
      </c>
      <c r="U392" s="139">
        <f t="shared" si="6"/>
        <v>1.19</v>
      </c>
      <c r="V392" s="139">
        <f t="shared" si="7"/>
        <v>0.6552</v>
      </c>
      <c r="W392" s="139">
        <f t="shared" si="8"/>
        <v>3.81</v>
      </c>
      <c r="X392" s="139">
        <f t="shared" si="9"/>
        <v>0.95</v>
      </c>
      <c r="Y392" s="139">
        <f t="shared" si="10"/>
        <v>0.69</v>
      </c>
      <c r="Z392" s="139">
        <f t="shared" si="11"/>
        <v>0.56</v>
      </c>
      <c r="AA392" s="139">
        <f t="shared" si="12"/>
        <v>0.56</v>
      </c>
      <c r="AB392" s="139">
        <f t="shared" si="13"/>
        <v>0.392</v>
      </c>
      <c r="AC392" s="139">
        <f t="shared" si="14"/>
        <v>0.58</v>
      </c>
      <c r="AD392" s="139">
        <f t="shared" si="15"/>
        <v>0.275</v>
      </c>
      <c r="AE392" s="140">
        <f t="shared" si="16"/>
        <v>12.3542</v>
      </c>
      <c r="AF392" s="98">
        <f t="shared" si="17"/>
        <v>0.530223176</v>
      </c>
      <c r="AG392" s="141">
        <f t="shared" si="18"/>
        <v>0.530223176</v>
      </c>
    </row>
    <row r="393" ht="15.75" customHeight="1">
      <c r="A393" s="27" t="s">
        <v>172</v>
      </c>
      <c r="B393" s="27" t="s">
        <v>10</v>
      </c>
      <c r="C393" s="133" t="s">
        <v>470</v>
      </c>
      <c r="D393" s="134">
        <v>44916.0</v>
      </c>
      <c r="E393" s="133">
        <v>60.0</v>
      </c>
      <c r="F393" s="133">
        <v>0.0</v>
      </c>
      <c r="G393" s="133">
        <v>0.0</v>
      </c>
      <c r="H393" s="133">
        <v>0.0</v>
      </c>
      <c r="I393" s="133">
        <v>0.0</v>
      </c>
      <c r="J393" s="133">
        <v>0.0</v>
      </c>
      <c r="K393" s="133">
        <v>20.0</v>
      </c>
      <c r="L393" s="133">
        <v>40.0</v>
      </c>
      <c r="M393" s="133">
        <v>0.0</v>
      </c>
      <c r="N393" s="133">
        <v>0.0</v>
      </c>
      <c r="O393" s="133">
        <v>60.0</v>
      </c>
      <c r="P393" s="135">
        <f t="shared" si="1"/>
        <v>180</v>
      </c>
      <c r="Q393" s="136">
        <f t="shared" si="2"/>
        <v>0.258</v>
      </c>
      <c r="R393" s="137">
        <f t="shared" si="3"/>
        <v>0.036</v>
      </c>
      <c r="S393" s="138">
        <f t="shared" si="4"/>
        <v>0</v>
      </c>
      <c r="T393" s="139">
        <f t="shared" si="5"/>
        <v>0</v>
      </c>
      <c r="U393" s="139">
        <f t="shared" si="6"/>
        <v>0</v>
      </c>
      <c r="V393" s="139">
        <f t="shared" si="7"/>
        <v>0</v>
      </c>
      <c r="W393" s="139">
        <f t="shared" si="8"/>
        <v>0</v>
      </c>
      <c r="X393" s="139">
        <f t="shared" si="9"/>
        <v>0.19</v>
      </c>
      <c r="Y393" s="139">
        <f t="shared" si="10"/>
        <v>0.138</v>
      </c>
      <c r="Z393" s="139">
        <f t="shared" si="11"/>
        <v>0.224</v>
      </c>
      <c r="AA393" s="139">
        <f t="shared" si="12"/>
        <v>0.224</v>
      </c>
      <c r="AB393" s="139">
        <f t="shared" si="13"/>
        <v>0</v>
      </c>
      <c r="AC393" s="139">
        <f t="shared" si="14"/>
        <v>0</v>
      </c>
      <c r="AD393" s="139">
        <f t="shared" si="15"/>
        <v>0</v>
      </c>
      <c r="AE393" s="140">
        <f t="shared" si="16"/>
        <v>1.07</v>
      </c>
      <c r="AF393" s="98">
        <f t="shared" si="17"/>
        <v>0.04592274678</v>
      </c>
      <c r="AG393" s="141">
        <f t="shared" si="18"/>
        <v>0.04592274678</v>
      </c>
    </row>
    <row r="394" ht="15.75" customHeight="1">
      <c r="A394" s="27" t="s">
        <v>172</v>
      </c>
      <c r="B394" s="27" t="s">
        <v>10</v>
      </c>
      <c r="C394" s="133" t="s">
        <v>471</v>
      </c>
      <c r="D394" s="134">
        <v>44916.0</v>
      </c>
      <c r="E394" s="133">
        <v>20.0</v>
      </c>
      <c r="F394" s="133">
        <v>80.0</v>
      </c>
      <c r="G394" s="133">
        <v>0.0</v>
      </c>
      <c r="H394" s="133">
        <v>20.0</v>
      </c>
      <c r="I394" s="133">
        <v>20.0</v>
      </c>
      <c r="J394" s="133">
        <v>0.0</v>
      </c>
      <c r="K394" s="133">
        <v>0.0</v>
      </c>
      <c r="L394" s="133">
        <v>20.0</v>
      </c>
      <c r="M394" s="133">
        <v>10.0</v>
      </c>
      <c r="N394" s="133">
        <v>10.0</v>
      </c>
      <c r="O394" s="133">
        <v>0.0</v>
      </c>
      <c r="P394" s="135">
        <f t="shared" si="1"/>
        <v>180</v>
      </c>
      <c r="Q394" s="136">
        <f t="shared" si="2"/>
        <v>0.086</v>
      </c>
      <c r="R394" s="137">
        <f t="shared" si="3"/>
        <v>0.012</v>
      </c>
      <c r="S394" s="138">
        <f t="shared" si="4"/>
        <v>0.592</v>
      </c>
      <c r="T394" s="139">
        <f t="shared" si="5"/>
        <v>0</v>
      </c>
      <c r="U394" s="139">
        <f t="shared" si="6"/>
        <v>0.238</v>
      </c>
      <c r="V394" s="139">
        <f t="shared" si="7"/>
        <v>0.156</v>
      </c>
      <c r="W394" s="139">
        <f t="shared" si="8"/>
        <v>0</v>
      </c>
      <c r="X394" s="139">
        <f t="shared" si="9"/>
        <v>0</v>
      </c>
      <c r="Y394" s="139">
        <f t="shared" si="10"/>
        <v>0</v>
      </c>
      <c r="Z394" s="139">
        <f t="shared" si="11"/>
        <v>0.112</v>
      </c>
      <c r="AA394" s="139">
        <f t="shared" si="12"/>
        <v>0.112</v>
      </c>
      <c r="AB394" s="139">
        <f t="shared" si="13"/>
        <v>0.098</v>
      </c>
      <c r="AC394" s="139">
        <f t="shared" si="14"/>
        <v>0.145</v>
      </c>
      <c r="AD394" s="139">
        <f t="shared" si="15"/>
        <v>0.055</v>
      </c>
      <c r="AE394" s="140">
        <f t="shared" si="16"/>
        <v>1.606</v>
      </c>
      <c r="AF394" s="98">
        <f t="shared" si="17"/>
        <v>0.06892703863</v>
      </c>
      <c r="AG394" s="141">
        <f t="shared" si="18"/>
        <v>0.06892703863</v>
      </c>
    </row>
    <row r="395">
      <c r="A395" s="27" t="s">
        <v>172</v>
      </c>
      <c r="B395" s="27" t="s">
        <v>10</v>
      </c>
      <c r="C395" s="133" t="s">
        <v>472</v>
      </c>
      <c r="D395" s="134">
        <v>44916.0</v>
      </c>
      <c r="E395" s="133">
        <v>40.0</v>
      </c>
      <c r="F395" s="133">
        <v>150.0</v>
      </c>
      <c r="G395" s="133">
        <v>20.0</v>
      </c>
      <c r="H395" s="133">
        <v>20.0</v>
      </c>
      <c r="I395" s="133">
        <v>24.0</v>
      </c>
      <c r="J395" s="133">
        <v>0.0</v>
      </c>
      <c r="K395" s="133">
        <v>0.0</v>
      </c>
      <c r="L395" s="133">
        <v>20.0</v>
      </c>
      <c r="M395" s="133">
        <v>0.0</v>
      </c>
      <c r="N395" s="133">
        <v>0.0</v>
      </c>
      <c r="O395" s="133">
        <v>0.0</v>
      </c>
      <c r="P395" s="135">
        <f t="shared" si="1"/>
        <v>274</v>
      </c>
      <c r="Q395" s="136">
        <f t="shared" si="2"/>
        <v>0.172</v>
      </c>
      <c r="R395" s="137">
        <f t="shared" si="3"/>
        <v>0.024</v>
      </c>
      <c r="S395" s="138">
        <f t="shared" si="4"/>
        <v>1.11</v>
      </c>
      <c r="T395" s="139">
        <f t="shared" si="5"/>
        <v>0.2</v>
      </c>
      <c r="U395" s="139">
        <f t="shared" si="6"/>
        <v>0.238</v>
      </c>
      <c r="V395" s="139">
        <f t="shared" si="7"/>
        <v>0.1872</v>
      </c>
      <c r="W395" s="139">
        <f t="shared" si="8"/>
        <v>0</v>
      </c>
      <c r="X395" s="139">
        <f t="shared" si="9"/>
        <v>0</v>
      </c>
      <c r="Y395" s="139">
        <f t="shared" si="10"/>
        <v>0</v>
      </c>
      <c r="Z395" s="139">
        <f t="shared" si="11"/>
        <v>0.112</v>
      </c>
      <c r="AA395" s="139">
        <f t="shared" si="12"/>
        <v>0.112</v>
      </c>
      <c r="AB395" s="139">
        <f t="shared" si="13"/>
        <v>0</v>
      </c>
      <c r="AC395" s="139">
        <f t="shared" si="14"/>
        <v>0</v>
      </c>
      <c r="AD395" s="139">
        <f t="shared" si="15"/>
        <v>0</v>
      </c>
      <c r="AE395" s="140">
        <f t="shared" si="16"/>
        <v>2.1552</v>
      </c>
      <c r="AF395" s="98">
        <f t="shared" si="17"/>
        <v>0.09249785408</v>
      </c>
      <c r="AG395" s="141">
        <f t="shared" si="18"/>
        <v>0.09249785408</v>
      </c>
    </row>
    <row r="396" ht="15.75" customHeight="1">
      <c r="A396" s="27" t="s">
        <v>172</v>
      </c>
      <c r="B396" s="27" t="s">
        <v>10</v>
      </c>
      <c r="C396" s="133" t="s">
        <v>473</v>
      </c>
      <c r="D396" s="134">
        <v>44916.0</v>
      </c>
      <c r="E396" s="133">
        <v>60.0</v>
      </c>
      <c r="F396" s="133">
        <v>100.0</v>
      </c>
      <c r="G396" s="133">
        <v>20.0</v>
      </c>
      <c r="H396" s="133">
        <v>80.0</v>
      </c>
      <c r="I396" s="133">
        <v>80.0</v>
      </c>
      <c r="J396" s="133">
        <v>100.0</v>
      </c>
      <c r="K396" s="133">
        <v>100.0</v>
      </c>
      <c r="L396" s="133">
        <v>50.0</v>
      </c>
      <c r="M396" s="133">
        <v>40.0</v>
      </c>
      <c r="N396" s="133">
        <v>0.0</v>
      </c>
      <c r="O396" s="133">
        <v>0.0</v>
      </c>
      <c r="P396" s="135">
        <f t="shared" si="1"/>
        <v>630</v>
      </c>
      <c r="Q396" s="136">
        <f t="shared" si="2"/>
        <v>0.258</v>
      </c>
      <c r="R396" s="137">
        <f t="shared" si="3"/>
        <v>0.036</v>
      </c>
      <c r="S396" s="138">
        <f t="shared" si="4"/>
        <v>0.74</v>
      </c>
      <c r="T396" s="139">
        <f t="shared" si="5"/>
        <v>0.2</v>
      </c>
      <c r="U396" s="139">
        <f t="shared" si="6"/>
        <v>0.952</v>
      </c>
      <c r="V396" s="139">
        <f t="shared" si="7"/>
        <v>0.624</v>
      </c>
      <c r="W396" s="139">
        <f t="shared" si="8"/>
        <v>3.81</v>
      </c>
      <c r="X396" s="139">
        <f t="shared" si="9"/>
        <v>0.95</v>
      </c>
      <c r="Y396" s="139">
        <f t="shared" si="10"/>
        <v>0.69</v>
      </c>
      <c r="Z396" s="139">
        <f t="shared" si="11"/>
        <v>0.28</v>
      </c>
      <c r="AA396" s="139">
        <f t="shared" si="12"/>
        <v>0.28</v>
      </c>
      <c r="AB396" s="139">
        <f t="shared" si="13"/>
        <v>0.392</v>
      </c>
      <c r="AC396" s="139">
        <f t="shared" si="14"/>
        <v>0.58</v>
      </c>
      <c r="AD396" s="139">
        <f t="shared" si="15"/>
        <v>0</v>
      </c>
      <c r="AE396" s="140">
        <f t="shared" si="16"/>
        <v>9.792</v>
      </c>
      <c r="AF396" s="98">
        <f t="shared" si="17"/>
        <v>0.4202575107</v>
      </c>
      <c r="AG396" s="141">
        <f t="shared" si="18"/>
        <v>0.4202575107</v>
      </c>
    </row>
    <row r="397" ht="15.75" customHeight="1">
      <c r="A397" s="27" t="s">
        <v>172</v>
      </c>
      <c r="B397" s="27" t="s">
        <v>10</v>
      </c>
      <c r="C397" s="133" t="s">
        <v>474</v>
      </c>
      <c r="D397" s="134">
        <v>44916.0</v>
      </c>
      <c r="E397" s="133">
        <v>140.0</v>
      </c>
      <c r="F397" s="133">
        <v>250.0</v>
      </c>
      <c r="G397" s="133">
        <v>100.0</v>
      </c>
      <c r="H397" s="133">
        <v>200.0</v>
      </c>
      <c r="I397" s="133">
        <v>200.0</v>
      </c>
      <c r="J397" s="133">
        <v>100.0</v>
      </c>
      <c r="K397" s="133">
        <v>120.0</v>
      </c>
      <c r="L397" s="133">
        <v>100.0</v>
      </c>
      <c r="M397" s="133">
        <v>50.0</v>
      </c>
      <c r="N397" s="133">
        <v>100.0</v>
      </c>
      <c r="O397" s="133">
        <v>0.0</v>
      </c>
      <c r="P397" s="135">
        <f t="shared" si="1"/>
        <v>1360</v>
      </c>
      <c r="Q397" s="136">
        <f t="shared" si="2"/>
        <v>0.602</v>
      </c>
      <c r="R397" s="137">
        <f t="shared" si="3"/>
        <v>0.084</v>
      </c>
      <c r="S397" s="138">
        <f t="shared" si="4"/>
        <v>1.85</v>
      </c>
      <c r="T397" s="139">
        <f t="shared" si="5"/>
        <v>1</v>
      </c>
      <c r="U397" s="139">
        <f t="shared" si="6"/>
        <v>2.38</v>
      </c>
      <c r="V397" s="139">
        <f t="shared" si="7"/>
        <v>1.56</v>
      </c>
      <c r="W397" s="139">
        <f t="shared" si="8"/>
        <v>3.81</v>
      </c>
      <c r="X397" s="139">
        <f t="shared" si="9"/>
        <v>1.14</v>
      </c>
      <c r="Y397" s="139">
        <f t="shared" si="10"/>
        <v>0.828</v>
      </c>
      <c r="Z397" s="139">
        <f t="shared" si="11"/>
        <v>0.56</v>
      </c>
      <c r="AA397" s="139">
        <f t="shared" si="12"/>
        <v>0.56</v>
      </c>
      <c r="AB397" s="139">
        <f t="shared" si="13"/>
        <v>0.49</v>
      </c>
      <c r="AC397" s="139">
        <f t="shared" si="14"/>
        <v>0.725</v>
      </c>
      <c r="AD397" s="139">
        <f t="shared" si="15"/>
        <v>0.55</v>
      </c>
      <c r="AE397" s="140">
        <f t="shared" si="16"/>
        <v>16.139</v>
      </c>
      <c r="AF397" s="98">
        <f t="shared" si="17"/>
        <v>0.6926609442</v>
      </c>
      <c r="AG397" s="141">
        <f t="shared" si="18"/>
        <v>0.6926609442</v>
      </c>
    </row>
    <row r="398" ht="15.75" customHeight="1">
      <c r="A398" s="27" t="s">
        <v>172</v>
      </c>
      <c r="B398" s="27" t="s">
        <v>10</v>
      </c>
      <c r="C398" s="133" t="s">
        <v>475</v>
      </c>
      <c r="D398" s="134">
        <v>44916.0</v>
      </c>
      <c r="E398" s="133">
        <v>80.0</v>
      </c>
      <c r="F398" s="133">
        <v>100.0</v>
      </c>
      <c r="G398" s="133">
        <v>40.0</v>
      </c>
      <c r="H398" s="133">
        <v>80.0</v>
      </c>
      <c r="I398" s="133">
        <v>80.0</v>
      </c>
      <c r="J398" s="133">
        <v>80.0</v>
      </c>
      <c r="K398" s="133">
        <v>60.0</v>
      </c>
      <c r="L398" s="133">
        <v>30.0</v>
      </c>
      <c r="M398" s="133">
        <v>20.0</v>
      </c>
      <c r="N398" s="133">
        <v>50.0</v>
      </c>
      <c r="O398" s="133">
        <v>0.0</v>
      </c>
      <c r="P398" s="135">
        <f t="shared" si="1"/>
        <v>620</v>
      </c>
      <c r="Q398" s="136">
        <f t="shared" si="2"/>
        <v>0.344</v>
      </c>
      <c r="R398" s="137">
        <f t="shared" si="3"/>
        <v>0.048</v>
      </c>
      <c r="S398" s="138">
        <f t="shared" si="4"/>
        <v>0.74</v>
      </c>
      <c r="T398" s="139">
        <f t="shared" si="5"/>
        <v>0.4</v>
      </c>
      <c r="U398" s="139">
        <f t="shared" si="6"/>
        <v>0.952</v>
      </c>
      <c r="V398" s="139">
        <f t="shared" si="7"/>
        <v>0.624</v>
      </c>
      <c r="W398" s="139">
        <f t="shared" si="8"/>
        <v>3.048</v>
      </c>
      <c r="X398" s="139">
        <f t="shared" si="9"/>
        <v>0.57</v>
      </c>
      <c r="Y398" s="139">
        <f t="shared" si="10"/>
        <v>0.414</v>
      </c>
      <c r="Z398" s="139">
        <f t="shared" si="11"/>
        <v>0.168</v>
      </c>
      <c r="AA398" s="139">
        <f t="shared" si="12"/>
        <v>0.168</v>
      </c>
      <c r="AB398" s="139">
        <f t="shared" si="13"/>
        <v>0.196</v>
      </c>
      <c r="AC398" s="139">
        <f t="shared" si="14"/>
        <v>0.29</v>
      </c>
      <c r="AD398" s="139">
        <f t="shared" si="15"/>
        <v>0.275</v>
      </c>
      <c r="AE398" s="140">
        <f t="shared" si="16"/>
        <v>8.237</v>
      </c>
      <c r="AF398" s="98">
        <f t="shared" si="17"/>
        <v>0.3535193133</v>
      </c>
      <c r="AG398" s="141">
        <f t="shared" si="18"/>
        <v>0.3535193133</v>
      </c>
    </row>
    <row r="399" ht="15.75" customHeight="1">
      <c r="A399" s="27" t="s">
        <v>172</v>
      </c>
      <c r="B399" s="27" t="s">
        <v>10</v>
      </c>
      <c r="C399" s="133" t="s">
        <v>476</v>
      </c>
      <c r="D399" s="134">
        <v>44916.0</v>
      </c>
      <c r="E399" s="133">
        <v>80.0</v>
      </c>
      <c r="F399" s="133">
        <v>120.0</v>
      </c>
      <c r="G399" s="133">
        <v>50.0</v>
      </c>
      <c r="H399" s="133">
        <v>50.0</v>
      </c>
      <c r="I399" s="133">
        <v>50.0</v>
      </c>
      <c r="J399" s="133">
        <v>50.0</v>
      </c>
      <c r="K399" s="133">
        <v>60.0</v>
      </c>
      <c r="L399" s="133">
        <v>40.0</v>
      </c>
      <c r="M399" s="133">
        <v>20.0</v>
      </c>
      <c r="N399" s="133">
        <v>30.0</v>
      </c>
      <c r="O399" s="133">
        <v>0.0</v>
      </c>
      <c r="P399" s="135">
        <f t="shared" si="1"/>
        <v>550</v>
      </c>
      <c r="Q399" s="136">
        <f t="shared" si="2"/>
        <v>0.344</v>
      </c>
      <c r="R399" s="137">
        <f t="shared" si="3"/>
        <v>0.048</v>
      </c>
      <c r="S399" s="138">
        <f t="shared" si="4"/>
        <v>0.888</v>
      </c>
      <c r="T399" s="139">
        <f t="shared" si="5"/>
        <v>0.5</v>
      </c>
      <c r="U399" s="139">
        <f t="shared" si="6"/>
        <v>0.595</v>
      </c>
      <c r="V399" s="139">
        <f t="shared" si="7"/>
        <v>0.39</v>
      </c>
      <c r="W399" s="139">
        <f t="shared" si="8"/>
        <v>1.905</v>
      </c>
      <c r="X399" s="139">
        <f t="shared" si="9"/>
        <v>0.57</v>
      </c>
      <c r="Y399" s="139">
        <f t="shared" si="10"/>
        <v>0.414</v>
      </c>
      <c r="Z399" s="139">
        <f t="shared" si="11"/>
        <v>0.224</v>
      </c>
      <c r="AA399" s="139">
        <f t="shared" si="12"/>
        <v>0.224</v>
      </c>
      <c r="AB399" s="139">
        <f t="shared" si="13"/>
        <v>0.196</v>
      </c>
      <c r="AC399" s="139">
        <f t="shared" si="14"/>
        <v>0.29</v>
      </c>
      <c r="AD399" s="139">
        <f t="shared" si="15"/>
        <v>0.165</v>
      </c>
      <c r="AE399" s="140">
        <f t="shared" si="16"/>
        <v>6.753</v>
      </c>
      <c r="AF399" s="98">
        <f t="shared" si="17"/>
        <v>0.2898283262</v>
      </c>
      <c r="AG399" s="141">
        <f t="shared" si="18"/>
        <v>0.2898283262</v>
      </c>
    </row>
    <row r="400" ht="15.75" customHeight="1">
      <c r="A400" s="27" t="s">
        <v>172</v>
      </c>
      <c r="B400" s="27" t="s">
        <v>10</v>
      </c>
      <c r="C400" s="133" t="s">
        <v>477</v>
      </c>
      <c r="D400" s="134">
        <v>44916.0</v>
      </c>
      <c r="E400" s="133">
        <v>100.0</v>
      </c>
      <c r="F400" s="133">
        <v>160.0</v>
      </c>
      <c r="G400" s="133">
        <v>50.0</v>
      </c>
      <c r="H400" s="133">
        <v>100.0</v>
      </c>
      <c r="I400" s="133">
        <v>100.0</v>
      </c>
      <c r="J400" s="133">
        <v>68.0</v>
      </c>
      <c r="K400" s="133">
        <v>100.0</v>
      </c>
      <c r="L400" s="133">
        <v>50.0</v>
      </c>
      <c r="M400" s="133">
        <v>20.0</v>
      </c>
      <c r="N400" s="133">
        <v>100.0</v>
      </c>
      <c r="O400" s="133">
        <v>30.0</v>
      </c>
      <c r="P400" s="135">
        <f t="shared" si="1"/>
        <v>878</v>
      </c>
      <c r="Q400" s="136">
        <f t="shared" si="2"/>
        <v>0.43</v>
      </c>
      <c r="R400" s="137">
        <f t="shared" si="3"/>
        <v>0.06</v>
      </c>
      <c r="S400" s="138">
        <f t="shared" si="4"/>
        <v>1.184</v>
      </c>
      <c r="T400" s="139">
        <f t="shared" si="5"/>
        <v>0.5</v>
      </c>
      <c r="U400" s="139">
        <f t="shared" si="6"/>
        <v>1.19</v>
      </c>
      <c r="V400" s="139">
        <f t="shared" si="7"/>
        <v>0.78</v>
      </c>
      <c r="W400" s="139">
        <f t="shared" si="8"/>
        <v>2.5908</v>
      </c>
      <c r="X400" s="139">
        <f t="shared" si="9"/>
        <v>0.95</v>
      </c>
      <c r="Y400" s="139">
        <f t="shared" si="10"/>
        <v>0.69</v>
      </c>
      <c r="Z400" s="139">
        <f t="shared" si="11"/>
        <v>0.28</v>
      </c>
      <c r="AA400" s="139">
        <f t="shared" si="12"/>
        <v>0.28</v>
      </c>
      <c r="AB400" s="139">
        <f t="shared" si="13"/>
        <v>0.196</v>
      </c>
      <c r="AC400" s="139">
        <f t="shared" si="14"/>
        <v>0.29</v>
      </c>
      <c r="AD400" s="139">
        <f t="shared" si="15"/>
        <v>0.55</v>
      </c>
      <c r="AE400" s="140">
        <f t="shared" si="16"/>
        <v>9.9708</v>
      </c>
      <c r="AF400" s="98">
        <f t="shared" si="17"/>
        <v>0.4279313305</v>
      </c>
      <c r="AG400" s="141">
        <f t="shared" si="18"/>
        <v>0.4279313305</v>
      </c>
    </row>
    <row r="401" ht="15.75" customHeight="1">
      <c r="A401" s="27" t="s">
        <v>172</v>
      </c>
      <c r="B401" s="27" t="s">
        <v>10</v>
      </c>
      <c r="C401" s="133" t="s">
        <v>478</v>
      </c>
      <c r="D401" s="134">
        <v>44916.0</v>
      </c>
      <c r="E401" s="133">
        <v>80.0</v>
      </c>
      <c r="F401" s="133">
        <v>100.0</v>
      </c>
      <c r="G401" s="133">
        <v>30.0</v>
      </c>
      <c r="H401" s="133">
        <v>100.0</v>
      </c>
      <c r="I401" s="133">
        <v>100.0</v>
      </c>
      <c r="J401" s="133">
        <v>50.0</v>
      </c>
      <c r="K401" s="133">
        <v>60.0</v>
      </c>
      <c r="L401" s="133">
        <v>40.0</v>
      </c>
      <c r="M401" s="133">
        <v>10.0</v>
      </c>
      <c r="N401" s="133">
        <v>30.0</v>
      </c>
      <c r="O401" s="133">
        <v>0.0</v>
      </c>
      <c r="P401" s="135">
        <f t="shared" si="1"/>
        <v>600</v>
      </c>
      <c r="Q401" s="136">
        <f t="shared" si="2"/>
        <v>0.344</v>
      </c>
      <c r="R401" s="137">
        <f t="shared" si="3"/>
        <v>0.048</v>
      </c>
      <c r="S401" s="138">
        <f t="shared" si="4"/>
        <v>0.74</v>
      </c>
      <c r="T401" s="139">
        <f t="shared" si="5"/>
        <v>0.3</v>
      </c>
      <c r="U401" s="139">
        <f t="shared" si="6"/>
        <v>1.19</v>
      </c>
      <c r="V401" s="139">
        <f t="shared" si="7"/>
        <v>0.78</v>
      </c>
      <c r="W401" s="139">
        <f t="shared" si="8"/>
        <v>1.905</v>
      </c>
      <c r="X401" s="139">
        <f t="shared" si="9"/>
        <v>0.57</v>
      </c>
      <c r="Y401" s="139">
        <f t="shared" si="10"/>
        <v>0.414</v>
      </c>
      <c r="Z401" s="139">
        <f t="shared" si="11"/>
        <v>0.224</v>
      </c>
      <c r="AA401" s="139">
        <f t="shared" si="12"/>
        <v>0.224</v>
      </c>
      <c r="AB401" s="139">
        <f t="shared" si="13"/>
        <v>0.098</v>
      </c>
      <c r="AC401" s="139">
        <f t="shared" si="14"/>
        <v>0.145</v>
      </c>
      <c r="AD401" s="139">
        <f t="shared" si="15"/>
        <v>0.165</v>
      </c>
      <c r="AE401" s="140">
        <f t="shared" si="16"/>
        <v>7.147</v>
      </c>
      <c r="AF401" s="98">
        <f t="shared" si="17"/>
        <v>0.3067381974</v>
      </c>
      <c r="AG401" s="141">
        <f t="shared" si="18"/>
        <v>0.3067381974</v>
      </c>
    </row>
    <row r="402" ht="15.75" customHeight="1">
      <c r="A402" s="27" t="s">
        <v>172</v>
      </c>
      <c r="B402" s="27" t="s">
        <v>10</v>
      </c>
      <c r="C402" s="133" t="s">
        <v>479</v>
      </c>
      <c r="D402" s="134">
        <v>44916.0</v>
      </c>
      <c r="E402" s="133">
        <v>40.0</v>
      </c>
      <c r="F402" s="133">
        <v>70.0</v>
      </c>
      <c r="G402" s="133">
        <v>0.0</v>
      </c>
      <c r="H402" s="133">
        <v>50.0</v>
      </c>
      <c r="I402" s="133">
        <v>40.0</v>
      </c>
      <c r="J402" s="133">
        <v>30.0</v>
      </c>
      <c r="K402" s="133">
        <v>0.0</v>
      </c>
      <c r="L402" s="133">
        <v>40.0</v>
      </c>
      <c r="M402" s="133">
        <v>0.0</v>
      </c>
      <c r="N402" s="133">
        <v>0.0</v>
      </c>
      <c r="O402" s="133">
        <v>0.0</v>
      </c>
      <c r="P402" s="135">
        <f t="shared" si="1"/>
        <v>270</v>
      </c>
      <c r="Q402" s="136">
        <f t="shared" si="2"/>
        <v>0.172</v>
      </c>
      <c r="R402" s="137">
        <f t="shared" si="3"/>
        <v>0.024</v>
      </c>
      <c r="S402" s="138">
        <f t="shared" si="4"/>
        <v>0.518</v>
      </c>
      <c r="T402" s="139">
        <f t="shared" si="5"/>
        <v>0</v>
      </c>
      <c r="U402" s="139">
        <f t="shared" si="6"/>
        <v>0.595</v>
      </c>
      <c r="V402" s="139">
        <f t="shared" si="7"/>
        <v>0.312</v>
      </c>
      <c r="W402" s="139">
        <f t="shared" si="8"/>
        <v>1.143</v>
      </c>
      <c r="X402" s="139">
        <f t="shared" si="9"/>
        <v>0</v>
      </c>
      <c r="Y402" s="139">
        <f t="shared" si="10"/>
        <v>0</v>
      </c>
      <c r="Z402" s="139">
        <f t="shared" si="11"/>
        <v>0.224</v>
      </c>
      <c r="AA402" s="139">
        <f t="shared" si="12"/>
        <v>0.224</v>
      </c>
      <c r="AB402" s="139">
        <f t="shared" si="13"/>
        <v>0</v>
      </c>
      <c r="AC402" s="139">
        <f t="shared" si="14"/>
        <v>0</v>
      </c>
      <c r="AD402" s="139">
        <f t="shared" si="15"/>
        <v>0</v>
      </c>
      <c r="AE402" s="140">
        <f t="shared" si="16"/>
        <v>3.212</v>
      </c>
      <c r="AF402" s="98">
        <f t="shared" si="17"/>
        <v>0.1378540773</v>
      </c>
      <c r="AG402" s="141">
        <f t="shared" si="18"/>
        <v>0.1378540773</v>
      </c>
    </row>
    <row r="403" ht="15.75" customHeight="1">
      <c r="A403" s="27" t="s">
        <v>172</v>
      </c>
      <c r="B403" s="27" t="s">
        <v>10</v>
      </c>
      <c r="C403" s="133" t="s">
        <v>480</v>
      </c>
      <c r="D403" s="134">
        <v>44916.0</v>
      </c>
      <c r="E403" s="133">
        <v>40.0</v>
      </c>
      <c r="F403" s="133">
        <v>60.0</v>
      </c>
      <c r="G403" s="133">
        <v>20.0</v>
      </c>
      <c r="H403" s="133">
        <v>30.0</v>
      </c>
      <c r="I403" s="133">
        <v>32.0</v>
      </c>
      <c r="J403" s="133">
        <v>30.0</v>
      </c>
      <c r="K403" s="133">
        <v>40.0</v>
      </c>
      <c r="L403" s="133">
        <v>20.0</v>
      </c>
      <c r="M403" s="133">
        <v>20.0</v>
      </c>
      <c r="N403" s="133">
        <v>30.0</v>
      </c>
      <c r="O403" s="133">
        <v>0.0</v>
      </c>
      <c r="P403" s="135">
        <f t="shared" si="1"/>
        <v>322</v>
      </c>
      <c r="Q403" s="136">
        <f t="shared" si="2"/>
        <v>0.172</v>
      </c>
      <c r="R403" s="137">
        <f t="shared" si="3"/>
        <v>0.024</v>
      </c>
      <c r="S403" s="138">
        <f t="shared" si="4"/>
        <v>0.444</v>
      </c>
      <c r="T403" s="139">
        <f t="shared" si="5"/>
        <v>0.2</v>
      </c>
      <c r="U403" s="139">
        <f t="shared" si="6"/>
        <v>0.357</v>
      </c>
      <c r="V403" s="139">
        <f t="shared" si="7"/>
        <v>0.2496</v>
      </c>
      <c r="W403" s="139">
        <f t="shared" si="8"/>
        <v>1.143</v>
      </c>
      <c r="X403" s="139">
        <f t="shared" si="9"/>
        <v>0.38</v>
      </c>
      <c r="Y403" s="139">
        <f t="shared" si="10"/>
        <v>0.276</v>
      </c>
      <c r="Z403" s="139">
        <f t="shared" si="11"/>
        <v>0.112</v>
      </c>
      <c r="AA403" s="139">
        <f t="shared" si="12"/>
        <v>0.112</v>
      </c>
      <c r="AB403" s="139">
        <f t="shared" si="13"/>
        <v>0.196</v>
      </c>
      <c r="AC403" s="139">
        <f t="shared" si="14"/>
        <v>0.29</v>
      </c>
      <c r="AD403" s="139">
        <f t="shared" si="15"/>
        <v>0.165</v>
      </c>
      <c r="AE403" s="140">
        <f t="shared" si="16"/>
        <v>4.1206</v>
      </c>
      <c r="AF403" s="98">
        <f t="shared" si="17"/>
        <v>0.1768497854</v>
      </c>
      <c r="AG403" s="141">
        <f t="shared" si="18"/>
        <v>0.1768497854</v>
      </c>
    </row>
    <row r="404" ht="15.75" customHeight="1">
      <c r="A404" s="27" t="s">
        <v>172</v>
      </c>
      <c r="B404" s="27" t="s">
        <v>10</v>
      </c>
      <c r="C404" s="133" t="s">
        <v>481</v>
      </c>
      <c r="D404" s="134">
        <v>44916.0</v>
      </c>
      <c r="E404" s="133">
        <v>40.0</v>
      </c>
      <c r="F404" s="133">
        <v>70.0</v>
      </c>
      <c r="G404" s="133">
        <v>20.0</v>
      </c>
      <c r="H404" s="133">
        <v>60.0</v>
      </c>
      <c r="I404" s="133">
        <v>60.0</v>
      </c>
      <c r="J404" s="133">
        <v>50.0</v>
      </c>
      <c r="K404" s="133">
        <v>50.0</v>
      </c>
      <c r="L404" s="133">
        <v>30.0</v>
      </c>
      <c r="M404" s="133">
        <v>20.0</v>
      </c>
      <c r="N404" s="133">
        <v>30.0</v>
      </c>
      <c r="O404" s="133">
        <v>0.0</v>
      </c>
      <c r="P404" s="135">
        <f t="shared" si="1"/>
        <v>430</v>
      </c>
      <c r="Q404" s="136">
        <f t="shared" si="2"/>
        <v>0.172</v>
      </c>
      <c r="R404" s="137">
        <f t="shared" si="3"/>
        <v>0.024</v>
      </c>
      <c r="S404" s="138">
        <f t="shared" si="4"/>
        <v>0.518</v>
      </c>
      <c r="T404" s="139">
        <f t="shared" si="5"/>
        <v>0.2</v>
      </c>
      <c r="U404" s="139">
        <f t="shared" si="6"/>
        <v>0.714</v>
      </c>
      <c r="V404" s="139">
        <f t="shared" si="7"/>
        <v>0.468</v>
      </c>
      <c r="W404" s="139">
        <f t="shared" si="8"/>
        <v>1.905</v>
      </c>
      <c r="X404" s="139">
        <f t="shared" si="9"/>
        <v>0.475</v>
      </c>
      <c r="Y404" s="139">
        <f t="shared" si="10"/>
        <v>0.345</v>
      </c>
      <c r="Z404" s="139">
        <f t="shared" si="11"/>
        <v>0.168</v>
      </c>
      <c r="AA404" s="139">
        <f t="shared" si="12"/>
        <v>0.168</v>
      </c>
      <c r="AB404" s="139">
        <f t="shared" si="13"/>
        <v>0.196</v>
      </c>
      <c r="AC404" s="139">
        <f t="shared" si="14"/>
        <v>0.29</v>
      </c>
      <c r="AD404" s="139">
        <f t="shared" si="15"/>
        <v>0.165</v>
      </c>
      <c r="AE404" s="140">
        <f t="shared" si="16"/>
        <v>5.808</v>
      </c>
      <c r="AF404" s="98">
        <f t="shared" si="17"/>
        <v>0.2492703863</v>
      </c>
      <c r="AG404" s="141">
        <f t="shared" si="18"/>
        <v>0.2492703863</v>
      </c>
    </row>
    <row r="405" ht="15.75" customHeight="1">
      <c r="A405" s="27" t="s">
        <v>172</v>
      </c>
      <c r="B405" s="27" t="s">
        <v>10</v>
      </c>
      <c r="C405" s="133" t="s">
        <v>482</v>
      </c>
      <c r="D405" s="134">
        <v>44916.0</v>
      </c>
      <c r="E405" s="133">
        <v>80.0</v>
      </c>
      <c r="F405" s="133">
        <v>300.0</v>
      </c>
      <c r="G405" s="133">
        <v>55.0</v>
      </c>
      <c r="H405" s="133">
        <v>170.0</v>
      </c>
      <c r="I405" s="133">
        <v>170.0</v>
      </c>
      <c r="J405" s="133">
        <v>150.0</v>
      </c>
      <c r="K405" s="133">
        <v>150.0</v>
      </c>
      <c r="L405" s="133">
        <v>100.0</v>
      </c>
      <c r="M405" s="133">
        <v>0.0</v>
      </c>
      <c r="N405" s="133">
        <v>80.0</v>
      </c>
      <c r="O405" s="133">
        <v>50.0</v>
      </c>
      <c r="P405" s="135">
        <f t="shared" si="1"/>
        <v>1305</v>
      </c>
      <c r="Q405" s="136">
        <f t="shared" si="2"/>
        <v>0.344</v>
      </c>
      <c r="R405" s="137">
        <f t="shared" si="3"/>
        <v>0.048</v>
      </c>
      <c r="S405" s="138">
        <f t="shared" si="4"/>
        <v>2.22</v>
      </c>
      <c r="T405" s="139">
        <f t="shared" si="5"/>
        <v>0.55</v>
      </c>
      <c r="U405" s="139">
        <f t="shared" si="6"/>
        <v>2.023</v>
      </c>
      <c r="V405" s="139">
        <f t="shared" si="7"/>
        <v>1.326</v>
      </c>
      <c r="W405" s="139">
        <f t="shared" si="8"/>
        <v>5.715</v>
      </c>
      <c r="X405" s="139">
        <f t="shared" si="9"/>
        <v>1.425</v>
      </c>
      <c r="Y405" s="139">
        <f t="shared" si="10"/>
        <v>1.035</v>
      </c>
      <c r="Z405" s="139">
        <f t="shared" si="11"/>
        <v>0.56</v>
      </c>
      <c r="AA405" s="139">
        <f t="shared" si="12"/>
        <v>0.56</v>
      </c>
      <c r="AB405" s="139">
        <f t="shared" si="13"/>
        <v>0</v>
      </c>
      <c r="AC405" s="139">
        <f t="shared" si="14"/>
        <v>0</v>
      </c>
      <c r="AD405" s="139">
        <f t="shared" si="15"/>
        <v>0.44</v>
      </c>
      <c r="AE405" s="140">
        <f t="shared" si="16"/>
        <v>16.246</v>
      </c>
      <c r="AF405" s="98">
        <f t="shared" si="17"/>
        <v>0.6972532189</v>
      </c>
      <c r="AG405" s="141">
        <f t="shared" si="18"/>
        <v>0.6972532189</v>
      </c>
    </row>
    <row r="406" ht="15.75" customHeight="1">
      <c r="A406" s="27" t="s">
        <v>172</v>
      </c>
      <c r="B406" s="27" t="s">
        <v>10</v>
      </c>
      <c r="C406" s="133" t="s">
        <v>483</v>
      </c>
      <c r="D406" s="134">
        <v>44916.0</v>
      </c>
      <c r="E406" s="133">
        <v>40.0</v>
      </c>
      <c r="F406" s="133">
        <v>60.0</v>
      </c>
      <c r="G406" s="133">
        <v>25.0</v>
      </c>
      <c r="H406" s="133">
        <v>60.0</v>
      </c>
      <c r="I406" s="133">
        <v>52.0</v>
      </c>
      <c r="J406" s="133">
        <v>0.0</v>
      </c>
      <c r="K406" s="133">
        <v>40.0</v>
      </c>
      <c r="L406" s="133">
        <v>0.0</v>
      </c>
      <c r="M406" s="133">
        <v>20.0</v>
      </c>
      <c r="N406" s="133">
        <v>0.0</v>
      </c>
      <c r="O406" s="133">
        <v>0.0</v>
      </c>
      <c r="P406" s="135">
        <f t="shared" si="1"/>
        <v>297</v>
      </c>
      <c r="Q406" s="136">
        <f t="shared" si="2"/>
        <v>0.172</v>
      </c>
      <c r="R406" s="137">
        <f t="shared" si="3"/>
        <v>0.024</v>
      </c>
      <c r="S406" s="138">
        <f t="shared" si="4"/>
        <v>0.444</v>
      </c>
      <c r="T406" s="139">
        <f t="shared" si="5"/>
        <v>0.25</v>
      </c>
      <c r="U406" s="139">
        <f t="shared" si="6"/>
        <v>0.714</v>
      </c>
      <c r="V406" s="139">
        <f t="shared" si="7"/>
        <v>0.4056</v>
      </c>
      <c r="W406" s="139">
        <f t="shared" si="8"/>
        <v>0</v>
      </c>
      <c r="X406" s="139">
        <f t="shared" si="9"/>
        <v>0.38</v>
      </c>
      <c r="Y406" s="139">
        <f t="shared" si="10"/>
        <v>0.276</v>
      </c>
      <c r="Z406" s="139">
        <f t="shared" si="11"/>
        <v>0</v>
      </c>
      <c r="AA406" s="139">
        <f t="shared" si="12"/>
        <v>0</v>
      </c>
      <c r="AB406" s="139">
        <f t="shared" si="13"/>
        <v>0.196</v>
      </c>
      <c r="AC406" s="139">
        <f t="shared" si="14"/>
        <v>0.29</v>
      </c>
      <c r="AD406" s="139">
        <f t="shared" si="15"/>
        <v>0</v>
      </c>
      <c r="AE406" s="140">
        <f t="shared" si="16"/>
        <v>3.1516</v>
      </c>
      <c r="AF406" s="98">
        <f t="shared" si="17"/>
        <v>0.1352618026</v>
      </c>
      <c r="AG406" s="141">
        <f t="shared" si="18"/>
        <v>0.1352618026</v>
      </c>
    </row>
    <row r="407" ht="15.75" customHeight="1">
      <c r="A407" s="27" t="s">
        <v>172</v>
      </c>
      <c r="B407" s="27" t="s">
        <v>10</v>
      </c>
      <c r="C407" s="133" t="s">
        <v>484</v>
      </c>
      <c r="D407" s="134">
        <v>44916.0</v>
      </c>
      <c r="E407" s="133">
        <v>80.0</v>
      </c>
      <c r="F407" s="133">
        <v>100.0</v>
      </c>
      <c r="G407" s="133">
        <v>10.0</v>
      </c>
      <c r="H407" s="133">
        <v>100.0</v>
      </c>
      <c r="I407" s="133">
        <v>100.0</v>
      </c>
      <c r="J407" s="133">
        <v>50.0</v>
      </c>
      <c r="K407" s="133">
        <v>30.0</v>
      </c>
      <c r="L407" s="133">
        <v>30.0</v>
      </c>
      <c r="M407" s="133">
        <v>30.0</v>
      </c>
      <c r="N407" s="133">
        <v>20.0</v>
      </c>
      <c r="O407" s="133">
        <v>0.0</v>
      </c>
      <c r="P407" s="135">
        <f t="shared" si="1"/>
        <v>550</v>
      </c>
      <c r="Q407" s="136">
        <f t="shared" si="2"/>
        <v>0.344</v>
      </c>
      <c r="R407" s="137">
        <f t="shared" si="3"/>
        <v>0.048</v>
      </c>
      <c r="S407" s="138">
        <f t="shared" si="4"/>
        <v>0.74</v>
      </c>
      <c r="T407" s="139">
        <f t="shared" si="5"/>
        <v>0.1</v>
      </c>
      <c r="U407" s="139">
        <f t="shared" si="6"/>
        <v>1.19</v>
      </c>
      <c r="V407" s="139">
        <f t="shared" si="7"/>
        <v>0.78</v>
      </c>
      <c r="W407" s="139">
        <f t="shared" si="8"/>
        <v>1.905</v>
      </c>
      <c r="X407" s="139">
        <f t="shared" si="9"/>
        <v>0.285</v>
      </c>
      <c r="Y407" s="139">
        <f t="shared" si="10"/>
        <v>0.207</v>
      </c>
      <c r="Z407" s="139">
        <f t="shared" si="11"/>
        <v>0.168</v>
      </c>
      <c r="AA407" s="139">
        <f t="shared" si="12"/>
        <v>0.168</v>
      </c>
      <c r="AB407" s="139">
        <f t="shared" si="13"/>
        <v>0.294</v>
      </c>
      <c r="AC407" s="139">
        <f t="shared" si="14"/>
        <v>0.435</v>
      </c>
      <c r="AD407" s="139">
        <f t="shared" si="15"/>
        <v>0.11</v>
      </c>
      <c r="AE407" s="140">
        <f t="shared" si="16"/>
        <v>6.774</v>
      </c>
      <c r="AF407" s="98">
        <f t="shared" si="17"/>
        <v>0.2907296137</v>
      </c>
      <c r="AG407" s="141">
        <f t="shared" si="18"/>
        <v>0.2907296137</v>
      </c>
    </row>
    <row r="408" ht="15.75" customHeight="1">
      <c r="A408" s="27" t="s">
        <v>172</v>
      </c>
      <c r="B408" s="27" t="s">
        <v>10</v>
      </c>
      <c r="C408" s="133" t="s">
        <v>485</v>
      </c>
      <c r="D408" s="134">
        <v>44916.0</v>
      </c>
      <c r="E408" s="133">
        <v>40.0</v>
      </c>
      <c r="F408" s="133">
        <v>120.0</v>
      </c>
      <c r="G408" s="133">
        <v>10.0</v>
      </c>
      <c r="H408" s="133">
        <v>50.0</v>
      </c>
      <c r="I408" s="133">
        <v>52.0</v>
      </c>
      <c r="J408" s="133">
        <v>52.0</v>
      </c>
      <c r="K408" s="133">
        <v>40.0</v>
      </c>
      <c r="L408" s="133">
        <v>30.0</v>
      </c>
      <c r="M408" s="133">
        <v>0.0</v>
      </c>
      <c r="N408" s="133">
        <v>40.0</v>
      </c>
      <c r="O408" s="133">
        <v>0.0</v>
      </c>
      <c r="P408" s="135">
        <f t="shared" si="1"/>
        <v>434</v>
      </c>
      <c r="Q408" s="136">
        <f t="shared" si="2"/>
        <v>0.172</v>
      </c>
      <c r="R408" s="137">
        <f t="shared" si="3"/>
        <v>0.024</v>
      </c>
      <c r="S408" s="138">
        <f t="shared" si="4"/>
        <v>0.888</v>
      </c>
      <c r="T408" s="139">
        <f t="shared" si="5"/>
        <v>0.1</v>
      </c>
      <c r="U408" s="139">
        <f t="shared" si="6"/>
        <v>0.595</v>
      </c>
      <c r="V408" s="139">
        <f t="shared" si="7"/>
        <v>0.4056</v>
      </c>
      <c r="W408" s="139">
        <f t="shared" si="8"/>
        <v>1.9812</v>
      </c>
      <c r="X408" s="139">
        <f t="shared" si="9"/>
        <v>0.38</v>
      </c>
      <c r="Y408" s="139">
        <f t="shared" si="10"/>
        <v>0.276</v>
      </c>
      <c r="Z408" s="139">
        <f t="shared" si="11"/>
        <v>0.168</v>
      </c>
      <c r="AA408" s="139">
        <f t="shared" si="12"/>
        <v>0.168</v>
      </c>
      <c r="AB408" s="139">
        <f t="shared" si="13"/>
        <v>0</v>
      </c>
      <c r="AC408" s="139">
        <f t="shared" si="14"/>
        <v>0</v>
      </c>
      <c r="AD408" s="139">
        <f t="shared" si="15"/>
        <v>0.22</v>
      </c>
      <c r="AE408" s="140">
        <f t="shared" si="16"/>
        <v>5.3778</v>
      </c>
      <c r="AF408" s="98">
        <f t="shared" si="17"/>
        <v>0.230806867</v>
      </c>
      <c r="AG408" s="141">
        <f t="shared" si="18"/>
        <v>0.230806867</v>
      </c>
    </row>
    <row r="409" ht="15.75" customHeight="1">
      <c r="A409" s="27" t="s">
        <v>172</v>
      </c>
      <c r="B409" s="27" t="s">
        <v>10</v>
      </c>
      <c r="C409" s="133" t="s">
        <v>486</v>
      </c>
      <c r="D409" s="134">
        <v>44916.0</v>
      </c>
      <c r="E409" s="133">
        <v>200.0</v>
      </c>
      <c r="F409" s="133">
        <v>200.0</v>
      </c>
      <c r="G409" s="133">
        <v>50.0</v>
      </c>
      <c r="H409" s="133">
        <v>150.0</v>
      </c>
      <c r="I409" s="133">
        <v>100.0</v>
      </c>
      <c r="J409" s="133">
        <v>100.0</v>
      </c>
      <c r="K409" s="133">
        <v>150.0</v>
      </c>
      <c r="L409" s="133">
        <v>100.0</v>
      </c>
      <c r="M409" s="133">
        <v>0.0</v>
      </c>
      <c r="N409" s="133">
        <v>0.0</v>
      </c>
      <c r="O409" s="133">
        <v>0.0</v>
      </c>
      <c r="P409" s="135">
        <f t="shared" si="1"/>
        <v>1050</v>
      </c>
      <c r="Q409" s="136">
        <f t="shared" si="2"/>
        <v>0.86</v>
      </c>
      <c r="R409" s="137">
        <f t="shared" si="3"/>
        <v>0.12</v>
      </c>
      <c r="S409" s="138">
        <f t="shared" si="4"/>
        <v>1.48</v>
      </c>
      <c r="T409" s="139">
        <f t="shared" si="5"/>
        <v>0.5</v>
      </c>
      <c r="U409" s="139">
        <f t="shared" si="6"/>
        <v>1.785</v>
      </c>
      <c r="V409" s="139">
        <f t="shared" si="7"/>
        <v>0.78</v>
      </c>
      <c r="W409" s="139">
        <f t="shared" si="8"/>
        <v>3.81</v>
      </c>
      <c r="X409" s="139">
        <f t="shared" si="9"/>
        <v>1.425</v>
      </c>
      <c r="Y409" s="139">
        <f t="shared" si="10"/>
        <v>1.035</v>
      </c>
      <c r="Z409" s="139">
        <f t="shared" si="11"/>
        <v>0.56</v>
      </c>
      <c r="AA409" s="139">
        <f t="shared" si="12"/>
        <v>0.56</v>
      </c>
      <c r="AB409" s="139">
        <f t="shared" si="13"/>
        <v>0</v>
      </c>
      <c r="AC409" s="139">
        <f t="shared" si="14"/>
        <v>0</v>
      </c>
      <c r="AD409" s="139">
        <f t="shared" si="15"/>
        <v>0</v>
      </c>
      <c r="AE409" s="140">
        <f t="shared" si="16"/>
        <v>12.915</v>
      </c>
      <c r="AF409" s="98">
        <f t="shared" si="17"/>
        <v>0.5542918455</v>
      </c>
      <c r="AG409" s="141">
        <f t="shared" si="18"/>
        <v>0.5542918455</v>
      </c>
    </row>
    <row r="410" ht="15.75" customHeight="1">
      <c r="A410" s="27" t="s">
        <v>172</v>
      </c>
      <c r="B410" s="143" t="s">
        <v>22</v>
      </c>
      <c r="C410" s="133" t="s">
        <v>487</v>
      </c>
      <c r="D410" s="134">
        <v>44582.0</v>
      </c>
      <c r="E410" s="133">
        <v>80.0</v>
      </c>
      <c r="F410" s="133">
        <v>100.0</v>
      </c>
      <c r="G410" s="133">
        <v>50.0</v>
      </c>
      <c r="H410" s="133">
        <v>100.0</v>
      </c>
      <c r="I410" s="133">
        <v>100.0</v>
      </c>
      <c r="J410" s="133">
        <v>50.0</v>
      </c>
      <c r="K410" s="133">
        <v>70.0</v>
      </c>
      <c r="L410" s="133">
        <v>40.0</v>
      </c>
      <c r="M410" s="133">
        <v>40.0</v>
      </c>
      <c r="N410" s="133">
        <v>50.0</v>
      </c>
      <c r="O410" s="133">
        <v>0.0</v>
      </c>
      <c r="P410" s="135">
        <f t="shared" si="1"/>
        <v>680</v>
      </c>
      <c r="Q410" s="136">
        <f t="shared" si="2"/>
        <v>0.344</v>
      </c>
      <c r="R410" s="137">
        <f t="shared" si="3"/>
        <v>0.048</v>
      </c>
      <c r="S410" s="138">
        <f t="shared" si="4"/>
        <v>0.74</v>
      </c>
      <c r="T410" s="139">
        <f t="shared" si="5"/>
        <v>0.5</v>
      </c>
      <c r="U410" s="139">
        <f t="shared" si="6"/>
        <v>1.19</v>
      </c>
      <c r="V410" s="139">
        <f t="shared" si="7"/>
        <v>0.78</v>
      </c>
      <c r="W410" s="139">
        <f t="shared" si="8"/>
        <v>1.905</v>
      </c>
      <c r="X410" s="139">
        <f t="shared" si="9"/>
        <v>0.665</v>
      </c>
      <c r="Y410" s="139">
        <f t="shared" si="10"/>
        <v>0.483</v>
      </c>
      <c r="Z410" s="139">
        <f t="shared" si="11"/>
        <v>0.224</v>
      </c>
      <c r="AA410" s="139">
        <f t="shared" si="12"/>
        <v>0.224</v>
      </c>
      <c r="AB410" s="139">
        <f t="shared" si="13"/>
        <v>0.392</v>
      </c>
      <c r="AC410" s="139">
        <f t="shared" si="14"/>
        <v>0.58</v>
      </c>
      <c r="AD410" s="139">
        <f t="shared" si="15"/>
        <v>0.275</v>
      </c>
      <c r="AE410" s="140">
        <f t="shared" si="16"/>
        <v>8.35</v>
      </c>
      <c r="AF410" s="98">
        <f t="shared" si="17"/>
        <v>0.3583690987</v>
      </c>
      <c r="AG410" s="141">
        <f t="shared" si="18"/>
        <v>0.3583690987</v>
      </c>
    </row>
    <row r="411" ht="15.75" customHeight="1">
      <c r="A411" s="27" t="s">
        <v>172</v>
      </c>
      <c r="B411" s="143" t="s">
        <v>22</v>
      </c>
      <c r="C411" s="133" t="s">
        <v>488</v>
      </c>
      <c r="D411" s="134">
        <v>44582.0</v>
      </c>
      <c r="E411" s="133">
        <v>60.0</v>
      </c>
      <c r="F411" s="133">
        <v>140.0</v>
      </c>
      <c r="G411" s="133">
        <v>40.0</v>
      </c>
      <c r="H411" s="133">
        <v>120.0</v>
      </c>
      <c r="I411" s="133">
        <v>120.0</v>
      </c>
      <c r="J411" s="133">
        <v>50.0</v>
      </c>
      <c r="K411" s="133">
        <v>80.0</v>
      </c>
      <c r="L411" s="133">
        <v>50.0</v>
      </c>
      <c r="M411" s="133">
        <v>30.0</v>
      </c>
      <c r="P411" s="135">
        <f t="shared" si="1"/>
        <v>690</v>
      </c>
      <c r="Q411" s="136">
        <f t="shared" si="2"/>
        <v>0.258</v>
      </c>
      <c r="R411" s="137">
        <f t="shared" si="3"/>
        <v>0.036</v>
      </c>
      <c r="S411" s="138">
        <f t="shared" si="4"/>
        <v>1.036</v>
      </c>
      <c r="T411" s="139">
        <f t="shared" si="5"/>
        <v>0.4</v>
      </c>
      <c r="U411" s="139">
        <f t="shared" si="6"/>
        <v>1.428</v>
      </c>
      <c r="V411" s="139">
        <f t="shared" si="7"/>
        <v>0.936</v>
      </c>
      <c r="W411" s="139">
        <f t="shared" si="8"/>
        <v>1.905</v>
      </c>
      <c r="X411" s="139">
        <f t="shared" si="9"/>
        <v>0.76</v>
      </c>
      <c r="Y411" s="139">
        <f t="shared" si="10"/>
        <v>0.552</v>
      </c>
      <c r="Z411" s="139">
        <f t="shared" si="11"/>
        <v>0.28</v>
      </c>
      <c r="AA411" s="139">
        <f t="shared" si="12"/>
        <v>0.28</v>
      </c>
      <c r="AB411" s="139">
        <f t="shared" si="13"/>
        <v>0.294</v>
      </c>
      <c r="AC411" s="139">
        <f t="shared" si="14"/>
        <v>0.435</v>
      </c>
      <c r="AD411" s="139">
        <f t="shared" si="15"/>
        <v>0</v>
      </c>
      <c r="AE411" s="140">
        <f t="shared" si="16"/>
        <v>8.6</v>
      </c>
      <c r="AF411" s="98">
        <f t="shared" si="17"/>
        <v>0.3690987124</v>
      </c>
      <c r="AG411" s="141">
        <f t="shared" si="18"/>
        <v>0.3690987124</v>
      </c>
    </row>
    <row r="412" ht="15.75" customHeight="1">
      <c r="A412" s="27" t="s">
        <v>172</v>
      </c>
      <c r="B412" s="143" t="s">
        <v>22</v>
      </c>
      <c r="C412" s="133" t="s">
        <v>489</v>
      </c>
      <c r="D412" s="134">
        <v>44582.0</v>
      </c>
      <c r="E412" s="133">
        <v>0.0</v>
      </c>
      <c r="F412" s="133">
        <v>60.0</v>
      </c>
      <c r="G412" s="133">
        <v>10.0</v>
      </c>
      <c r="H412" s="133">
        <v>40.0</v>
      </c>
      <c r="I412" s="133">
        <v>40.0</v>
      </c>
      <c r="M412" s="133">
        <v>20.0</v>
      </c>
      <c r="P412" s="135">
        <f t="shared" si="1"/>
        <v>170</v>
      </c>
      <c r="Q412" s="136">
        <f t="shared" si="2"/>
        <v>0</v>
      </c>
      <c r="R412" s="137">
        <f t="shared" si="3"/>
        <v>0</v>
      </c>
      <c r="S412" s="138">
        <f t="shared" si="4"/>
        <v>0.444</v>
      </c>
      <c r="T412" s="139">
        <f t="shared" si="5"/>
        <v>0.1</v>
      </c>
      <c r="U412" s="139">
        <f t="shared" si="6"/>
        <v>0.476</v>
      </c>
      <c r="V412" s="139">
        <f t="shared" si="7"/>
        <v>0.312</v>
      </c>
      <c r="W412" s="139">
        <f t="shared" si="8"/>
        <v>0</v>
      </c>
      <c r="X412" s="139">
        <f t="shared" si="9"/>
        <v>0</v>
      </c>
      <c r="Y412" s="139">
        <f t="shared" si="10"/>
        <v>0</v>
      </c>
      <c r="Z412" s="139">
        <f t="shared" si="11"/>
        <v>0</v>
      </c>
      <c r="AA412" s="139">
        <f t="shared" si="12"/>
        <v>0</v>
      </c>
      <c r="AB412" s="139">
        <f t="shared" si="13"/>
        <v>0.196</v>
      </c>
      <c r="AC412" s="139">
        <f t="shared" si="14"/>
        <v>0.29</v>
      </c>
      <c r="AD412" s="139">
        <f t="shared" si="15"/>
        <v>0</v>
      </c>
      <c r="AE412" s="140">
        <f t="shared" si="16"/>
        <v>1.818</v>
      </c>
      <c r="AF412" s="98">
        <f t="shared" si="17"/>
        <v>0.07802575107</v>
      </c>
      <c r="AG412" s="141">
        <f t="shared" si="18"/>
        <v>0.07802575107</v>
      </c>
    </row>
    <row r="413" ht="15.75" customHeight="1">
      <c r="A413" s="27" t="s">
        <v>172</v>
      </c>
      <c r="B413" s="143" t="s">
        <v>22</v>
      </c>
      <c r="C413" s="133" t="s">
        <v>490</v>
      </c>
      <c r="D413" s="134">
        <v>44582.0</v>
      </c>
      <c r="E413" s="133">
        <v>20.0</v>
      </c>
      <c r="F413" s="133">
        <v>0.0</v>
      </c>
      <c r="G413" s="133">
        <v>20.0</v>
      </c>
      <c r="H413" s="133">
        <v>40.0</v>
      </c>
      <c r="I413" s="133">
        <v>44.0</v>
      </c>
      <c r="J413" s="133">
        <v>0.0</v>
      </c>
      <c r="K413" s="133">
        <v>10.0</v>
      </c>
      <c r="L413" s="133">
        <v>20.0</v>
      </c>
      <c r="M413" s="133">
        <v>10.0</v>
      </c>
      <c r="N413" s="133">
        <v>40.0</v>
      </c>
      <c r="P413" s="135">
        <f t="shared" si="1"/>
        <v>204</v>
      </c>
      <c r="Q413" s="136">
        <f t="shared" si="2"/>
        <v>0.086</v>
      </c>
      <c r="R413" s="137">
        <f t="shared" si="3"/>
        <v>0.012</v>
      </c>
      <c r="S413" s="138">
        <f t="shared" si="4"/>
        <v>0</v>
      </c>
      <c r="T413" s="139">
        <f t="shared" si="5"/>
        <v>0.2</v>
      </c>
      <c r="U413" s="139">
        <f t="shared" si="6"/>
        <v>0.476</v>
      </c>
      <c r="V413" s="139">
        <f t="shared" si="7"/>
        <v>0.3432</v>
      </c>
      <c r="W413" s="139">
        <f t="shared" si="8"/>
        <v>0</v>
      </c>
      <c r="X413" s="139">
        <f t="shared" si="9"/>
        <v>0.095</v>
      </c>
      <c r="Y413" s="139">
        <f t="shared" si="10"/>
        <v>0.069</v>
      </c>
      <c r="Z413" s="139">
        <f t="shared" si="11"/>
        <v>0.112</v>
      </c>
      <c r="AA413" s="139">
        <f t="shared" si="12"/>
        <v>0.112</v>
      </c>
      <c r="AB413" s="139">
        <f t="shared" si="13"/>
        <v>0.098</v>
      </c>
      <c r="AC413" s="139">
        <f t="shared" si="14"/>
        <v>0.145</v>
      </c>
      <c r="AD413" s="139">
        <f t="shared" si="15"/>
        <v>0.22</v>
      </c>
      <c r="AE413" s="140">
        <f t="shared" si="16"/>
        <v>1.9682</v>
      </c>
      <c r="AF413" s="98">
        <f t="shared" si="17"/>
        <v>0.084472103</v>
      </c>
      <c r="AG413" s="141">
        <f t="shared" si="18"/>
        <v>0.084472103</v>
      </c>
    </row>
    <row r="414" ht="15.75" customHeight="1">
      <c r="A414" s="27" t="s">
        <v>172</v>
      </c>
      <c r="B414" s="143" t="s">
        <v>22</v>
      </c>
      <c r="C414" s="133" t="s">
        <v>491</v>
      </c>
      <c r="D414" s="134">
        <v>44582.0</v>
      </c>
      <c r="E414" s="133">
        <v>40.0</v>
      </c>
      <c r="F414" s="133">
        <v>160.0</v>
      </c>
      <c r="G414" s="133">
        <v>50.0</v>
      </c>
      <c r="H414" s="133">
        <v>100.0</v>
      </c>
      <c r="I414" s="133">
        <v>100.0</v>
      </c>
      <c r="J414" s="133">
        <v>50.0</v>
      </c>
      <c r="K414" s="133">
        <v>0.0</v>
      </c>
      <c r="L414" s="133">
        <v>50.0</v>
      </c>
      <c r="M414" s="133">
        <v>30.0</v>
      </c>
      <c r="N414" s="133">
        <v>0.0</v>
      </c>
      <c r="O414" s="133">
        <v>0.0</v>
      </c>
      <c r="P414" s="135">
        <f t="shared" si="1"/>
        <v>580</v>
      </c>
      <c r="Q414" s="136">
        <f t="shared" si="2"/>
        <v>0.172</v>
      </c>
      <c r="R414" s="137">
        <f t="shared" si="3"/>
        <v>0.024</v>
      </c>
      <c r="S414" s="138">
        <f t="shared" si="4"/>
        <v>1.184</v>
      </c>
      <c r="T414" s="139">
        <f t="shared" si="5"/>
        <v>0.5</v>
      </c>
      <c r="U414" s="139">
        <f t="shared" si="6"/>
        <v>1.19</v>
      </c>
      <c r="V414" s="139">
        <f t="shared" si="7"/>
        <v>0.78</v>
      </c>
      <c r="W414" s="139">
        <f t="shared" si="8"/>
        <v>1.905</v>
      </c>
      <c r="X414" s="139">
        <f t="shared" si="9"/>
        <v>0</v>
      </c>
      <c r="Y414" s="139">
        <f t="shared" si="10"/>
        <v>0</v>
      </c>
      <c r="Z414" s="139">
        <f t="shared" si="11"/>
        <v>0.28</v>
      </c>
      <c r="AA414" s="139">
        <f t="shared" si="12"/>
        <v>0.28</v>
      </c>
      <c r="AB414" s="139">
        <f t="shared" si="13"/>
        <v>0.294</v>
      </c>
      <c r="AC414" s="139">
        <f t="shared" si="14"/>
        <v>0.435</v>
      </c>
      <c r="AD414" s="139">
        <f t="shared" si="15"/>
        <v>0</v>
      </c>
      <c r="AE414" s="140">
        <f t="shared" si="16"/>
        <v>7.044</v>
      </c>
      <c r="AF414" s="98">
        <f t="shared" si="17"/>
        <v>0.3023175966</v>
      </c>
      <c r="AG414" s="141">
        <f t="shared" si="18"/>
        <v>0.3023175966</v>
      </c>
    </row>
    <row r="415" ht="15.75" customHeight="1">
      <c r="A415" s="27" t="s">
        <v>172</v>
      </c>
      <c r="B415" s="143" t="s">
        <v>22</v>
      </c>
      <c r="C415" s="133" t="s">
        <v>492</v>
      </c>
      <c r="D415" s="134">
        <v>44582.0</v>
      </c>
      <c r="E415" s="133">
        <v>0.0</v>
      </c>
      <c r="F415" s="133">
        <v>40.0</v>
      </c>
      <c r="G415" s="133">
        <v>5.0</v>
      </c>
      <c r="H415" s="133">
        <v>30.0</v>
      </c>
      <c r="I415" s="133">
        <v>32.0</v>
      </c>
      <c r="J415" s="133">
        <v>10.0</v>
      </c>
      <c r="K415" s="133">
        <v>20.0</v>
      </c>
      <c r="L415" s="133">
        <v>10.0</v>
      </c>
      <c r="M415" s="133">
        <v>20.0</v>
      </c>
      <c r="P415" s="135">
        <f t="shared" si="1"/>
        <v>167</v>
      </c>
      <c r="Q415" s="136">
        <f t="shared" si="2"/>
        <v>0</v>
      </c>
      <c r="R415" s="137">
        <f t="shared" si="3"/>
        <v>0</v>
      </c>
      <c r="S415" s="138">
        <f t="shared" si="4"/>
        <v>0.296</v>
      </c>
      <c r="T415" s="139">
        <f t="shared" si="5"/>
        <v>0.05</v>
      </c>
      <c r="U415" s="139">
        <f t="shared" si="6"/>
        <v>0.357</v>
      </c>
      <c r="V415" s="139">
        <f t="shared" si="7"/>
        <v>0.2496</v>
      </c>
      <c r="W415" s="139">
        <f t="shared" si="8"/>
        <v>0.381</v>
      </c>
      <c r="X415" s="139">
        <f t="shared" si="9"/>
        <v>0.19</v>
      </c>
      <c r="Y415" s="139">
        <f t="shared" si="10"/>
        <v>0.138</v>
      </c>
      <c r="Z415" s="139">
        <f t="shared" si="11"/>
        <v>0.056</v>
      </c>
      <c r="AA415" s="139">
        <f t="shared" si="12"/>
        <v>0.056</v>
      </c>
      <c r="AB415" s="139">
        <f t="shared" si="13"/>
        <v>0.196</v>
      </c>
      <c r="AC415" s="139">
        <f t="shared" si="14"/>
        <v>0.29</v>
      </c>
      <c r="AD415" s="139">
        <f t="shared" si="15"/>
        <v>0</v>
      </c>
      <c r="AE415" s="140">
        <f t="shared" si="16"/>
        <v>2.2596</v>
      </c>
      <c r="AF415" s="98">
        <f t="shared" si="17"/>
        <v>0.09697854077</v>
      </c>
      <c r="AG415" s="141">
        <f t="shared" si="18"/>
        <v>0.09697854077</v>
      </c>
    </row>
    <row r="416" ht="15.75" customHeight="1">
      <c r="A416" s="27" t="s">
        <v>172</v>
      </c>
      <c r="B416" s="143" t="s">
        <v>22</v>
      </c>
      <c r="C416" s="133" t="s">
        <v>493</v>
      </c>
      <c r="D416" s="134">
        <v>44582.0</v>
      </c>
      <c r="E416" s="133">
        <v>40.0</v>
      </c>
      <c r="F416" s="133">
        <v>0.0</v>
      </c>
      <c r="G416" s="133">
        <v>25.0</v>
      </c>
      <c r="H416" s="133">
        <v>0.0</v>
      </c>
      <c r="I416" s="133">
        <v>0.0</v>
      </c>
      <c r="J416" s="133">
        <v>0.0</v>
      </c>
      <c r="K416" s="133">
        <v>0.0</v>
      </c>
      <c r="L416" s="133">
        <v>20.0</v>
      </c>
      <c r="M416" s="133">
        <v>20.0</v>
      </c>
      <c r="N416" s="133">
        <v>0.0</v>
      </c>
      <c r="O416" s="133">
        <v>0.0</v>
      </c>
      <c r="P416" s="135">
        <f t="shared" si="1"/>
        <v>105</v>
      </c>
      <c r="Q416" s="136">
        <f t="shared" si="2"/>
        <v>0.172</v>
      </c>
      <c r="R416" s="137">
        <f t="shared" si="3"/>
        <v>0.024</v>
      </c>
      <c r="S416" s="138">
        <f t="shared" si="4"/>
        <v>0</v>
      </c>
      <c r="T416" s="139">
        <f t="shared" si="5"/>
        <v>0.25</v>
      </c>
      <c r="U416" s="139">
        <f t="shared" si="6"/>
        <v>0</v>
      </c>
      <c r="V416" s="139">
        <f t="shared" si="7"/>
        <v>0</v>
      </c>
      <c r="W416" s="139">
        <f t="shared" si="8"/>
        <v>0</v>
      </c>
      <c r="X416" s="139">
        <f t="shared" si="9"/>
        <v>0</v>
      </c>
      <c r="Y416" s="139">
        <f t="shared" si="10"/>
        <v>0</v>
      </c>
      <c r="Z416" s="139">
        <f t="shared" si="11"/>
        <v>0.112</v>
      </c>
      <c r="AA416" s="139">
        <f t="shared" si="12"/>
        <v>0.112</v>
      </c>
      <c r="AB416" s="139">
        <f t="shared" si="13"/>
        <v>0.196</v>
      </c>
      <c r="AC416" s="139">
        <f t="shared" si="14"/>
        <v>0.29</v>
      </c>
      <c r="AD416" s="139">
        <f t="shared" si="15"/>
        <v>0</v>
      </c>
      <c r="AE416" s="140">
        <f t="shared" si="16"/>
        <v>1.156</v>
      </c>
      <c r="AF416" s="98">
        <f t="shared" si="17"/>
        <v>0.04961373391</v>
      </c>
      <c r="AG416" s="141">
        <f t="shared" si="18"/>
        <v>0.04961373391</v>
      </c>
    </row>
    <row r="417" ht="15.75" customHeight="1">
      <c r="A417" s="27" t="s">
        <v>172</v>
      </c>
      <c r="B417" s="143" t="s">
        <v>22</v>
      </c>
      <c r="C417" s="133" t="s">
        <v>494</v>
      </c>
      <c r="D417" s="134">
        <v>44582.0</v>
      </c>
      <c r="E417" s="133">
        <v>0.0</v>
      </c>
      <c r="F417" s="133">
        <v>50.0</v>
      </c>
      <c r="G417" s="133">
        <v>20.0</v>
      </c>
      <c r="H417" s="133">
        <v>50.0</v>
      </c>
      <c r="I417" s="133">
        <v>52.0</v>
      </c>
      <c r="J417" s="133">
        <v>0.0</v>
      </c>
      <c r="K417" s="133">
        <v>30.0</v>
      </c>
      <c r="L417" s="133">
        <v>0.0</v>
      </c>
      <c r="M417" s="133">
        <v>30.0</v>
      </c>
      <c r="N417" s="133">
        <v>60.0</v>
      </c>
      <c r="O417" s="133">
        <v>0.0</v>
      </c>
      <c r="P417" s="135">
        <f t="shared" si="1"/>
        <v>292</v>
      </c>
      <c r="Q417" s="136">
        <f t="shared" si="2"/>
        <v>0</v>
      </c>
      <c r="R417" s="137">
        <f t="shared" si="3"/>
        <v>0</v>
      </c>
      <c r="S417" s="138">
        <f t="shared" si="4"/>
        <v>0.37</v>
      </c>
      <c r="T417" s="139">
        <f t="shared" si="5"/>
        <v>0.2</v>
      </c>
      <c r="U417" s="139">
        <f t="shared" si="6"/>
        <v>0.595</v>
      </c>
      <c r="V417" s="139">
        <f t="shared" si="7"/>
        <v>0.4056</v>
      </c>
      <c r="W417" s="139">
        <f t="shared" si="8"/>
        <v>0</v>
      </c>
      <c r="X417" s="139">
        <f t="shared" si="9"/>
        <v>0.285</v>
      </c>
      <c r="Y417" s="139">
        <f t="shared" si="10"/>
        <v>0.207</v>
      </c>
      <c r="Z417" s="139">
        <f t="shared" si="11"/>
        <v>0</v>
      </c>
      <c r="AA417" s="139">
        <f t="shared" si="12"/>
        <v>0</v>
      </c>
      <c r="AB417" s="139">
        <f t="shared" si="13"/>
        <v>0.294</v>
      </c>
      <c r="AC417" s="139">
        <f t="shared" si="14"/>
        <v>0.435</v>
      </c>
      <c r="AD417" s="139">
        <f t="shared" si="15"/>
        <v>0.33</v>
      </c>
      <c r="AE417" s="140">
        <f t="shared" si="16"/>
        <v>3.1216</v>
      </c>
      <c r="AF417" s="98">
        <f t="shared" si="17"/>
        <v>0.1339742489</v>
      </c>
      <c r="AG417" s="141">
        <f t="shared" si="18"/>
        <v>0.1339742489</v>
      </c>
    </row>
    <row r="418" ht="15.75" customHeight="1">
      <c r="A418" s="27" t="s">
        <v>172</v>
      </c>
      <c r="B418" s="143" t="s">
        <v>22</v>
      </c>
      <c r="C418" s="133" t="s">
        <v>495</v>
      </c>
      <c r="D418" s="134">
        <v>44582.0</v>
      </c>
      <c r="E418" s="133">
        <v>80.0</v>
      </c>
      <c r="F418" s="133">
        <v>100.0</v>
      </c>
      <c r="G418" s="133">
        <v>45.0</v>
      </c>
      <c r="H418" s="133">
        <v>60.0</v>
      </c>
      <c r="I418" s="133">
        <v>60.0</v>
      </c>
      <c r="J418" s="133">
        <v>50.0</v>
      </c>
      <c r="K418" s="133">
        <v>60.0</v>
      </c>
      <c r="L418" s="133">
        <v>40.0</v>
      </c>
      <c r="M418" s="133">
        <v>0.0</v>
      </c>
      <c r="P418" s="135">
        <f t="shared" si="1"/>
        <v>495</v>
      </c>
      <c r="Q418" s="136">
        <f t="shared" si="2"/>
        <v>0.344</v>
      </c>
      <c r="R418" s="137">
        <f t="shared" si="3"/>
        <v>0.048</v>
      </c>
      <c r="S418" s="138">
        <f t="shared" si="4"/>
        <v>0.74</v>
      </c>
      <c r="T418" s="139">
        <f t="shared" si="5"/>
        <v>0.45</v>
      </c>
      <c r="U418" s="139">
        <f t="shared" si="6"/>
        <v>0.714</v>
      </c>
      <c r="V418" s="139">
        <f t="shared" si="7"/>
        <v>0.468</v>
      </c>
      <c r="W418" s="139">
        <f t="shared" si="8"/>
        <v>1.905</v>
      </c>
      <c r="X418" s="139">
        <f t="shared" si="9"/>
        <v>0.57</v>
      </c>
      <c r="Y418" s="139">
        <f t="shared" si="10"/>
        <v>0.414</v>
      </c>
      <c r="Z418" s="139">
        <f t="shared" si="11"/>
        <v>0.224</v>
      </c>
      <c r="AA418" s="139">
        <f t="shared" si="12"/>
        <v>0.224</v>
      </c>
      <c r="AB418" s="139">
        <f t="shared" si="13"/>
        <v>0</v>
      </c>
      <c r="AC418" s="139">
        <f t="shared" si="14"/>
        <v>0</v>
      </c>
      <c r="AD418" s="139">
        <f t="shared" si="15"/>
        <v>0</v>
      </c>
      <c r="AE418" s="140">
        <f t="shared" si="16"/>
        <v>6.101</v>
      </c>
      <c r="AF418" s="98">
        <f t="shared" si="17"/>
        <v>0.2618454936</v>
      </c>
      <c r="AG418" s="141">
        <f t="shared" si="18"/>
        <v>0.2618454936</v>
      </c>
    </row>
    <row r="419" ht="15.75" customHeight="1">
      <c r="A419" s="27" t="s">
        <v>172</v>
      </c>
      <c r="B419" s="143" t="s">
        <v>22</v>
      </c>
      <c r="C419" s="133" t="s">
        <v>496</v>
      </c>
      <c r="D419" s="134">
        <v>44582.0</v>
      </c>
      <c r="E419" s="133">
        <v>100.0</v>
      </c>
      <c r="F419" s="133">
        <v>140.0</v>
      </c>
      <c r="G419" s="133">
        <v>50.0</v>
      </c>
      <c r="H419" s="133">
        <v>120.0</v>
      </c>
      <c r="I419" s="133">
        <v>116.0</v>
      </c>
      <c r="J419" s="133">
        <v>100.0</v>
      </c>
      <c r="K419" s="133">
        <v>90.0</v>
      </c>
      <c r="L419" s="133">
        <v>60.0</v>
      </c>
      <c r="M419" s="133">
        <v>30.0</v>
      </c>
      <c r="N419" s="133">
        <v>90.0</v>
      </c>
      <c r="O419" s="133">
        <v>20.0</v>
      </c>
      <c r="P419" s="135">
        <f t="shared" si="1"/>
        <v>916</v>
      </c>
      <c r="Q419" s="136">
        <f t="shared" si="2"/>
        <v>0.43</v>
      </c>
      <c r="R419" s="137">
        <f t="shared" si="3"/>
        <v>0.06</v>
      </c>
      <c r="S419" s="138">
        <f t="shared" si="4"/>
        <v>1.036</v>
      </c>
      <c r="T419" s="139">
        <f t="shared" si="5"/>
        <v>0.5</v>
      </c>
      <c r="U419" s="139">
        <f t="shared" si="6"/>
        <v>1.428</v>
      </c>
      <c r="V419" s="139">
        <f t="shared" si="7"/>
        <v>0.9048</v>
      </c>
      <c r="W419" s="139">
        <f t="shared" si="8"/>
        <v>3.81</v>
      </c>
      <c r="X419" s="139">
        <f t="shared" si="9"/>
        <v>0.855</v>
      </c>
      <c r="Y419" s="139">
        <f t="shared" si="10"/>
        <v>0.621</v>
      </c>
      <c r="Z419" s="139">
        <f t="shared" si="11"/>
        <v>0.336</v>
      </c>
      <c r="AA419" s="139">
        <f t="shared" si="12"/>
        <v>0.336</v>
      </c>
      <c r="AB419" s="139">
        <f t="shared" si="13"/>
        <v>0.294</v>
      </c>
      <c r="AC419" s="139">
        <f t="shared" si="14"/>
        <v>0.435</v>
      </c>
      <c r="AD419" s="139">
        <f t="shared" si="15"/>
        <v>0.495</v>
      </c>
      <c r="AE419" s="140">
        <f t="shared" si="16"/>
        <v>11.5408</v>
      </c>
      <c r="AF419" s="98">
        <f t="shared" si="17"/>
        <v>0.4953133047</v>
      </c>
      <c r="AG419" s="141">
        <f t="shared" si="18"/>
        <v>0.4953133047</v>
      </c>
    </row>
    <row r="420" ht="15.75" customHeight="1">
      <c r="A420" s="27" t="s">
        <v>172</v>
      </c>
      <c r="B420" s="143" t="s">
        <v>22</v>
      </c>
      <c r="C420" s="133" t="s">
        <v>497</v>
      </c>
      <c r="D420" s="134">
        <v>44582.0</v>
      </c>
      <c r="E420" s="133">
        <v>80.0</v>
      </c>
      <c r="F420" s="133">
        <v>70.0</v>
      </c>
      <c r="G420" s="133">
        <v>10.0</v>
      </c>
      <c r="H420" s="133">
        <v>100.0</v>
      </c>
      <c r="I420" s="133">
        <v>100.0</v>
      </c>
      <c r="J420" s="133">
        <v>50.0</v>
      </c>
      <c r="K420" s="133">
        <v>60.0</v>
      </c>
      <c r="L420" s="133">
        <v>50.0</v>
      </c>
      <c r="M420" s="133">
        <v>40.0</v>
      </c>
      <c r="N420" s="133">
        <v>50.0</v>
      </c>
      <c r="O420" s="133">
        <v>0.0</v>
      </c>
      <c r="P420" s="135">
        <f t="shared" si="1"/>
        <v>610</v>
      </c>
      <c r="Q420" s="136">
        <f t="shared" si="2"/>
        <v>0.344</v>
      </c>
      <c r="R420" s="137">
        <f t="shared" si="3"/>
        <v>0.048</v>
      </c>
      <c r="S420" s="138">
        <f t="shared" si="4"/>
        <v>0.518</v>
      </c>
      <c r="T420" s="139">
        <f t="shared" si="5"/>
        <v>0.1</v>
      </c>
      <c r="U420" s="139">
        <f t="shared" si="6"/>
        <v>1.19</v>
      </c>
      <c r="V420" s="139">
        <f t="shared" si="7"/>
        <v>0.78</v>
      </c>
      <c r="W420" s="139">
        <f t="shared" si="8"/>
        <v>1.905</v>
      </c>
      <c r="X420" s="139">
        <f t="shared" si="9"/>
        <v>0.57</v>
      </c>
      <c r="Y420" s="139">
        <f t="shared" si="10"/>
        <v>0.414</v>
      </c>
      <c r="Z420" s="139">
        <f t="shared" si="11"/>
        <v>0.28</v>
      </c>
      <c r="AA420" s="139">
        <f t="shared" si="12"/>
        <v>0.28</v>
      </c>
      <c r="AB420" s="139">
        <f t="shared" si="13"/>
        <v>0.392</v>
      </c>
      <c r="AC420" s="139">
        <f t="shared" si="14"/>
        <v>0.58</v>
      </c>
      <c r="AD420" s="139">
        <f t="shared" si="15"/>
        <v>0.275</v>
      </c>
      <c r="AE420" s="140">
        <f t="shared" si="16"/>
        <v>7.676</v>
      </c>
      <c r="AF420" s="98">
        <f t="shared" si="17"/>
        <v>0.3294420601</v>
      </c>
      <c r="AG420" s="141">
        <f t="shared" si="18"/>
        <v>0.3294420601</v>
      </c>
    </row>
    <row r="421" ht="15.75" customHeight="1">
      <c r="A421" s="27" t="s">
        <v>172</v>
      </c>
      <c r="B421" s="143" t="s">
        <v>22</v>
      </c>
      <c r="C421" s="133" t="s">
        <v>498</v>
      </c>
      <c r="D421" s="134">
        <v>44582.0</v>
      </c>
      <c r="E421" s="133">
        <v>120.0</v>
      </c>
      <c r="F421" s="133">
        <v>250.0</v>
      </c>
      <c r="G421" s="133">
        <v>100.0</v>
      </c>
      <c r="H421" s="133">
        <v>100.0</v>
      </c>
      <c r="I421" s="133">
        <v>100.0</v>
      </c>
      <c r="J421" s="133">
        <v>50.0</v>
      </c>
      <c r="K421" s="133">
        <v>100.0</v>
      </c>
      <c r="L421" s="133">
        <v>60.0</v>
      </c>
      <c r="M421" s="133">
        <v>30.0</v>
      </c>
      <c r="N421" s="133">
        <v>100.0</v>
      </c>
      <c r="O421" s="133">
        <v>50.0</v>
      </c>
      <c r="P421" s="135">
        <f t="shared" si="1"/>
        <v>1060</v>
      </c>
      <c r="Q421" s="136">
        <f t="shared" si="2"/>
        <v>0.516</v>
      </c>
      <c r="R421" s="137">
        <f t="shared" si="3"/>
        <v>0.072</v>
      </c>
      <c r="S421" s="138">
        <f t="shared" si="4"/>
        <v>1.85</v>
      </c>
      <c r="T421" s="139">
        <f t="shared" si="5"/>
        <v>1</v>
      </c>
      <c r="U421" s="139">
        <f t="shared" si="6"/>
        <v>1.19</v>
      </c>
      <c r="V421" s="139">
        <f t="shared" si="7"/>
        <v>0.78</v>
      </c>
      <c r="W421" s="139">
        <f t="shared" si="8"/>
        <v>1.905</v>
      </c>
      <c r="X421" s="139">
        <f t="shared" si="9"/>
        <v>0.95</v>
      </c>
      <c r="Y421" s="139">
        <f t="shared" si="10"/>
        <v>0.69</v>
      </c>
      <c r="Z421" s="139">
        <f t="shared" si="11"/>
        <v>0.336</v>
      </c>
      <c r="AA421" s="139">
        <f t="shared" si="12"/>
        <v>0.336</v>
      </c>
      <c r="AB421" s="139">
        <f t="shared" si="13"/>
        <v>0.294</v>
      </c>
      <c r="AC421" s="139">
        <f t="shared" si="14"/>
        <v>0.435</v>
      </c>
      <c r="AD421" s="139">
        <f t="shared" si="15"/>
        <v>0.55</v>
      </c>
      <c r="AE421" s="140">
        <f t="shared" si="16"/>
        <v>10.904</v>
      </c>
      <c r="AF421" s="98">
        <f t="shared" si="17"/>
        <v>0.4679828326</v>
      </c>
      <c r="AG421" s="141">
        <f t="shared" si="18"/>
        <v>0.4679828326</v>
      </c>
    </row>
    <row r="422" ht="15.75" customHeight="1">
      <c r="A422" s="27" t="s">
        <v>172</v>
      </c>
      <c r="B422" s="143" t="s">
        <v>22</v>
      </c>
      <c r="C422" s="133" t="s">
        <v>499</v>
      </c>
      <c r="D422" s="134">
        <v>44582.0</v>
      </c>
      <c r="E422" s="133">
        <v>60.0</v>
      </c>
      <c r="F422" s="133">
        <v>80.0</v>
      </c>
      <c r="G422" s="133">
        <v>5.0</v>
      </c>
      <c r="H422" s="133">
        <v>60.0</v>
      </c>
      <c r="I422" s="133">
        <v>80.0</v>
      </c>
      <c r="J422" s="133">
        <v>0.0</v>
      </c>
      <c r="K422" s="133">
        <v>0.0</v>
      </c>
      <c r="L422" s="133">
        <v>40.0</v>
      </c>
      <c r="M422" s="133">
        <v>0.0</v>
      </c>
      <c r="N422" s="133">
        <v>0.0</v>
      </c>
      <c r="O422" s="133">
        <v>0.0</v>
      </c>
      <c r="P422" s="135">
        <f t="shared" si="1"/>
        <v>325</v>
      </c>
      <c r="Q422" s="136">
        <f t="shared" si="2"/>
        <v>0.258</v>
      </c>
      <c r="R422" s="137">
        <f t="shared" si="3"/>
        <v>0.036</v>
      </c>
      <c r="S422" s="138">
        <f t="shared" si="4"/>
        <v>0.592</v>
      </c>
      <c r="T422" s="139">
        <f t="shared" si="5"/>
        <v>0.05</v>
      </c>
      <c r="U422" s="139">
        <f t="shared" si="6"/>
        <v>0.714</v>
      </c>
      <c r="V422" s="139">
        <f t="shared" si="7"/>
        <v>0.624</v>
      </c>
      <c r="W422" s="139">
        <f t="shared" si="8"/>
        <v>0</v>
      </c>
      <c r="X422" s="139">
        <f t="shared" si="9"/>
        <v>0</v>
      </c>
      <c r="Y422" s="139">
        <f t="shared" si="10"/>
        <v>0</v>
      </c>
      <c r="Z422" s="139">
        <f t="shared" si="11"/>
        <v>0.224</v>
      </c>
      <c r="AA422" s="139">
        <f t="shared" si="12"/>
        <v>0.224</v>
      </c>
      <c r="AB422" s="139">
        <f t="shared" si="13"/>
        <v>0</v>
      </c>
      <c r="AC422" s="139">
        <f t="shared" si="14"/>
        <v>0</v>
      </c>
      <c r="AD422" s="139">
        <f t="shared" si="15"/>
        <v>0</v>
      </c>
      <c r="AE422" s="140">
        <f t="shared" si="16"/>
        <v>2.722</v>
      </c>
      <c r="AF422" s="98">
        <f t="shared" si="17"/>
        <v>0.1168240343</v>
      </c>
      <c r="AG422" s="141">
        <f t="shared" si="18"/>
        <v>0.1168240343</v>
      </c>
    </row>
    <row r="423" ht="15.75" customHeight="1">
      <c r="A423" s="27" t="s">
        <v>172</v>
      </c>
      <c r="B423" s="143" t="s">
        <v>22</v>
      </c>
      <c r="C423" s="133" t="s">
        <v>500</v>
      </c>
      <c r="D423" s="134">
        <v>44582.0</v>
      </c>
      <c r="E423" s="133">
        <v>100.0</v>
      </c>
      <c r="F423" s="133">
        <v>300.0</v>
      </c>
      <c r="G423" s="133">
        <v>35.0</v>
      </c>
      <c r="H423" s="133">
        <v>200.0</v>
      </c>
      <c r="I423" s="133">
        <v>200.0</v>
      </c>
      <c r="J423" s="133">
        <v>150.0</v>
      </c>
      <c r="K423" s="133">
        <v>100.0</v>
      </c>
      <c r="L423" s="133">
        <v>100.0</v>
      </c>
      <c r="M423" s="133">
        <v>80.0</v>
      </c>
      <c r="N423" s="133">
        <v>100.0</v>
      </c>
      <c r="O423" s="133">
        <v>0.0</v>
      </c>
      <c r="P423" s="135">
        <f t="shared" si="1"/>
        <v>1365</v>
      </c>
      <c r="Q423" s="136">
        <f t="shared" si="2"/>
        <v>0.43</v>
      </c>
      <c r="R423" s="137">
        <f t="shared" si="3"/>
        <v>0.06</v>
      </c>
      <c r="S423" s="138">
        <f t="shared" si="4"/>
        <v>2.22</v>
      </c>
      <c r="T423" s="139">
        <f t="shared" si="5"/>
        <v>0.35</v>
      </c>
      <c r="U423" s="139">
        <f t="shared" si="6"/>
        <v>2.38</v>
      </c>
      <c r="V423" s="139">
        <f t="shared" si="7"/>
        <v>1.56</v>
      </c>
      <c r="W423" s="139">
        <f t="shared" si="8"/>
        <v>5.715</v>
      </c>
      <c r="X423" s="139">
        <f t="shared" si="9"/>
        <v>0.95</v>
      </c>
      <c r="Y423" s="139">
        <f t="shared" si="10"/>
        <v>0.69</v>
      </c>
      <c r="Z423" s="139">
        <f t="shared" si="11"/>
        <v>0.56</v>
      </c>
      <c r="AA423" s="139">
        <f t="shared" si="12"/>
        <v>0.56</v>
      </c>
      <c r="AB423" s="139">
        <f t="shared" si="13"/>
        <v>0.784</v>
      </c>
      <c r="AC423" s="139">
        <f t="shared" si="14"/>
        <v>1.16</v>
      </c>
      <c r="AD423" s="139">
        <f t="shared" si="15"/>
        <v>0.55</v>
      </c>
      <c r="AE423" s="140">
        <f t="shared" si="16"/>
        <v>17.969</v>
      </c>
      <c r="AF423" s="98">
        <f t="shared" si="17"/>
        <v>0.7712017167</v>
      </c>
      <c r="AG423" s="141">
        <f t="shared" si="18"/>
        <v>0.7712017167</v>
      </c>
    </row>
    <row r="424" ht="15.75" customHeight="1">
      <c r="A424" s="27" t="s">
        <v>172</v>
      </c>
      <c r="B424" s="143" t="s">
        <v>22</v>
      </c>
      <c r="C424" s="133" t="s">
        <v>501</v>
      </c>
      <c r="D424" s="134">
        <v>44582.0</v>
      </c>
      <c r="E424" s="133">
        <v>60.0</v>
      </c>
      <c r="F424" s="133">
        <v>70.0</v>
      </c>
      <c r="G424" s="133">
        <v>20.0</v>
      </c>
      <c r="H424" s="133">
        <v>30.0</v>
      </c>
      <c r="I424" s="133">
        <v>40.0</v>
      </c>
      <c r="J424" s="133">
        <v>50.0</v>
      </c>
      <c r="K424" s="133">
        <v>0.0</v>
      </c>
      <c r="L424" s="133">
        <v>20.0</v>
      </c>
      <c r="M424" s="133">
        <v>30.0</v>
      </c>
      <c r="N424" s="133">
        <v>10.0</v>
      </c>
      <c r="O424" s="133">
        <v>40.0</v>
      </c>
      <c r="P424" s="135">
        <f t="shared" si="1"/>
        <v>370</v>
      </c>
      <c r="Q424" s="136">
        <f t="shared" si="2"/>
        <v>0.258</v>
      </c>
      <c r="R424" s="137">
        <f t="shared" si="3"/>
        <v>0.036</v>
      </c>
      <c r="S424" s="138">
        <f t="shared" si="4"/>
        <v>0.518</v>
      </c>
      <c r="T424" s="139">
        <f t="shared" si="5"/>
        <v>0.2</v>
      </c>
      <c r="U424" s="139">
        <f t="shared" si="6"/>
        <v>0.357</v>
      </c>
      <c r="V424" s="139">
        <f t="shared" si="7"/>
        <v>0.312</v>
      </c>
      <c r="W424" s="139">
        <f t="shared" si="8"/>
        <v>1.905</v>
      </c>
      <c r="X424" s="139">
        <f t="shared" si="9"/>
        <v>0</v>
      </c>
      <c r="Y424" s="139">
        <f t="shared" si="10"/>
        <v>0</v>
      </c>
      <c r="Z424" s="139">
        <f t="shared" si="11"/>
        <v>0.112</v>
      </c>
      <c r="AA424" s="139">
        <f t="shared" si="12"/>
        <v>0.112</v>
      </c>
      <c r="AB424" s="139">
        <f t="shared" si="13"/>
        <v>0.294</v>
      </c>
      <c r="AC424" s="139">
        <f t="shared" si="14"/>
        <v>0.435</v>
      </c>
      <c r="AD424" s="139">
        <f t="shared" si="15"/>
        <v>0.055</v>
      </c>
      <c r="AE424" s="140">
        <f t="shared" si="16"/>
        <v>4.594</v>
      </c>
      <c r="AF424" s="98">
        <f t="shared" si="17"/>
        <v>0.197167382</v>
      </c>
      <c r="AG424" s="141">
        <f t="shared" si="18"/>
        <v>0.197167382</v>
      </c>
    </row>
    <row r="425" ht="15.75" customHeight="1">
      <c r="A425" s="27" t="s">
        <v>172</v>
      </c>
      <c r="B425" s="143" t="s">
        <v>22</v>
      </c>
      <c r="C425" s="133" t="s">
        <v>502</v>
      </c>
      <c r="D425" s="134">
        <v>44582.0</v>
      </c>
      <c r="E425" s="133">
        <v>20.0</v>
      </c>
      <c r="F425" s="133">
        <v>60.0</v>
      </c>
      <c r="G425" s="133">
        <v>20.0</v>
      </c>
      <c r="H425" s="133">
        <v>40.0</v>
      </c>
      <c r="I425" s="133">
        <v>40.0</v>
      </c>
      <c r="J425" s="133">
        <v>26.0</v>
      </c>
      <c r="K425" s="133">
        <v>40.0</v>
      </c>
      <c r="L425" s="133">
        <v>20.0</v>
      </c>
      <c r="M425" s="133">
        <v>30.0</v>
      </c>
      <c r="N425" s="133">
        <v>10.0</v>
      </c>
      <c r="O425" s="133">
        <v>0.0</v>
      </c>
      <c r="P425" s="135">
        <f t="shared" si="1"/>
        <v>306</v>
      </c>
      <c r="Q425" s="136">
        <f t="shared" si="2"/>
        <v>0.086</v>
      </c>
      <c r="R425" s="137">
        <f t="shared" si="3"/>
        <v>0.012</v>
      </c>
      <c r="S425" s="138">
        <f t="shared" si="4"/>
        <v>0.444</v>
      </c>
      <c r="T425" s="139">
        <f t="shared" si="5"/>
        <v>0.2</v>
      </c>
      <c r="U425" s="139">
        <f t="shared" si="6"/>
        <v>0.476</v>
      </c>
      <c r="V425" s="139">
        <f t="shared" si="7"/>
        <v>0.312</v>
      </c>
      <c r="W425" s="139">
        <f t="shared" si="8"/>
        <v>0.9906</v>
      </c>
      <c r="X425" s="139">
        <f t="shared" si="9"/>
        <v>0.38</v>
      </c>
      <c r="Y425" s="139">
        <f t="shared" si="10"/>
        <v>0.276</v>
      </c>
      <c r="Z425" s="139">
        <f t="shared" si="11"/>
        <v>0.112</v>
      </c>
      <c r="AA425" s="139">
        <f t="shared" si="12"/>
        <v>0.112</v>
      </c>
      <c r="AB425" s="139">
        <f t="shared" si="13"/>
        <v>0.294</v>
      </c>
      <c r="AC425" s="139">
        <f t="shared" si="14"/>
        <v>0.435</v>
      </c>
      <c r="AD425" s="139">
        <f t="shared" si="15"/>
        <v>0.055</v>
      </c>
      <c r="AE425" s="140">
        <f t="shared" si="16"/>
        <v>4.1846</v>
      </c>
      <c r="AF425" s="98">
        <f t="shared" si="17"/>
        <v>0.1795965665</v>
      </c>
      <c r="AG425" s="141">
        <f t="shared" si="18"/>
        <v>0.1795965665</v>
      </c>
    </row>
    <row r="426" ht="15.75" customHeight="1">
      <c r="A426" s="27" t="s">
        <v>172</v>
      </c>
      <c r="B426" s="143" t="s">
        <v>22</v>
      </c>
      <c r="C426" s="133" t="s">
        <v>503</v>
      </c>
      <c r="D426" s="134">
        <v>44582.0</v>
      </c>
      <c r="E426" s="133">
        <v>0.0</v>
      </c>
      <c r="F426" s="133">
        <v>60.0</v>
      </c>
      <c r="G426" s="133">
        <v>15.0</v>
      </c>
      <c r="H426" s="133">
        <v>20.0</v>
      </c>
      <c r="I426" s="133">
        <v>40.0</v>
      </c>
      <c r="J426" s="133">
        <v>50.0</v>
      </c>
      <c r="K426" s="133">
        <v>20.0</v>
      </c>
      <c r="L426" s="133">
        <v>20.0</v>
      </c>
      <c r="M426" s="133">
        <v>20.0</v>
      </c>
      <c r="N426" s="133">
        <v>20.0</v>
      </c>
      <c r="O426" s="133">
        <v>0.0</v>
      </c>
      <c r="P426" s="135">
        <f t="shared" si="1"/>
        <v>265</v>
      </c>
      <c r="Q426" s="136">
        <f t="shared" si="2"/>
        <v>0</v>
      </c>
      <c r="R426" s="137">
        <f t="shared" si="3"/>
        <v>0</v>
      </c>
      <c r="S426" s="138">
        <f t="shared" si="4"/>
        <v>0.444</v>
      </c>
      <c r="T426" s="139">
        <f t="shared" si="5"/>
        <v>0.15</v>
      </c>
      <c r="U426" s="139">
        <f t="shared" si="6"/>
        <v>0.238</v>
      </c>
      <c r="V426" s="139">
        <f t="shared" si="7"/>
        <v>0.312</v>
      </c>
      <c r="W426" s="139">
        <f t="shared" si="8"/>
        <v>1.905</v>
      </c>
      <c r="X426" s="139">
        <f t="shared" si="9"/>
        <v>0.19</v>
      </c>
      <c r="Y426" s="139">
        <f t="shared" si="10"/>
        <v>0.138</v>
      </c>
      <c r="Z426" s="139">
        <f t="shared" si="11"/>
        <v>0.112</v>
      </c>
      <c r="AA426" s="139">
        <f t="shared" si="12"/>
        <v>0.112</v>
      </c>
      <c r="AB426" s="139">
        <f t="shared" si="13"/>
        <v>0.196</v>
      </c>
      <c r="AC426" s="139">
        <f t="shared" si="14"/>
        <v>0.29</v>
      </c>
      <c r="AD426" s="139">
        <f t="shared" si="15"/>
        <v>0.11</v>
      </c>
      <c r="AE426" s="140">
        <f t="shared" si="16"/>
        <v>4.197</v>
      </c>
      <c r="AF426" s="98">
        <f t="shared" si="17"/>
        <v>0.1801287554</v>
      </c>
      <c r="AG426" s="141">
        <f t="shared" si="18"/>
        <v>0.1801287554</v>
      </c>
    </row>
    <row r="427" ht="15.75" customHeight="1">
      <c r="A427" s="27" t="s">
        <v>172</v>
      </c>
      <c r="B427" s="143" t="s">
        <v>22</v>
      </c>
      <c r="C427" s="133" t="s">
        <v>504</v>
      </c>
      <c r="D427" s="134">
        <v>44582.0</v>
      </c>
      <c r="E427" s="133">
        <v>40.0</v>
      </c>
      <c r="F427" s="133">
        <v>100.0</v>
      </c>
      <c r="G427" s="133">
        <v>15.0</v>
      </c>
      <c r="H427" s="133">
        <v>40.0</v>
      </c>
      <c r="I427" s="133">
        <v>0.0</v>
      </c>
      <c r="J427" s="133">
        <v>47.0</v>
      </c>
      <c r="K427" s="133">
        <v>60.0</v>
      </c>
      <c r="L427" s="133">
        <v>20.0</v>
      </c>
      <c r="M427" s="133">
        <v>10.0</v>
      </c>
      <c r="N427" s="133">
        <v>30.0</v>
      </c>
      <c r="O427" s="133">
        <v>0.0</v>
      </c>
      <c r="P427" s="135">
        <f t="shared" si="1"/>
        <v>362</v>
      </c>
      <c r="Q427" s="136">
        <f t="shared" si="2"/>
        <v>0.172</v>
      </c>
      <c r="R427" s="137">
        <f t="shared" si="3"/>
        <v>0.024</v>
      </c>
      <c r="S427" s="138">
        <f t="shared" si="4"/>
        <v>0.74</v>
      </c>
      <c r="T427" s="139">
        <f t="shared" si="5"/>
        <v>0.15</v>
      </c>
      <c r="U427" s="139">
        <f t="shared" si="6"/>
        <v>0.476</v>
      </c>
      <c r="V427" s="139">
        <f t="shared" si="7"/>
        <v>0</v>
      </c>
      <c r="W427" s="139">
        <f t="shared" si="8"/>
        <v>1.7907</v>
      </c>
      <c r="X427" s="139">
        <f t="shared" si="9"/>
        <v>0.57</v>
      </c>
      <c r="Y427" s="139">
        <f t="shared" si="10"/>
        <v>0.414</v>
      </c>
      <c r="Z427" s="139">
        <f t="shared" si="11"/>
        <v>0.112</v>
      </c>
      <c r="AA427" s="139">
        <f t="shared" si="12"/>
        <v>0.112</v>
      </c>
      <c r="AB427" s="139">
        <f t="shared" si="13"/>
        <v>0.098</v>
      </c>
      <c r="AC427" s="139">
        <f t="shared" si="14"/>
        <v>0.145</v>
      </c>
      <c r="AD427" s="139">
        <f t="shared" si="15"/>
        <v>0.165</v>
      </c>
      <c r="AE427" s="140">
        <f t="shared" si="16"/>
        <v>4.9687</v>
      </c>
      <c r="AF427" s="98">
        <f t="shared" si="17"/>
        <v>0.213248927</v>
      </c>
      <c r="AG427" s="141">
        <f t="shared" si="18"/>
        <v>0.213248927</v>
      </c>
    </row>
    <row r="428" ht="15.75" customHeight="1">
      <c r="A428" s="27" t="s">
        <v>172</v>
      </c>
      <c r="B428" s="143" t="s">
        <v>22</v>
      </c>
      <c r="C428" s="133" t="s">
        <v>505</v>
      </c>
      <c r="D428" s="134">
        <v>44582.0</v>
      </c>
      <c r="E428" s="133">
        <v>20.0</v>
      </c>
      <c r="F428" s="133">
        <v>50.0</v>
      </c>
      <c r="G428" s="133">
        <v>40.0</v>
      </c>
      <c r="H428" s="133">
        <v>30.0</v>
      </c>
      <c r="I428" s="133">
        <v>20.0</v>
      </c>
      <c r="J428" s="133">
        <v>38.0</v>
      </c>
      <c r="K428" s="133">
        <v>0.0</v>
      </c>
      <c r="L428" s="133">
        <v>20.0</v>
      </c>
      <c r="M428" s="133">
        <v>10.0</v>
      </c>
      <c r="N428" s="133">
        <v>10.0</v>
      </c>
      <c r="O428" s="133">
        <v>0.0</v>
      </c>
      <c r="P428" s="135">
        <f t="shared" si="1"/>
        <v>238</v>
      </c>
      <c r="Q428" s="136">
        <f t="shared" si="2"/>
        <v>0.086</v>
      </c>
      <c r="R428" s="137">
        <f t="shared" si="3"/>
        <v>0.012</v>
      </c>
      <c r="S428" s="138">
        <f t="shared" si="4"/>
        <v>0.37</v>
      </c>
      <c r="T428" s="139">
        <f t="shared" si="5"/>
        <v>0.4</v>
      </c>
      <c r="U428" s="139">
        <f t="shared" si="6"/>
        <v>0.357</v>
      </c>
      <c r="V428" s="139">
        <f t="shared" si="7"/>
        <v>0.156</v>
      </c>
      <c r="W428" s="139">
        <f t="shared" si="8"/>
        <v>1.4478</v>
      </c>
      <c r="X428" s="139">
        <f t="shared" si="9"/>
        <v>0</v>
      </c>
      <c r="Y428" s="139">
        <f t="shared" si="10"/>
        <v>0</v>
      </c>
      <c r="Z428" s="139">
        <f t="shared" si="11"/>
        <v>0.112</v>
      </c>
      <c r="AA428" s="139">
        <f t="shared" si="12"/>
        <v>0.112</v>
      </c>
      <c r="AB428" s="139">
        <f t="shared" si="13"/>
        <v>0.098</v>
      </c>
      <c r="AC428" s="139">
        <f t="shared" si="14"/>
        <v>0.145</v>
      </c>
      <c r="AD428" s="139">
        <f t="shared" si="15"/>
        <v>0.055</v>
      </c>
      <c r="AE428" s="140">
        <f t="shared" si="16"/>
        <v>3.3508</v>
      </c>
      <c r="AF428" s="98">
        <f t="shared" si="17"/>
        <v>0.1438111588</v>
      </c>
      <c r="AG428" s="141">
        <f t="shared" si="18"/>
        <v>0.1438111588</v>
      </c>
    </row>
    <row r="429" ht="15.75" customHeight="1">
      <c r="A429" s="27" t="s">
        <v>172</v>
      </c>
      <c r="B429" s="143" t="s">
        <v>22</v>
      </c>
      <c r="C429" s="133" t="s">
        <v>506</v>
      </c>
      <c r="D429" s="134">
        <v>44582.0</v>
      </c>
      <c r="E429" s="133">
        <v>40.0</v>
      </c>
      <c r="F429" s="133">
        <v>50.0</v>
      </c>
      <c r="G429" s="133">
        <v>20.0</v>
      </c>
      <c r="H429" s="133">
        <v>30.0</v>
      </c>
      <c r="I429" s="133">
        <v>44.0</v>
      </c>
      <c r="J429" s="133">
        <v>50.0</v>
      </c>
      <c r="K429" s="133">
        <v>0.0</v>
      </c>
      <c r="L429" s="133">
        <v>20.0</v>
      </c>
      <c r="M429" s="133">
        <v>10.0</v>
      </c>
      <c r="N429" s="133">
        <v>50.0</v>
      </c>
      <c r="O429" s="133">
        <v>0.0</v>
      </c>
      <c r="P429" s="135">
        <f t="shared" si="1"/>
        <v>314</v>
      </c>
      <c r="Q429" s="136">
        <f t="shared" si="2"/>
        <v>0.172</v>
      </c>
      <c r="R429" s="137">
        <f t="shared" si="3"/>
        <v>0.024</v>
      </c>
      <c r="S429" s="138">
        <f t="shared" si="4"/>
        <v>0.37</v>
      </c>
      <c r="T429" s="139">
        <f t="shared" si="5"/>
        <v>0.2</v>
      </c>
      <c r="U429" s="139">
        <f t="shared" si="6"/>
        <v>0.357</v>
      </c>
      <c r="V429" s="139">
        <f t="shared" si="7"/>
        <v>0.3432</v>
      </c>
      <c r="W429" s="139">
        <f t="shared" si="8"/>
        <v>1.905</v>
      </c>
      <c r="X429" s="139">
        <f t="shared" si="9"/>
        <v>0</v>
      </c>
      <c r="Y429" s="139">
        <f t="shared" si="10"/>
        <v>0</v>
      </c>
      <c r="Z429" s="139">
        <f t="shared" si="11"/>
        <v>0.112</v>
      </c>
      <c r="AA429" s="139">
        <f t="shared" si="12"/>
        <v>0.112</v>
      </c>
      <c r="AB429" s="139">
        <f t="shared" si="13"/>
        <v>0.098</v>
      </c>
      <c r="AC429" s="139">
        <f t="shared" si="14"/>
        <v>0.145</v>
      </c>
      <c r="AD429" s="139">
        <f t="shared" si="15"/>
        <v>0.275</v>
      </c>
      <c r="AE429" s="140">
        <f t="shared" si="16"/>
        <v>4.1132</v>
      </c>
      <c r="AF429" s="98">
        <f t="shared" si="17"/>
        <v>0.1765321888</v>
      </c>
      <c r="AG429" s="141">
        <f t="shared" si="18"/>
        <v>0.1765321888</v>
      </c>
    </row>
    <row r="430" ht="15.75" customHeight="1">
      <c r="A430" s="27" t="s">
        <v>172</v>
      </c>
      <c r="B430" s="143" t="s">
        <v>22</v>
      </c>
      <c r="C430" s="133" t="s">
        <v>507</v>
      </c>
      <c r="D430" s="134">
        <v>44582.0</v>
      </c>
      <c r="E430" s="133">
        <v>20.0</v>
      </c>
      <c r="F430" s="133">
        <v>120.0</v>
      </c>
      <c r="G430" s="133">
        <v>30.0</v>
      </c>
      <c r="H430" s="133">
        <v>80.0</v>
      </c>
      <c r="I430" s="133">
        <v>80.0</v>
      </c>
      <c r="J430" s="133">
        <v>50.0</v>
      </c>
      <c r="K430" s="133">
        <v>40.0</v>
      </c>
      <c r="L430" s="133">
        <v>40.0</v>
      </c>
      <c r="M430" s="133">
        <v>20.0</v>
      </c>
      <c r="N430" s="133">
        <v>10.0</v>
      </c>
      <c r="O430" s="133">
        <v>0.0</v>
      </c>
      <c r="P430" s="135">
        <f t="shared" si="1"/>
        <v>490</v>
      </c>
      <c r="Q430" s="136">
        <f t="shared" si="2"/>
        <v>0.086</v>
      </c>
      <c r="R430" s="137">
        <f t="shared" si="3"/>
        <v>0.012</v>
      </c>
      <c r="S430" s="138">
        <f t="shared" si="4"/>
        <v>0.888</v>
      </c>
      <c r="T430" s="139">
        <f t="shared" si="5"/>
        <v>0.3</v>
      </c>
      <c r="U430" s="139">
        <f t="shared" si="6"/>
        <v>0.952</v>
      </c>
      <c r="V430" s="139">
        <f t="shared" si="7"/>
        <v>0.624</v>
      </c>
      <c r="W430" s="139">
        <f t="shared" si="8"/>
        <v>1.905</v>
      </c>
      <c r="X430" s="139">
        <f t="shared" si="9"/>
        <v>0.38</v>
      </c>
      <c r="Y430" s="139">
        <f t="shared" si="10"/>
        <v>0.276</v>
      </c>
      <c r="Z430" s="139">
        <f t="shared" si="11"/>
        <v>0.224</v>
      </c>
      <c r="AA430" s="139">
        <f t="shared" si="12"/>
        <v>0.224</v>
      </c>
      <c r="AB430" s="139">
        <f t="shared" si="13"/>
        <v>0.196</v>
      </c>
      <c r="AC430" s="139">
        <f t="shared" si="14"/>
        <v>0.29</v>
      </c>
      <c r="AD430" s="139">
        <f t="shared" si="15"/>
        <v>0.055</v>
      </c>
      <c r="AE430" s="140">
        <f t="shared" si="16"/>
        <v>6.412</v>
      </c>
      <c r="AF430" s="98">
        <f t="shared" si="17"/>
        <v>0.275193133</v>
      </c>
      <c r="AG430" s="141">
        <f t="shared" si="18"/>
        <v>0.275193133</v>
      </c>
    </row>
    <row r="431" ht="15.75" customHeight="1">
      <c r="A431" s="27" t="s">
        <v>172</v>
      </c>
      <c r="B431" s="143" t="s">
        <v>22</v>
      </c>
      <c r="C431" s="133" t="s">
        <v>508</v>
      </c>
      <c r="D431" s="134">
        <v>44582.0</v>
      </c>
      <c r="E431" s="133">
        <v>20.0</v>
      </c>
      <c r="F431" s="133">
        <v>40.0</v>
      </c>
      <c r="G431" s="133">
        <v>15.0</v>
      </c>
      <c r="H431" s="133">
        <v>50.0</v>
      </c>
      <c r="I431" s="133">
        <v>52.0</v>
      </c>
      <c r="J431" s="133">
        <v>50.0</v>
      </c>
      <c r="K431" s="133">
        <v>60.0</v>
      </c>
      <c r="L431" s="133">
        <v>30.0</v>
      </c>
      <c r="M431" s="133">
        <v>20.0</v>
      </c>
      <c r="N431" s="133">
        <v>0.0</v>
      </c>
      <c r="O431" s="133">
        <v>0.0</v>
      </c>
      <c r="P431" s="135">
        <f t="shared" si="1"/>
        <v>337</v>
      </c>
      <c r="Q431" s="136">
        <f t="shared" si="2"/>
        <v>0.086</v>
      </c>
      <c r="R431" s="137">
        <f t="shared" si="3"/>
        <v>0.012</v>
      </c>
      <c r="S431" s="138">
        <f t="shared" si="4"/>
        <v>0.296</v>
      </c>
      <c r="T431" s="139">
        <f t="shared" si="5"/>
        <v>0.15</v>
      </c>
      <c r="U431" s="139">
        <f t="shared" si="6"/>
        <v>0.595</v>
      </c>
      <c r="V431" s="139">
        <f t="shared" si="7"/>
        <v>0.4056</v>
      </c>
      <c r="W431" s="139">
        <f t="shared" si="8"/>
        <v>1.905</v>
      </c>
      <c r="X431" s="139">
        <f t="shared" si="9"/>
        <v>0.57</v>
      </c>
      <c r="Y431" s="139">
        <f t="shared" si="10"/>
        <v>0.414</v>
      </c>
      <c r="Z431" s="139">
        <f t="shared" si="11"/>
        <v>0.168</v>
      </c>
      <c r="AA431" s="139">
        <f t="shared" si="12"/>
        <v>0.168</v>
      </c>
      <c r="AB431" s="139">
        <f t="shared" si="13"/>
        <v>0.196</v>
      </c>
      <c r="AC431" s="139">
        <f t="shared" si="14"/>
        <v>0.29</v>
      </c>
      <c r="AD431" s="139">
        <f t="shared" si="15"/>
        <v>0</v>
      </c>
      <c r="AE431" s="140">
        <f t="shared" si="16"/>
        <v>5.2556</v>
      </c>
      <c r="AF431" s="98">
        <f t="shared" si="17"/>
        <v>0.2255622318</v>
      </c>
      <c r="AG431" s="141">
        <f t="shared" si="18"/>
        <v>0.2255622318</v>
      </c>
    </row>
    <row r="432" ht="15.75" customHeight="1">
      <c r="A432" s="27" t="s">
        <v>172</v>
      </c>
      <c r="B432" s="143" t="s">
        <v>22</v>
      </c>
      <c r="C432" s="133" t="s">
        <v>509</v>
      </c>
      <c r="D432" s="134">
        <v>44582.0</v>
      </c>
      <c r="E432" s="133">
        <v>80.0</v>
      </c>
      <c r="F432" s="133">
        <v>100.0</v>
      </c>
      <c r="G432" s="133">
        <v>15.0</v>
      </c>
      <c r="H432" s="133">
        <v>100.0</v>
      </c>
      <c r="I432" s="133">
        <v>100.0</v>
      </c>
      <c r="J432" s="133">
        <v>0.0</v>
      </c>
      <c r="K432" s="133">
        <v>0.0</v>
      </c>
      <c r="L432" s="133">
        <v>30.0</v>
      </c>
      <c r="M432" s="133">
        <v>10.0</v>
      </c>
      <c r="N432" s="133">
        <v>0.0</v>
      </c>
      <c r="O432" s="133">
        <v>0.0</v>
      </c>
      <c r="P432" s="135">
        <f t="shared" si="1"/>
        <v>435</v>
      </c>
      <c r="Q432" s="136">
        <f t="shared" si="2"/>
        <v>0.344</v>
      </c>
      <c r="R432" s="137">
        <f t="shared" si="3"/>
        <v>0.048</v>
      </c>
      <c r="S432" s="138">
        <f t="shared" si="4"/>
        <v>0.74</v>
      </c>
      <c r="T432" s="139">
        <f t="shared" si="5"/>
        <v>0.15</v>
      </c>
      <c r="U432" s="139">
        <f t="shared" si="6"/>
        <v>1.19</v>
      </c>
      <c r="V432" s="139">
        <f t="shared" si="7"/>
        <v>0.78</v>
      </c>
      <c r="W432" s="139">
        <f t="shared" si="8"/>
        <v>0</v>
      </c>
      <c r="X432" s="139">
        <f t="shared" si="9"/>
        <v>0</v>
      </c>
      <c r="Y432" s="139">
        <f t="shared" si="10"/>
        <v>0</v>
      </c>
      <c r="Z432" s="139">
        <f t="shared" si="11"/>
        <v>0.168</v>
      </c>
      <c r="AA432" s="139">
        <f t="shared" si="12"/>
        <v>0.168</v>
      </c>
      <c r="AB432" s="139">
        <f t="shared" si="13"/>
        <v>0.098</v>
      </c>
      <c r="AC432" s="139">
        <f t="shared" si="14"/>
        <v>0.145</v>
      </c>
      <c r="AD432" s="139">
        <f t="shared" si="15"/>
        <v>0</v>
      </c>
      <c r="AE432" s="140">
        <f t="shared" si="16"/>
        <v>3.831</v>
      </c>
      <c r="AF432" s="98">
        <f t="shared" si="17"/>
        <v>0.1644206009</v>
      </c>
      <c r="AG432" s="141">
        <f t="shared" si="18"/>
        <v>0.1644206009</v>
      </c>
    </row>
    <row r="433" ht="15.75" customHeight="1">
      <c r="A433" s="27" t="s">
        <v>172</v>
      </c>
      <c r="B433" s="143" t="s">
        <v>22</v>
      </c>
      <c r="C433" s="133" t="s">
        <v>510</v>
      </c>
      <c r="D433" s="134">
        <v>44582.0</v>
      </c>
      <c r="E433" s="133">
        <v>0.0</v>
      </c>
      <c r="F433" s="133">
        <v>0.0</v>
      </c>
      <c r="G433" s="133">
        <v>0.0</v>
      </c>
      <c r="H433" s="133">
        <v>0.0</v>
      </c>
      <c r="I433" s="133">
        <v>0.0</v>
      </c>
      <c r="J433" s="133">
        <v>0.0</v>
      </c>
      <c r="K433" s="133">
        <v>0.0</v>
      </c>
      <c r="L433" s="133">
        <v>0.0</v>
      </c>
      <c r="M433" s="133">
        <v>0.0</v>
      </c>
      <c r="N433" s="133">
        <v>0.0</v>
      </c>
      <c r="O433" s="133">
        <v>0.0</v>
      </c>
      <c r="P433" s="135">
        <f t="shared" si="1"/>
        <v>0</v>
      </c>
      <c r="Q433" s="136">
        <f t="shared" si="2"/>
        <v>0</v>
      </c>
      <c r="R433" s="137">
        <f t="shared" si="3"/>
        <v>0</v>
      </c>
      <c r="S433" s="138">
        <f t="shared" si="4"/>
        <v>0</v>
      </c>
      <c r="T433" s="139">
        <f t="shared" si="5"/>
        <v>0</v>
      </c>
      <c r="U433" s="139">
        <f t="shared" si="6"/>
        <v>0</v>
      </c>
      <c r="V433" s="139">
        <f t="shared" si="7"/>
        <v>0</v>
      </c>
      <c r="W433" s="139">
        <f t="shared" si="8"/>
        <v>0</v>
      </c>
      <c r="X433" s="139">
        <f t="shared" si="9"/>
        <v>0</v>
      </c>
      <c r="Y433" s="139">
        <f t="shared" si="10"/>
        <v>0</v>
      </c>
      <c r="Z433" s="139">
        <f t="shared" si="11"/>
        <v>0</v>
      </c>
      <c r="AA433" s="139">
        <f t="shared" si="12"/>
        <v>0</v>
      </c>
      <c r="AB433" s="139">
        <f t="shared" si="13"/>
        <v>0</v>
      </c>
      <c r="AC433" s="139">
        <f t="shared" si="14"/>
        <v>0</v>
      </c>
      <c r="AD433" s="139">
        <f t="shared" si="15"/>
        <v>0</v>
      </c>
      <c r="AE433" s="140">
        <f t="shared" si="16"/>
        <v>0</v>
      </c>
      <c r="AF433" s="98">
        <f t="shared" si="17"/>
        <v>0</v>
      </c>
      <c r="AG433" s="141">
        <f t="shared" si="18"/>
        <v>0</v>
      </c>
    </row>
    <row r="434" ht="15.75" customHeight="1">
      <c r="A434" s="27" t="s">
        <v>172</v>
      </c>
      <c r="B434" s="143" t="s">
        <v>22</v>
      </c>
      <c r="C434" s="133" t="s">
        <v>511</v>
      </c>
      <c r="D434" s="134">
        <v>44582.0</v>
      </c>
      <c r="E434" s="133">
        <v>140.0</v>
      </c>
      <c r="F434" s="133">
        <v>160.0</v>
      </c>
      <c r="G434" s="133">
        <v>40.0</v>
      </c>
      <c r="H434" s="133">
        <v>120.0</v>
      </c>
      <c r="I434" s="133">
        <v>120.0</v>
      </c>
      <c r="J434" s="133">
        <v>100.0</v>
      </c>
      <c r="K434" s="133">
        <v>120.0</v>
      </c>
      <c r="L434" s="133">
        <v>60.0</v>
      </c>
      <c r="M434" s="133">
        <v>40.0</v>
      </c>
      <c r="N434" s="133">
        <v>100.0</v>
      </c>
      <c r="O434" s="133">
        <v>0.0</v>
      </c>
      <c r="P434" s="135">
        <f t="shared" si="1"/>
        <v>1000</v>
      </c>
      <c r="Q434" s="136">
        <f t="shared" si="2"/>
        <v>0.602</v>
      </c>
      <c r="R434" s="137">
        <f t="shared" si="3"/>
        <v>0.084</v>
      </c>
      <c r="S434" s="138">
        <f t="shared" si="4"/>
        <v>1.184</v>
      </c>
      <c r="T434" s="139">
        <f t="shared" si="5"/>
        <v>0.4</v>
      </c>
      <c r="U434" s="139">
        <f t="shared" si="6"/>
        <v>1.428</v>
      </c>
      <c r="V434" s="139">
        <f t="shared" si="7"/>
        <v>0.936</v>
      </c>
      <c r="W434" s="139">
        <f t="shared" si="8"/>
        <v>3.81</v>
      </c>
      <c r="X434" s="139">
        <f t="shared" si="9"/>
        <v>1.14</v>
      </c>
      <c r="Y434" s="139">
        <f t="shared" si="10"/>
        <v>0.828</v>
      </c>
      <c r="Z434" s="139">
        <f t="shared" si="11"/>
        <v>0.336</v>
      </c>
      <c r="AA434" s="139">
        <f t="shared" si="12"/>
        <v>0.336</v>
      </c>
      <c r="AB434" s="139">
        <f t="shared" si="13"/>
        <v>0.392</v>
      </c>
      <c r="AC434" s="139">
        <f t="shared" si="14"/>
        <v>0.58</v>
      </c>
      <c r="AD434" s="139">
        <f t="shared" si="15"/>
        <v>0.55</v>
      </c>
      <c r="AE434" s="140">
        <f t="shared" si="16"/>
        <v>12.606</v>
      </c>
      <c r="AF434" s="98">
        <f t="shared" si="17"/>
        <v>0.5410300429</v>
      </c>
      <c r="AG434" s="141">
        <f t="shared" si="18"/>
        <v>0.5410300429</v>
      </c>
    </row>
    <row r="435" ht="15.75" customHeight="1">
      <c r="A435" s="27" t="s">
        <v>172</v>
      </c>
      <c r="B435" s="143" t="s">
        <v>22</v>
      </c>
      <c r="C435" s="133" t="s">
        <v>512</v>
      </c>
      <c r="D435" s="134">
        <v>44582.0</v>
      </c>
      <c r="E435" s="133">
        <v>60.0</v>
      </c>
      <c r="F435" s="133">
        <v>80.0</v>
      </c>
      <c r="G435" s="133">
        <v>25.0</v>
      </c>
      <c r="H435" s="133">
        <v>60.0</v>
      </c>
      <c r="I435" s="133">
        <v>68.0</v>
      </c>
      <c r="J435" s="133">
        <v>0.0</v>
      </c>
      <c r="K435" s="133">
        <v>40.0</v>
      </c>
      <c r="L435" s="133">
        <v>20.0</v>
      </c>
      <c r="M435" s="133">
        <v>20.0</v>
      </c>
      <c r="N435" s="133">
        <v>0.0</v>
      </c>
      <c r="O435" s="133">
        <v>40.0</v>
      </c>
      <c r="P435" s="135">
        <f t="shared" si="1"/>
        <v>413</v>
      </c>
      <c r="Q435" s="136">
        <f t="shared" si="2"/>
        <v>0.258</v>
      </c>
      <c r="R435" s="137">
        <f t="shared" si="3"/>
        <v>0.036</v>
      </c>
      <c r="S435" s="138">
        <f t="shared" si="4"/>
        <v>0.592</v>
      </c>
      <c r="T435" s="139">
        <f t="shared" si="5"/>
        <v>0.25</v>
      </c>
      <c r="U435" s="139">
        <f t="shared" si="6"/>
        <v>0.714</v>
      </c>
      <c r="V435" s="139">
        <f t="shared" si="7"/>
        <v>0.5304</v>
      </c>
      <c r="W435" s="139">
        <f t="shared" si="8"/>
        <v>0</v>
      </c>
      <c r="X435" s="139">
        <f t="shared" si="9"/>
        <v>0.38</v>
      </c>
      <c r="Y435" s="139">
        <f t="shared" si="10"/>
        <v>0.276</v>
      </c>
      <c r="Z435" s="139">
        <f t="shared" si="11"/>
        <v>0.112</v>
      </c>
      <c r="AA435" s="139">
        <f t="shared" si="12"/>
        <v>0.112</v>
      </c>
      <c r="AB435" s="139">
        <f t="shared" si="13"/>
        <v>0.196</v>
      </c>
      <c r="AC435" s="139">
        <f t="shared" si="14"/>
        <v>0.29</v>
      </c>
      <c r="AD435" s="139">
        <f t="shared" si="15"/>
        <v>0</v>
      </c>
      <c r="AE435" s="140">
        <f t="shared" si="16"/>
        <v>3.7464</v>
      </c>
      <c r="AF435" s="98">
        <f t="shared" si="17"/>
        <v>0.1607896996</v>
      </c>
      <c r="AG435" s="141">
        <f t="shared" si="18"/>
        <v>0.1607896996</v>
      </c>
    </row>
    <row r="436" ht="15.75" customHeight="1">
      <c r="A436" s="27" t="s">
        <v>172</v>
      </c>
      <c r="B436" s="143" t="s">
        <v>22</v>
      </c>
      <c r="C436" s="133" t="s">
        <v>487</v>
      </c>
      <c r="D436" s="134">
        <v>44613.0</v>
      </c>
      <c r="E436" s="133">
        <v>60.0</v>
      </c>
      <c r="F436" s="133">
        <v>100.0</v>
      </c>
      <c r="G436" s="133">
        <v>30.0</v>
      </c>
      <c r="H436" s="133">
        <v>60.0</v>
      </c>
      <c r="I436" s="133">
        <v>60.0</v>
      </c>
      <c r="J436" s="133">
        <v>50.0</v>
      </c>
      <c r="K436" s="133">
        <v>60.0</v>
      </c>
      <c r="L436" s="133">
        <v>30.0</v>
      </c>
      <c r="M436" s="133">
        <v>40.0</v>
      </c>
      <c r="N436" s="133">
        <v>30.0</v>
      </c>
      <c r="O436" s="133">
        <v>0.0</v>
      </c>
      <c r="P436" s="135">
        <f t="shared" si="1"/>
        <v>520</v>
      </c>
      <c r="Q436" s="136">
        <f t="shared" si="2"/>
        <v>0.258</v>
      </c>
      <c r="R436" s="137">
        <f t="shared" si="3"/>
        <v>0.036</v>
      </c>
      <c r="S436" s="138">
        <f t="shared" si="4"/>
        <v>0.74</v>
      </c>
      <c r="T436" s="139">
        <f t="shared" si="5"/>
        <v>0.3</v>
      </c>
      <c r="U436" s="139">
        <f t="shared" si="6"/>
        <v>0.714</v>
      </c>
      <c r="V436" s="139">
        <f t="shared" si="7"/>
        <v>0.468</v>
      </c>
      <c r="W436" s="139">
        <f t="shared" si="8"/>
        <v>1.905</v>
      </c>
      <c r="X436" s="139">
        <f t="shared" si="9"/>
        <v>0.57</v>
      </c>
      <c r="Y436" s="139">
        <f t="shared" si="10"/>
        <v>0.414</v>
      </c>
      <c r="Z436" s="139">
        <f t="shared" si="11"/>
        <v>0.168</v>
      </c>
      <c r="AA436" s="139">
        <f t="shared" si="12"/>
        <v>0.168</v>
      </c>
      <c r="AB436" s="139">
        <f t="shared" si="13"/>
        <v>0.392</v>
      </c>
      <c r="AC436" s="139">
        <f t="shared" si="14"/>
        <v>0.58</v>
      </c>
      <c r="AD436" s="139">
        <f t="shared" si="15"/>
        <v>0.165</v>
      </c>
      <c r="AE436" s="140">
        <f t="shared" si="16"/>
        <v>6.878</v>
      </c>
      <c r="AF436" s="98">
        <f t="shared" si="17"/>
        <v>0.295193133</v>
      </c>
      <c r="AG436" s="141">
        <f t="shared" si="18"/>
        <v>0.295193133</v>
      </c>
    </row>
    <row r="437" ht="15.75" customHeight="1">
      <c r="A437" s="27" t="s">
        <v>172</v>
      </c>
      <c r="B437" s="143" t="s">
        <v>22</v>
      </c>
      <c r="C437" s="133" t="s">
        <v>488</v>
      </c>
      <c r="D437" s="134">
        <v>44613.0</v>
      </c>
      <c r="E437" s="133">
        <v>60.0</v>
      </c>
      <c r="F437" s="133">
        <v>110.0</v>
      </c>
      <c r="G437" s="133">
        <v>20.0</v>
      </c>
      <c r="H437" s="133">
        <v>70.0</v>
      </c>
      <c r="I437" s="133">
        <v>84.0</v>
      </c>
      <c r="J437" s="133">
        <v>100.0</v>
      </c>
      <c r="M437" s="133">
        <v>20.0</v>
      </c>
      <c r="P437" s="135">
        <f t="shared" si="1"/>
        <v>464</v>
      </c>
      <c r="Q437" s="136">
        <f t="shared" si="2"/>
        <v>0.258</v>
      </c>
      <c r="R437" s="137">
        <f t="shared" si="3"/>
        <v>0.036</v>
      </c>
      <c r="S437" s="138">
        <f t="shared" si="4"/>
        <v>0.814</v>
      </c>
      <c r="T437" s="139">
        <f t="shared" si="5"/>
        <v>0.2</v>
      </c>
      <c r="U437" s="139">
        <f t="shared" si="6"/>
        <v>0.833</v>
      </c>
      <c r="V437" s="139">
        <f t="shared" si="7"/>
        <v>0.6552</v>
      </c>
      <c r="W437" s="139">
        <f t="shared" si="8"/>
        <v>3.81</v>
      </c>
      <c r="X437" s="139">
        <f t="shared" si="9"/>
        <v>0</v>
      </c>
      <c r="Y437" s="139">
        <f t="shared" si="10"/>
        <v>0</v>
      </c>
      <c r="Z437" s="139">
        <f t="shared" si="11"/>
        <v>0</v>
      </c>
      <c r="AA437" s="139">
        <f t="shared" si="12"/>
        <v>0</v>
      </c>
      <c r="AB437" s="139">
        <f t="shared" si="13"/>
        <v>0.196</v>
      </c>
      <c r="AC437" s="139">
        <f t="shared" si="14"/>
        <v>0.29</v>
      </c>
      <c r="AD437" s="139">
        <f t="shared" si="15"/>
        <v>0</v>
      </c>
      <c r="AE437" s="140">
        <f t="shared" si="16"/>
        <v>7.0922</v>
      </c>
      <c r="AF437" s="98">
        <f t="shared" si="17"/>
        <v>0.3043862661</v>
      </c>
      <c r="AG437" s="141">
        <f t="shared" si="18"/>
        <v>0.3043862661</v>
      </c>
    </row>
    <row r="438" ht="15.75" customHeight="1">
      <c r="A438" s="27" t="s">
        <v>172</v>
      </c>
      <c r="B438" s="143" t="s">
        <v>22</v>
      </c>
      <c r="C438" s="133" t="s">
        <v>489</v>
      </c>
      <c r="D438" s="134">
        <v>44613.0</v>
      </c>
      <c r="E438" s="133">
        <v>20.0</v>
      </c>
      <c r="F438" s="133">
        <v>20.0</v>
      </c>
      <c r="G438" s="133">
        <v>0.0</v>
      </c>
      <c r="H438" s="133">
        <v>20.0</v>
      </c>
      <c r="I438" s="133">
        <v>12.0</v>
      </c>
      <c r="M438" s="133">
        <v>10.0</v>
      </c>
      <c r="P438" s="135">
        <f t="shared" si="1"/>
        <v>82</v>
      </c>
      <c r="Q438" s="136">
        <f t="shared" si="2"/>
        <v>0.086</v>
      </c>
      <c r="R438" s="137">
        <f t="shared" si="3"/>
        <v>0.012</v>
      </c>
      <c r="S438" s="138">
        <f t="shared" si="4"/>
        <v>0.148</v>
      </c>
      <c r="T438" s="139">
        <f t="shared" si="5"/>
        <v>0</v>
      </c>
      <c r="U438" s="139">
        <f t="shared" si="6"/>
        <v>0.238</v>
      </c>
      <c r="V438" s="139">
        <f t="shared" si="7"/>
        <v>0.0936</v>
      </c>
      <c r="W438" s="139">
        <f t="shared" si="8"/>
        <v>0</v>
      </c>
      <c r="X438" s="139">
        <f t="shared" si="9"/>
        <v>0</v>
      </c>
      <c r="Y438" s="139">
        <f t="shared" si="10"/>
        <v>0</v>
      </c>
      <c r="Z438" s="139">
        <f t="shared" si="11"/>
        <v>0</v>
      </c>
      <c r="AA438" s="139">
        <f t="shared" si="12"/>
        <v>0</v>
      </c>
      <c r="AB438" s="139">
        <f t="shared" si="13"/>
        <v>0.098</v>
      </c>
      <c r="AC438" s="139">
        <f t="shared" si="14"/>
        <v>0.145</v>
      </c>
      <c r="AD438" s="139">
        <f t="shared" si="15"/>
        <v>0</v>
      </c>
      <c r="AE438" s="140">
        <f t="shared" si="16"/>
        <v>0.8206</v>
      </c>
      <c r="AF438" s="98">
        <f t="shared" si="17"/>
        <v>0.03521888412</v>
      </c>
      <c r="AG438" s="141">
        <f t="shared" si="18"/>
        <v>0.03521888412</v>
      </c>
    </row>
    <row r="439" ht="15.75" customHeight="1">
      <c r="A439" s="27" t="s">
        <v>172</v>
      </c>
      <c r="B439" s="143" t="s">
        <v>22</v>
      </c>
      <c r="C439" s="133" t="s">
        <v>490</v>
      </c>
      <c r="D439" s="134">
        <v>44613.0</v>
      </c>
      <c r="E439" s="133">
        <v>20.0</v>
      </c>
      <c r="F439" s="133">
        <v>50.0</v>
      </c>
      <c r="G439" s="133">
        <v>0.0</v>
      </c>
      <c r="H439" s="133">
        <v>40.0</v>
      </c>
      <c r="I439" s="133">
        <v>46.0</v>
      </c>
      <c r="J439" s="133">
        <v>3.0</v>
      </c>
      <c r="K439" s="133">
        <v>20.0</v>
      </c>
      <c r="L439" s="133">
        <v>20.0</v>
      </c>
      <c r="M439" s="133">
        <v>0.0</v>
      </c>
      <c r="N439" s="133">
        <v>40.0</v>
      </c>
      <c r="P439" s="135">
        <f t="shared" si="1"/>
        <v>239</v>
      </c>
      <c r="Q439" s="136">
        <f t="shared" si="2"/>
        <v>0.086</v>
      </c>
      <c r="R439" s="137">
        <f t="shared" si="3"/>
        <v>0.012</v>
      </c>
      <c r="S439" s="138">
        <f t="shared" si="4"/>
        <v>0.37</v>
      </c>
      <c r="T439" s="139">
        <f t="shared" si="5"/>
        <v>0</v>
      </c>
      <c r="U439" s="139">
        <f t="shared" si="6"/>
        <v>0.476</v>
      </c>
      <c r="V439" s="139">
        <f t="shared" si="7"/>
        <v>0.3588</v>
      </c>
      <c r="W439" s="139">
        <f t="shared" si="8"/>
        <v>0.1143</v>
      </c>
      <c r="X439" s="139">
        <f t="shared" si="9"/>
        <v>0.19</v>
      </c>
      <c r="Y439" s="139">
        <f t="shared" si="10"/>
        <v>0.138</v>
      </c>
      <c r="Z439" s="139">
        <f t="shared" si="11"/>
        <v>0.112</v>
      </c>
      <c r="AA439" s="139">
        <f t="shared" si="12"/>
        <v>0.112</v>
      </c>
      <c r="AB439" s="139">
        <f t="shared" si="13"/>
        <v>0</v>
      </c>
      <c r="AC439" s="139">
        <f t="shared" si="14"/>
        <v>0</v>
      </c>
      <c r="AD439" s="139">
        <f t="shared" si="15"/>
        <v>0.22</v>
      </c>
      <c r="AE439" s="140">
        <f t="shared" si="16"/>
        <v>2.1891</v>
      </c>
      <c r="AF439" s="98">
        <f t="shared" si="17"/>
        <v>0.0939527897</v>
      </c>
      <c r="AG439" s="141">
        <f t="shared" si="18"/>
        <v>0.0939527897</v>
      </c>
    </row>
    <row r="440" ht="15.75" customHeight="1">
      <c r="A440" s="27" t="s">
        <v>172</v>
      </c>
      <c r="B440" s="143" t="s">
        <v>22</v>
      </c>
      <c r="C440" s="133" t="s">
        <v>491</v>
      </c>
      <c r="D440" s="134">
        <v>44613.0</v>
      </c>
      <c r="E440" s="133">
        <v>60.0</v>
      </c>
      <c r="F440" s="133">
        <v>100.0</v>
      </c>
      <c r="G440" s="133">
        <v>30.0</v>
      </c>
      <c r="H440" s="133">
        <v>80.0</v>
      </c>
      <c r="I440" s="133">
        <v>80.0</v>
      </c>
      <c r="J440" s="133">
        <v>60.0</v>
      </c>
      <c r="K440" s="133">
        <v>60.0</v>
      </c>
      <c r="L440" s="133">
        <v>40.0</v>
      </c>
      <c r="M440" s="133">
        <v>20.0</v>
      </c>
      <c r="N440" s="133">
        <v>30.0</v>
      </c>
      <c r="O440" s="133">
        <v>0.0</v>
      </c>
      <c r="P440" s="135">
        <f t="shared" si="1"/>
        <v>560</v>
      </c>
      <c r="Q440" s="136">
        <f t="shared" si="2"/>
        <v>0.258</v>
      </c>
      <c r="R440" s="137">
        <f t="shared" si="3"/>
        <v>0.036</v>
      </c>
      <c r="S440" s="138">
        <f t="shared" si="4"/>
        <v>0.74</v>
      </c>
      <c r="T440" s="139">
        <f t="shared" si="5"/>
        <v>0.3</v>
      </c>
      <c r="U440" s="139">
        <f t="shared" si="6"/>
        <v>0.952</v>
      </c>
      <c r="V440" s="139">
        <f t="shared" si="7"/>
        <v>0.624</v>
      </c>
      <c r="W440" s="139">
        <f t="shared" si="8"/>
        <v>2.286</v>
      </c>
      <c r="X440" s="139">
        <f t="shared" si="9"/>
        <v>0.57</v>
      </c>
      <c r="Y440" s="139">
        <f t="shared" si="10"/>
        <v>0.414</v>
      </c>
      <c r="Z440" s="139">
        <f t="shared" si="11"/>
        <v>0.224</v>
      </c>
      <c r="AA440" s="139">
        <f t="shared" si="12"/>
        <v>0.224</v>
      </c>
      <c r="AB440" s="139">
        <f t="shared" si="13"/>
        <v>0.196</v>
      </c>
      <c r="AC440" s="139">
        <f t="shared" si="14"/>
        <v>0.29</v>
      </c>
      <c r="AD440" s="139">
        <f t="shared" si="15"/>
        <v>0.165</v>
      </c>
      <c r="AE440" s="140">
        <f t="shared" si="16"/>
        <v>7.279</v>
      </c>
      <c r="AF440" s="98">
        <f t="shared" si="17"/>
        <v>0.3124034335</v>
      </c>
      <c r="AG440" s="141">
        <f t="shared" si="18"/>
        <v>0.3124034335</v>
      </c>
    </row>
    <row r="441" ht="15.75" customHeight="1">
      <c r="A441" s="27" t="s">
        <v>172</v>
      </c>
      <c r="B441" s="143" t="s">
        <v>22</v>
      </c>
      <c r="C441" s="133" t="s">
        <v>492</v>
      </c>
      <c r="D441" s="134">
        <v>44613.0</v>
      </c>
      <c r="E441" s="133">
        <v>0.0</v>
      </c>
      <c r="F441" s="133">
        <v>50.0</v>
      </c>
      <c r="G441" s="133">
        <v>10.0</v>
      </c>
      <c r="H441" s="133">
        <v>30.0</v>
      </c>
      <c r="I441" s="133">
        <v>28.0</v>
      </c>
      <c r="J441" s="133">
        <v>17.0</v>
      </c>
      <c r="M441" s="133">
        <v>10.0</v>
      </c>
      <c r="P441" s="135">
        <f t="shared" si="1"/>
        <v>145</v>
      </c>
      <c r="Q441" s="136">
        <f t="shared" si="2"/>
        <v>0</v>
      </c>
      <c r="R441" s="137">
        <f t="shared" si="3"/>
        <v>0</v>
      </c>
      <c r="S441" s="138">
        <f t="shared" si="4"/>
        <v>0.37</v>
      </c>
      <c r="T441" s="139">
        <f t="shared" si="5"/>
        <v>0.1</v>
      </c>
      <c r="U441" s="139">
        <f t="shared" si="6"/>
        <v>0.357</v>
      </c>
      <c r="V441" s="139">
        <f t="shared" si="7"/>
        <v>0.2184</v>
      </c>
      <c r="W441" s="139">
        <f t="shared" si="8"/>
        <v>0.6477</v>
      </c>
      <c r="X441" s="139">
        <f t="shared" si="9"/>
        <v>0</v>
      </c>
      <c r="Y441" s="139">
        <f t="shared" si="10"/>
        <v>0</v>
      </c>
      <c r="Z441" s="139">
        <f t="shared" si="11"/>
        <v>0</v>
      </c>
      <c r="AA441" s="139">
        <f t="shared" si="12"/>
        <v>0</v>
      </c>
      <c r="AB441" s="139">
        <f t="shared" si="13"/>
        <v>0.098</v>
      </c>
      <c r="AC441" s="139">
        <f t="shared" si="14"/>
        <v>0.145</v>
      </c>
      <c r="AD441" s="139">
        <f t="shared" si="15"/>
        <v>0</v>
      </c>
      <c r="AE441" s="140">
        <f t="shared" si="16"/>
        <v>1.9361</v>
      </c>
      <c r="AF441" s="98">
        <f t="shared" si="17"/>
        <v>0.0830944206</v>
      </c>
      <c r="AG441" s="141">
        <f t="shared" si="18"/>
        <v>0.0830944206</v>
      </c>
    </row>
    <row r="442" ht="15.75" customHeight="1">
      <c r="A442" s="27" t="s">
        <v>172</v>
      </c>
      <c r="B442" s="143" t="s">
        <v>22</v>
      </c>
      <c r="C442" s="133" t="s">
        <v>493</v>
      </c>
      <c r="D442" s="134">
        <v>44613.0</v>
      </c>
      <c r="E442" s="133">
        <v>40.0</v>
      </c>
      <c r="F442" s="133">
        <v>120.0</v>
      </c>
      <c r="G442" s="133">
        <v>30.0</v>
      </c>
      <c r="H442" s="133">
        <v>100.0</v>
      </c>
      <c r="I442" s="133">
        <v>60.0</v>
      </c>
      <c r="J442" s="133">
        <v>50.0</v>
      </c>
      <c r="K442" s="133">
        <v>80.0</v>
      </c>
      <c r="L442" s="133">
        <v>30.0</v>
      </c>
      <c r="M442" s="133">
        <v>0.0</v>
      </c>
      <c r="N442" s="133">
        <v>50.0</v>
      </c>
      <c r="O442" s="133">
        <v>0.0</v>
      </c>
      <c r="P442" s="135">
        <f t="shared" si="1"/>
        <v>560</v>
      </c>
      <c r="Q442" s="136">
        <f t="shared" si="2"/>
        <v>0.172</v>
      </c>
      <c r="R442" s="137">
        <f t="shared" si="3"/>
        <v>0.024</v>
      </c>
      <c r="S442" s="138">
        <f t="shared" si="4"/>
        <v>0.888</v>
      </c>
      <c r="T442" s="139">
        <f t="shared" si="5"/>
        <v>0.3</v>
      </c>
      <c r="U442" s="139">
        <f t="shared" si="6"/>
        <v>1.19</v>
      </c>
      <c r="V442" s="139">
        <f t="shared" si="7"/>
        <v>0.468</v>
      </c>
      <c r="W442" s="139">
        <f t="shared" si="8"/>
        <v>1.905</v>
      </c>
      <c r="X442" s="139">
        <f t="shared" si="9"/>
        <v>0.76</v>
      </c>
      <c r="Y442" s="139">
        <f t="shared" si="10"/>
        <v>0.552</v>
      </c>
      <c r="Z442" s="139">
        <f t="shared" si="11"/>
        <v>0.168</v>
      </c>
      <c r="AA442" s="139">
        <f t="shared" si="12"/>
        <v>0.168</v>
      </c>
      <c r="AB442" s="139">
        <f t="shared" si="13"/>
        <v>0</v>
      </c>
      <c r="AC442" s="139">
        <f t="shared" si="14"/>
        <v>0</v>
      </c>
      <c r="AD442" s="139">
        <f t="shared" si="15"/>
        <v>0.275</v>
      </c>
      <c r="AE442" s="140">
        <f t="shared" si="16"/>
        <v>6.87</v>
      </c>
      <c r="AF442" s="98">
        <f t="shared" si="17"/>
        <v>0.2948497854</v>
      </c>
      <c r="AG442" s="141">
        <f t="shared" si="18"/>
        <v>0.2948497854</v>
      </c>
    </row>
    <row r="443" ht="15.75" customHeight="1">
      <c r="A443" s="27" t="s">
        <v>172</v>
      </c>
      <c r="B443" s="143" t="s">
        <v>22</v>
      </c>
      <c r="C443" s="133" t="s">
        <v>494</v>
      </c>
      <c r="D443" s="134">
        <v>44613.0</v>
      </c>
      <c r="E443" s="133">
        <v>60.0</v>
      </c>
      <c r="F443" s="133">
        <v>70.0</v>
      </c>
      <c r="G443" s="133">
        <v>10.0</v>
      </c>
      <c r="H443" s="133">
        <v>80.0</v>
      </c>
      <c r="I443" s="133">
        <v>50.0</v>
      </c>
      <c r="J443" s="133">
        <v>83.0</v>
      </c>
      <c r="K443" s="133">
        <v>70.0</v>
      </c>
      <c r="L443" s="133">
        <v>20.0</v>
      </c>
      <c r="M443" s="133">
        <v>10.0</v>
      </c>
      <c r="N443" s="133">
        <v>40.0</v>
      </c>
      <c r="O443" s="133">
        <v>33.0</v>
      </c>
      <c r="P443" s="135">
        <f t="shared" si="1"/>
        <v>526</v>
      </c>
      <c r="Q443" s="136">
        <f t="shared" si="2"/>
        <v>0.258</v>
      </c>
      <c r="R443" s="137">
        <f t="shared" si="3"/>
        <v>0.036</v>
      </c>
      <c r="S443" s="138">
        <f t="shared" si="4"/>
        <v>0.518</v>
      </c>
      <c r="T443" s="139">
        <f t="shared" si="5"/>
        <v>0.1</v>
      </c>
      <c r="U443" s="139">
        <f t="shared" si="6"/>
        <v>0.952</v>
      </c>
      <c r="V443" s="139">
        <f t="shared" si="7"/>
        <v>0.39</v>
      </c>
      <c r="W443" s="139">
        <f t="shared" si="8"/>
        <v>3.1623</v>
      </c>
      <c r="X443" s="139">
        <f t="shared" si="9"/>
        <v>0.665</v>
      </c>
      <c r="Y443" s="139">
        <f t="shared" si="10"/>
        <v>0.483</v>
      </c>
      <c r="Z443" s="139">
        <f t="shared" si="11"/>
        <v>0.112</v>
      </c>
      <c r="AA443" s="139">
        <f t="shared" si="12"/>
        <v>0.112</v>
      </c>
      <c r="AB443" s="139">
        <f t="shared" si="13"/>
        <v>0.098</v>
      </c>
      <c r="AC443" s="139">
        <f t="shared" si="14"/>
        <v>0.145</v>
      </c>
      <c r="AD443" s="139">
        <f t="shared" si="15"/>
        <v>0.22</v>
      </c>
      <c r="AE443" s="140">
        <f t="shared" si="16"/>
        <v>7.2513</v>
      </c>
      <c r="AF443" s="98">
        <f t="shared" si="17"/>
        <v>0.3112145923</v>
      </c>
      <c r="AG443" s="141">
        <f t="shared" si="18"/>
        <v>0.3112145923</v>
      </c>
    </row>
    <row r="444" ht="15.75" customHeight="1">
      <c r="A444" s="27" t="s">
        <v>172</v>
      </c>
      <c r="B444" s="143" t="s">
        <v>22</v>
      </c>
      <c r="C444" s="133" t="s">
        <v>495</v>
      </c>
      <c r="D444" s="134">
        <v>44613.0</v>
      </c>
      <c r="E444" s="133">
        <v>60.0</v>
      </c>
      <c r="F444" s="133">
        <v>100.0</v>
      </c>
      <c r="G444" s="133">
        <v>10.0</v>
      </c>
      <c r="H444" s="133">
        <v>30.0</v>
      </c>
      <c r="I444" s="133">
        <v>36.0</v>
      </c>
      <c r="J444" s="133">
        <v>50.0</v>
      </c>
      <c r="K444" s="133">
        <v>40.0</v>
      </c>
      <c r="L444" s="133">
        <v>30.0</v>
      </c>
      <c r="M444" s="133">
        <v>30.0</v>
      </c>
      <c r="P444" s="135">
        <f t="shared" si="1"/>
        <v>386</v>
      </c>
      <c r="Q444" s="136">
        <f t="shared" si="2"/>
        <v>0.258</v>
      </c>
      <c r="R444" s="137">
        <f t="shared" si="3"/>
        <v>0.036</v>
      </c>
      <c r="S444" s="138">
        <f t="shared" si="4"/>
        <v>0.74</v>
      </c>
      <c r="T444" s="139">
        <f t="shared" si="5"/>
        <v>0.1</v>
      </c>
      <c r="U444" s="139">
        <f t="shared" si="6"/>
        <v>0.357</v>
      </c>
      <c r="V444" s="139">
        <f t="shared" si="7"/>
        <v>0.2808</v>
      </c>
      <c r="W444" s="139">
        <f t="shared" si="8"/>
        <v>1.905</v>
      </c>
      <c r="X444" s="139">
        <f t="shared" si="9"/>
        <v>0.38</v>
      </c>
      <c r="Y444" s="139">
        <f t="shared" si="10"/>
        <v>0.276</v>
      </c>
      <c r="Z444" s="139">
        <f t="shared" si="11"/>
        <v>0.168</v>
      </c>
      <c r="AA444" s="139">
        <f t="shared" si="12"/>
        <v>0.168</v>
      </c>
      <c r="AB444" s="139">
        <f t="shared" si="13"/>
        <v>0.294</v>
      </c>
      <c r="AC444" s="139">
        <f t="shared" si="14"/>
        <v>0.435</v>
      </c>
      <c r="AD444" s="139">
        <f t="shared" si="15"/>
        <v>0</v>
      </c>
      <c r="AE444" s="140">
        <f t="shared" si="16"/>
        <v>5.3978</v>
      </c>
      <c r="AF444" s="98">
        <f t="shared" si="17"/>
        <v>0.2316652361</v>
      </c>
      <c r="AG444" s="141">
        <f t="shared" si="18"/>
        <v>0.2316652361</v>
      </c>
    </row>
    <row r="445" ht="15.75" customHeight="1">
      <c r="A445" s="27" t="s">
        <v>172</v>
      </c>
      <c r="B445" s="143" t="s">
        <v>22</v>
      </c>
      <c r="C445" s="133" t="s">
        <v>496</v>
      </c>
      <c r="D445" s="134">
        <v>44613.0</v>
      </c>
      <c r="E445" s="133">
        <v>80.0</v>
      </c>
      <c r="F445" s="133">
        <v>30.0</v>
      </c>
      <c r="G445" s="133">
        <v>30.0</v>
      </c>
      <c r="H445" s="133">
        <v>80.0</v>
      </c>
      <c r="I445" s="133">
        <v>80.0</v>
      </c>
      <c r="J445" s="133">
        <v>70.0</v>
      </c>
      <c r="K445" s="133">
        <v>60.0</v>
      </c>
      <c r="L445" s="133">
        <v>40.0</v>
      </c>
      <c r="M445" s="133">
        <v>0.0</v>
      </c>
      <c r="N445" s="133">
        <v>50.0</v>
      </c>
      <c r="O445" s="133">
        <v>0.0</v>
      </c>
      <c r="P445" s="135">
        <f t="shared" si="1"/>
        <v>520</v>
      </c>
      <c r="Q445" s="136">
        <f t="shared" si="2"/>
        <v>0.344</v>
      </c>
      <c r="R445" s="137">
        <f t="shared" si="3"/>
        <v>0.048</v>
      </c>
      <c r="S445" s="138">
        <f t="shared" si="4"/>
        <v>0.222</v>
      </c>
      <c r="T445" s="139">
        <f t="shared" si="5"/>
        <v>0.3</v>
      </c>
      <c r="U445" s="139">
        <f t="shared" si="6"/>
        <v>0.952</v>
      </c>
      <c r="V445" s="139">
        <f t="shared" si="7"/>
        <v>0.624</v>
      </c>
      <c r="W445" s="139">
        <f t="shared" si="8"/>
        <v>2.667</v>
      </c>
      <c r="X445" s="139">
        <f t="shared" si="9"/>
        <v>0.57</v>
      </c>
      <c r="Y445" s="139">
        <f t="shared" si="10"/>
        <v>0.414</v>
      </c>
      <c r="Z445" s="139">
        <f t="shared" si="11"/>
        <v>0.224</v>
      </c>
      <c r="AA445" s="139">
        <f t="shared" si="12"/>
        <v>0.224</v>
      </c>
      <c r="AB445" s="139">
        <f t="shared" si="13"/>
        <v>0</v>
      </c>
      <c r="AC445" s="139">
        <f t="shared" si="14"/>
        <v>0</v>
      </c>
      <c r="AD445" s="139">
        <f t="shared" si="15"/>
        <v>0.275</v>
      </c>
      <c r="AE445" s="140">
        <f t="shared" si="16"/>
        <v>6.864</v>
      </c>
      <c r="AF445" s="98">
        <f t="shared" si="17"/>
        <v>0.2945922747</v>
      </c>
      <c r="AG445" s="141">
        <f t="shared" si="18"/>
        <v>0.2945922747</v>
      </c>
    </row>
    <row r="446" ht="15.75" customHeight="1">
      <c r="A446" s="27" t="s">
        <v>172</v>
      </c>
      <c r="B446" s="143" t="s">
        <v>22</v>
      </c>
      <c r="C446" s="133" t="s">
        <v>497</v>
      </c>
      <c r="D446" s="134">
        <v>44613.0</v>
      </c>
      <c r="E446" s="133">
        <v>100.0</v>
      </c>
      <c r="F446" s="133">
        <v>100.0</v>
      </c>
      <c r="G446" s="133">
        <v>50.0</v>
      </c>
      <c r="H446" s="133">
        <v>100.0</v>
      </c>
      <c r="I446" s="133">
        <v>100.0</v>
      </c>
      <c r="J446" s="133">
        <v>100.0</v>
      </c>
      <c r="K446" s="133">
        <v>100.0</v>
      </c>
      <c r="L446" s="133">
        <v>50.0</v>
      </c>
      <c r="M446" s="133">
        <v>80.0</v>
      </c>
      <c r="N446" s="133">
        <v>100.0</v>
      </c>
      <c r="O446" s="133">
        <v>50.0</v>
      </c>
      <c r="P446" s="135">
        <f t="shared" si="1"/>
        <v>930</v>
      </c>
      <c r="Q446" s="136">
        <f t="shared" si="2"/>
        <v>0.43</v>
      </c>
      <c r="R446" s="137">
        <f t="shared" si="3"/>
        <v>0.06</v>
      </c>
      <c r="S446" s="138">
        <f t="shared" si="4"/>
        <v>0.74</v>
      </c>
      <c r="T446" s="139">
        <f t="shared" si="5"/>
        <v>0.5</v>
      </c>
      <c r="U446" s="139">
        <f t="shared" si="6"/>
        <v>1.19</v>
      </c>
      <c r="V446" s="139">
        <f t="shared" si="7"/>
        <v>0.78</v>
      </c>
      <c r="W446" s="139">
        <f t="shared" si="8"/>
        <v>3.81</v>
      </c>
      <c r="X446" s="139">
        <f t="shared" si="9"/>
        <v>0.95</v>
      </c>
      <c r="Y446" s="139">
        <f t="shared" si="10"/>
        <v>0.69</v>
      </c>
      <c r="Z446" s="139">
        <f t="shared" si="11"/>
        <v>0.28</v>
      </c>
      <c r="AA446" s="139">
        <f t="shared" si="12"/>
        <v>0.28</v>
      </c>
      <c r="AB446" s="139">
        <f t="shared" si="13"/>
        <v>0.784</v>
      </c>
      <c r="AC446" s="139">
        <f t="shared" si="14"/>
        <v>1.16</v>
      </c>
      <c r="AD446" s="139">
        <f t="shared" si="15"/>
        <v>0.55</v>
      </c>
      <c r="AE446" s="140">
        <f t="shared" si="16"/>
        <v>12.204</v>
      </c>
      <c r="AF446" s="98">
        <f t="shared" si="17"/>
        <v>0.523776824</v>
      </c>
      <c r="AG446" s="141">
        <f t="shared" si="18"/>
        <v>0.523776824</v>
      </c>
    </row>
    <row r="447" ht="15.75" customHeight="1">
      <c r="A447" s="27" t="s">
        <v>172</v>
      </c>
      <c r="B447" s="143" t="s">
        <v>22</v>
      </c>
      <c r="C447" s="133" t="s">
        <v>498</v>
      </c>
      <c r="D447" s="134">
        <v>44613.0</v>
      </c>
      <c r="E447" s="133">
        <v>140.0</v>
      </c>
      <c r="F447" s="133">
        <v>200.0</v>
      </c>
      <c r="G447" s="133">
        <v>0.0</v>
      </c>
      <c r="H447" s="133">
        <v>200.0</v>
      </c>
      <c r="I447" s="133">
        <v>200.0</v>
      </c>
      <c r="J447" s="133">
        <v>150.0</v>
      </c>
      <c r="K447" s="133">
        <v>50.0</v>
      </c>
      <c r="L447" s="133">
        <v>70.0</v>
      </c>
      <c r="M447" s="133">
        <v>30.0</v>
      </c>
      <c r="N447" s="133">
        <v>40.0</v>
      </c>
      <c r="O447" s="133">
        <v>0.0</v>
      </c>
      <c r="P447" s="135">
        <f t="shared" si="1"/>
        <v>1080</v>
      </c>
      <c r="Q447" s="136">
        <f t="shared" si="2"/>
        <v>0.602</v>
      </c>
      <c r="R447" s="137">
        <f t="shared" si="3"/>
        <v>0.084</v>
      </c>
      <c r="S447" s="138">
        <f t="shared" si="4"/>
        <v>1.48</v>
      </c>
      <c r="T447" s="139">
        <f t="shared" si="5"/>
        <v>0</v>
      </c>
      <c r="U447" s="139">
        <f t="shared" si="6"/>
        <v>2.38</v>
      </c>
      <c r="V447" s="139">
        <f t="shared" si="7"/>
        <v>1.56</v>
      </c>
      <c r="W447" s="139">
        <f t="shared" si="8"/>
        <v>5.715</v>
      </c>
      <c r="X447" s="139">
        <f t="shared" si="9"/>
        <v>0.475</v>
      </c>
      <c r="Y447" s="139">
        <f t="shared" si="10"/>
        <v>0.345</v>
      </c>
      <c r="Z447" s="139">
        <f t="shared" si="11"/>
        <v>0.392</v>
      </c>
      <c r="AA447" s="139">
        <f t="shared" si="12"/>
        <v>0.392</v>
      </c>
      <c r="AB447" s="139">
        <f t="shared" si="13"/>
        <v>0.294</v>
      </c>
      <c r="AC447" s="139">
        <f t="shared" si="14"/>
        <v>0.435</v>
      </c>
      <c r="AD447" s="139">
        <f t="shared" si="15"/>
        <v>0.22</v>
      </c>
      <c r="AE447" s="140">
        <f t="shared" si="16"/>
        <v>14.374</v>
      </c>
      <c r="AF447" s="98">
        <f t="shared" si="17"/>
        <v>0.6169098712</v>
      </c>
      <c r="AG447" s="141">
        <f t="shared" si="18"/>
        <v>0.6169098712</v>
      </c>
    </row>
    <row r="448" ht="15.75" customHeight="1">
      <c r="A448" s="27" t="s">
        <v>172</v>
      </c>
      <c r="B448" s="143" t="s">
        <v>22</v>
      </c>
      <c r="C448" s="133" t="s">
        <v>499</v>
      </c>
      <c r="D448" s="134">
        <v>44613.0</v>
      </c>
      <c r="E448" s="133">
        <v>80.0</v>
      </c>
      <c r="F448" s="133">
        <v>70.0</v>
      </c>
      <c r="G448" s="133">
        <v>25.0</v>
      </c>
      <c r="H448" s="133">
        <v>50.0</v>
      </c>
      <c r="I448" s="133">
        <v>60.0</v>
      </c>
      <c r="J448" s="133">
        <v>50.0</v>
      </c>
      <c r="K448" s="133">
        <v>80.0</v>
      </c>
      <c r="L448" s="133">
        <v>50.0</v>
      </c>
      <c r="M448" s="133">
        <v>0.0</v>
      </c>
      <c r="N448" s="133">
        <v>60.0</v>
      </c>
      <c r="O448" s="133">
        <v>0.0</v>
      </c>
      <c r="P448" s="135">
        <f t="shared" si="1"/>
        <v>525</v>
      </c>
      <c r="Q448" s="136">
        <f t="shared" si="2"/>
        <v>0.344</v>
      </c>
      <c r="R448" s="137">
        <f t="shared" si="3"/>
        <v>0.048</v>
      </c>
      <c r="S448" s="138">
        <f t="shared" si="4"/>
        <v>0.518</v>
      </c>
      <c r="T448" s="139">
        <f t="shared" si="5"/>
        <v>0.25</v>
      </c>
      <c r="U448" s="139">
        <f t="shared" si="6"/>
        <v>0.595</v>
      </c>
      <c r="V448" s="139">
        <f t="shared" si="7"/>
        <v>0.468</v>
      </c>
      <c r="W448" s="139">
        <f t="shared" si="8"/>
        <v>1.905</v>
      </c>
      <c r="X448" s="139">
        <f t="shared" si="9"/>
        <v>0.76</v>
      </c>
      <c r="Y448" s="139">
        <f t="shared" si="10"/>
        <v>0.552</v>
      </c>
      <c r="Z448" s="139">
        <f t="shared" si="11"/>
        <v>0.28</v>
      </c>
      <c r="AA448" s="139">
        <f t="shared" si="12"/>
        <v>0.28</v>
      </c>
      <c r="AB448" s="139">
        <f t="shared" si="13"/>
        <v>0</v>
      </c>
      <c r="AC448" s="139">
        <f t="shared" si="14"/>
        <v>0</v>
      </c>
      <c r="AD448" s="139">
        <f t="shared" si="15"/>
        <v>0.33</v>
      </c>
      <c r="AE448" s="140">
        <f t="shared" si="16"/>
        <v>6.33</v>
      </c>
      <c r="AF448" s="98">
        <f t="shared" si="17"/>
        <v>0.2716738197</v>
      </c>
      <c r="AG448" s="141">
        <f t="shared" si="18"/>
        <v>0.2716738197</v>
      </c>
    </row>
    <row r="449" ht="15.75" customHeight="1">
      <c r="A449" s="27" t="s">
        <v>172</v>
      </c>
      <c r="B449" s="143" t="s">
        <v>22</v>
      </c>
      <c r="C449" s="133" t="s">
        <v>500</v>
      </c>
      <c r="D449" s="134">
        <v>44613.0</v>
      </c>
      <c r="E449" s="133">
        <v>160.0</v>
      </c>
      <c r="F449" s="133">
        <v>200.0</v>
      </c>
      <c r="G449" s="133">
        <v>50.0</v>
      </c>
      <c r="H449" s="133">
        <v>200.0</v>
      </c>
      <c r="I449" s="133">
        <v>200.0</v>
      </c>
      <c r="J449" s="133">
        <v>200.0</v>
      </c>
      <c r="K449" s="133">
        <v>100.0</v>
      </c>
      <c r="L449" s="133">
        <v>100.0</v>
      </c>
      <c r="M449" s="133">
        <v>40.0</v>
      </c>
      <c r="N449" s="133">
        <v>100.0</v>
      </c>
      <c r="O449" s="133">
        <v>0.0</v>
      </c>
      <c r="P449" s="135">
        <f t="shared" si="1"/>
        <v>1350</v>
      </c>
      <c r="Q449" s="136">
        <f t="shared" si="2"/>
        <v>0.688</v>
      </c>
      <c r="R449" s="137">
        <f t="shared" si="3"/>
        <v>0.096</v>
      </c>
      <c r="S449" s="138">
        <f t="shared" si="4"/>
        <v>1.48</v>
      </c>
      <c r="T449" s="139">
        <f t="shared" si="5"/>
        <v>0.5</v>
      </c>
      <c r="U449" s="139">
        <f t="shared" si="6"/>
        <v>2.38</v>
      </c>
      <c r="V449" s="139">
        <f t="shared" si="7"/>
        <v>1.56</v>
      </c>
      <c r="W449" s="139">
        <f t="shared" si="8"/>
        <v>7.62</v>
      </c>
      <c r="X449" s="139">
        <f t="shared" si="9"/>
        <v>0.95</v>
      </c>
      <c r="Y449" s="139">
        <f t="shared" si="10"/>
        <v>0.69</v>
      </c>
      <c r="Z449" s="139">
        <f t="shared" si="11"/>
        <v>0.56</v>
      </c>
      <c r="AA449" s="139">
        <f t="shared" si="12"/>
        <v>0.56</v>
      </c>
      <c r="AB449" s="139">
        <f t="shared" si="13"/>
        <v>0.392</v>
      </c>
      <c r="AC449" s="139">
        <f t="shared" si="14"/>
        <v>0.58</v>
      </c>
      <c r="AD449" s="139">
        <f t="shared" si="15"/>
        <v>0.55</v>
      </c>
      <c r="AE449" s="140">
        <f t="shared" si="16"/>
        <v>18.606</v>
      </c>
      <c r="AF449" s="98">
        <f t="shared" si="17"/>
        <v>0.7985407725</v>
      </c>
      <c r="AG449" s="141">
        <f t="shared" si="18"/>
        <v>0.7985407725</v>
      </c>
    </row>
    <row r="450" ht="15.75" customHeight="1">
      <c r="A450" s="27" t="s">
        <v>172</v>
      </c>
      <c r="B450" s="143" t="s">
        <v>22</v>
      </c>
      <c r="C450" s="133" t="s">
        <v>501</v>
      </c>
      <c r="D450" s="134">
        <v>44613.0</v>
      </c>
      <c r="E450" s="133">
        <v>100.0</v>
      </c>
      <c r="F450" s="133">
        <v>100.0</v>
      </c>
      <c r="G450" s="133">
        <v>20.0</v>
      </c>
      <c r="H450" s="133">
        <v>100.0</v>
      </c>
      <c r="I450" s="133">
        <v>100.0</v>
      </c>
      <c r="J450" s="133">
        <v>100.0</v>
      </c>
      <c r="K450" s="133">
        <v>60.0</v>
      </c>
      <c r="L450" s="133">
        <v>40.0</v>
      </c>
      <c r="M450" s="133">
        <v>0.0</v>
      </c>
      <c r="N450" s="133">
        <v>40.0</v>
      </c>
      <c r="O450" s="133">
        <v>100.0</v>
      </c>
      <c r="P450" s="135">
        <f t="shared" si="1"/>
        <v>760</v>
      </c>
      <c r="Q450" s="136">
        <f t="shared" si="2"/>
        <v>0.43</v>
      </c>
      <c r="R450" s="137">
        <f t="shared" si="3"/>
        <v>0.06</v>
      </c>
      <c r="S450" s="138">
        <f t="shared" si="4"/>
        <v>0.74</v>
      </c>
      <c r="T450" s="139">
        <f t="shared" si="5"/>
        <v>0.2</v>
      </c>
      <c r="U450" s="139">
        <f t="shared" si="6"/>
        <v>1.19</v>
      </c>
      <c r="V450" s="139">
        <f t="shared" si="7"/>
        <v>0.78</v>
      </c>
      <c r="W450" s="139">
        <f t="shared" si="8"/>
        <v>3.81</v>
      </c>
      <c r="X450" s="139">
        <f t="shared" si="9"/>
        <v>0.57</v>
      </c>
      <c r="Y450" s="139">
        <f t="shared" si="10"/>
        <v>0.414</v>
      </c>
      <c r="Z450" s="139">
        <f t="shared" si="11"/>
        <v>0.224</v>
      </c>
      <c r="AA450" s="139">
        <f t="shared" si="12"/>
        <v>0.224</v>
      </c>
      <c r="AB450" s="139">
        <f t="shared" si="13"/>
        <v>0</v>
      </c>
      <c r="AC450" s="139">
        <f t="shared" si="14"/>
        <v>0</v>
      </c>
      <c r="AD450" s="139">
        <f t="shared" si="15"/>
        <v>0.22</v>
      </c>
      <c r="AE450" s="140">
        <f t="shared" si="16"/>
        <v>8.862</v>
      </c>
      <c r="AF450" s="98">
        <f t="shared" si="17"/>
        <v>0.3803433476</v>
      </c>
      <c r="AG450" s="141">
        <f t="shared" si="18"/>
        <v>0.3803433476</v>
      </c>
    </row>
    <row r="451" ht="15.75" customHeight="1">
      <c r="A451" s="27" t="s">
        <v>172</v>
      </c>
      <c r="B451" s="143" t="s">
        <v>22</v>
      </c>
      <c r="C451" s="133" t="s">
        <v>502</v>
      </c>
      <c r="D451" s="134">
        <v>44613.0</v>
      </c>
      <c r="E451" s="133">
        <v>40.0</v>
      </c>
      <c r="F451" s="133">
        <v>60.0</v>
      </c>
      <c r="G451" s="133">
        <v>15.0</v>
      </c>
      <c r="H451" s="133">
        <v>40.0</v>
      </c>
      <c r="I451" s="133">
        <v>40.0</v>
      </c>
      <c r="J451" s="133">
        <v>25.0</v>
      </c>
      <c r="K451" s="133">
        <v>30.0</v>
      </c>
      <c r="L451" s="133">
        <v>10.0</v>
      </c>
      <c r="M451" s="133">
        <v>0.0</v>
      </c>
      <c r="N451" s="133">
        <v>30.0</v>
      </c>
      <c r="O451" s="133">
        <v>40.0</v>
      </c>
      <c r="P451" s="135">
        <f t="shared" si="1"/>
        <v>330</v>
      </c>
      <c r="Q451" s="136">
        <f t="shared" si="2"/>
        <v>0.172</v>
      </c>
      <c r="R451" s="137">
        <f t="shared" si="3"/>
        <v>0.024</v>
      </c>
      <c r="S451" s="138">
        <f t="shared" si="4"/>
        <v>0.444</v>
      </c>
      <c r="T451" s="139">
        <f t="shared" si="5"/>
        <v>0.15</v>
      </c>
      <c r="U451" s="139">
        <f t="shared" si="6"/>
        <v>0.476</v>
      </c>
      <c r="V451" s="139">
        <f t="shared" si="7"/>
        <v>0.312</v>
      </c>
      <c r="W451" s="139">
        <f t="shared" si="8"/>
        <v>0.9525</v>
      </c>
      <c r="X451" s="139">
        <f t="shared" si="9"/>
        <v>0.285</v>
      </c>
      <c r="Y451" s="139">
        <f t="shared" si="10"/>
        <v>0.207</v>
      </c>
      <c r="Z451" s="139">
        <f t="shared" si="11"/>
        <v>0.056</v>
      </c>
      <c r="AA451" s="139">
        <f t="shared" si="12"/>
        <v>0.056</v>
      </c>
      <c r="AB451" s="139">
        <f t="shared" si="13"/>
        <v>0</v>
      </c>
      <c r="AC451" s="139">
        <f t="shared" si="14"/>
        <v>0</v>
      </c>
      <c r="AD451" s="139">
        <f t="shared" si="15"/>
        <v>0.165</v>
      </c>
      <c r="AE451" s="140">
        <f t="shared" si="16"/>
        <v>3.2995</v>
      </c>
      <c r="AF451" s="98">
        <f t="shared" si="17"/>
        <v>0.1416094421</v>
      </c>
      <c r="AG451" s="141">
        <f t="shared" si="18"/>
        <v>0.1416094421</v>
      </c>
    </row>
    <row r="452" ht="15.75" customHeight="1">
      <c r="A452" s="27" t="s">
        <v>172</v>
      </c>
      <c r="B452" s="143" t="s">
        <v>22</v>
      </c>
      <c r="C452" s="133" t="s">
        <v>503</v>
      </c>
      <c r="D452" s="134">
        <v>44613.0</v>
      </c>
      <c r="E452" s="133">
        <v>20.0</v>
      </c>
      <c r="F452" s="133">
        <v>40.0</v>
      </c>
      <c r="G452" s="133">
        <v>10.0</v>
      </c>
      <c r="H452" s="133">
        <v>0.0</v>
      </c>
      <c r="I452" s="133">
        <v>0.0</v>
      </c>
      <c r="J452" s="133">
        <v>0.0</v>
      </c>
      <c r="K452" s="133">
        <v>20.0</v>
      </c>
      <c r="L452" s="133">
        <v>0.0</v>
      </c>
      <c r="M452" s="133">
        <v>10.0</v>
      </c>
      <c r="N452" s="133">
        <v>0.0</v>
      </c>
      <c r="O452" s="133">
        <v>0.0</v>
      </c>
      <c r="P452" s="135">
        <f t="shared" si="1"/>
        <v>100</v>
      </c>
      <c r="Q452" s="136">
        <f t="shared" si="2"/>
        <v>0.086</v>
      </c>
      <c r="R452" s="137">
        <f t="shared" si="3"/>
        <v>0.012</v>
      </c>
      <c r="S452" s="138">
        <f t="shared" si="4"/>
        <v>0.296</v>
      </c>
      <c r="T452" s="139">
        <f t="shared" si="5"/>
        <v>0.1</v>
      </c>
      <c r="U452" s="139">
        <f t="shared" si="6"/>
        <v>0</v>
      </c>
      <c r="V452" s="139">
        <f t="shared" si="7"/>
        <v>0</v>
      </c>
      <c r="W452" s="139">
        <f t="shared" si="8"/>
        <v>0</v>
      </c>
      <c r="X452" s="139">
        <f t="shared" si="9"/>
        <v>0.19</v>
      </c>
      <c r="Y452" s="139">
        <f t="shared" si="10"/>
        <v>0.138</v>
      </c>
      <c r="Z452" s="139">
        <f t="shared" si="11"/>
        <v>0</v>
      </c>
      <c r="AA452" s="139">
        <f t="shared" si="12"/>
        <v>0</v>
      </c>
      <c r="AB452" s="139">
        <f t="shared" si="13"/>
        <v>0.098</v>
      </c>
      <c r="AC452" s="139">
        <f t="shared" si="14"/>
        <v>0.145</v>
      </c>
      <c r="AD452" s="139">
        <f t="shared" si="15"/>
        <v>0</v>
      </c>
      <c r="AE452" s="140">
        <f t="shared" si="16"/>
        <v>1.065</v>
      </c>
      <c r="AF452" s="98">
        <f t="shared" si="17"/>
        <v>0.04570815451</v>
      </c>
      <c r="AG452" s="141">
        <f t="shared" si="18"/>
        <v>0.04570815451</v>
      </c>
    </row>
    <row r="453" ht="15.75" customHeight="1">
      <c r="A453" s="27" t="s">
        <v>172</v>
      </c>
      <c r="B453" s="143" t="s">
        <v>22</v>
      </c>
      <c r="C453" s="133" t="s">
        <v>504</v>
      </c>
      <c r="D453" s="134">
        <v>44613.0</v>
      </c>
      <c r="E453" s="133">
        <v>60.0</v>
      </c>
      <c r="F453" s="133">
        <v>80.0</v>
      </c>
      <c r="G453" s="133">
        <v>40.0</v>
      </c>
      <c r="H453" s="133">
        <v>60.0</v>
      </c>
      <c r="I453" s="133">
        <v>60.0</v>
      </c>
      <c r="J453" s="133">
        <v>0.0</v>
      </c>
      <c r="K453" s="133">
        <v>60.0</v>
      </c>
      <c r="L453" s="133">
        <v>40.0</v>
      </c>
      <c r="M453" s="133">
        <v>10.0</v>
      </c>
      <c r="N453" s="133">
        <v>10.0</v>
      </c>
      <c r="O453" s="133">
        <v>0.0</v>
      </c>
      <c r="P453" s="135">
        <f t="shared" si="1"/>
        <v>420</v>
      </c>
      <c r="Q453" s="136">
        <f t="shared" si="2"/>
        <v>0.258</v>
      </c>
      <c r="R453" s="137">
        <f t="shared" si="3"/>
        <v>0.036</v>
      </c>
      <c r="S453" s="138">
        <f t="shared" si="4"/>
        <v>0.592</v>
      </c>
      <c r="T453" s="139">
        <f t="shared" si="5"/>
        <v>0.4</v>
      </c>
      <c r="U453" s="139">
        <f t="shared" si="6"/>
        <v>0.714</v>
      </c>
      <c r="V453" s="139">
        <f t="shared" si="7"/>
        <v>0.468</v>
      </c>
      <c r="W453" s="139">
        <f t="shared" si="8"/>
        <v>0</v>
      </c>
      <c r="X453" s="139">
        <f t="shared" si="9"/>
        <v>0.57</v>
      </c>
      <c r="Y453" s="139">
        <f t="shared" si="10"/>
        <v>0.414</v>
      </c>
      <c r="Z453" s="139">
        <f t="shared" si="11"/>
        <v>0.224</v>
      </c>
      <c r="AA453" s="139">
        <f t="shared" si="12"/>
        <v>0.224</v>
      </c>
      <c r="AB453" s="139">
        <f t="shared" si="13"/>
        <v>0.098</v>
      </c>
      <c r="AC453" s="139">
        <f t="shared" si="14"/>
        <v>0.145</v>
      </c>
      <c r="AD453" s="139">
        <f t="shared" si="15"/>
        <v>0.055</v>
      </c>
      <c r="AE453" s="140">
        <f t="shared" si="16"/>
        <v>4.198</v>
      </c>
      <c r="AF453" s="98">
        <f t="shared" si="17"/>
        <v>0.1801716738</v>
      </c>
      <c r="AG453" s="141">
        <f t="shared" si="18"/>
        <v>0.1801716738</v>
      </c>
    </row>
    <row r="454" ht="15.75" customHeight="1">
      <c r="A454" s="27" t="s">
        <v>172</v>
      </c>
      <c r="B454" s="143" t="s">
        <v>22</v>
      </c>
      <c r="C454" s="133" t="s">
        <v>505</v>
      </c>
      <c r="D454" s="134">
        <v>44613.0</v>
      </c>
      <c r="E454" s="133">
        <v>60.0</v>
      </c>
      <c r="F454" s="133">
        <v>90.0</v>
      </c>
      <c r="G454" s="133">
        <v>15.0</v>
      </c>
      <c r="H454" s="133">
        <v>30.0</v>
      </c>
      <c r="I454" s="133">
        <v>52.0</v>
      </c>
      <c r="J454" s="133">
        <v>0.0</v>
      </c>
      <c r="K454" s="133">
        <v>30.0</v>
      </c>
      <c r="L454" s="133">
        <v>30.0</v>
      </c>
      <c r="M454" s="133">
        <v>0.0</v>
      </c>
      <c r="N454" s="133">
        <v>20.0</v>
      </c>
      <c r="O454" s="133">
        <v>0.0</v>
      </c>
      <c r="P454" s="135">
        <f t="shared" si="1"/>
        <v>327</v>
      </c>
      <c r="Q454" s="136">
        <f t="shared" si="2"/>
        <v>0.258</v>
      </c>
      <c r="R454" s="137">
        <f t="shared" si="3"/>
        <v>0.036</v>
      </c>
      <c r="S454" s="138">
        <f t="shared" si="4"/>
        <v>0.666</v>
      </c>
      <c r="T454" s="139">
        <f t="shared" si="5"/>
        <v>0.15</v>
      </c>
      <c r="U454" s="139">
        <f t="shared" si="6"/>
        <v>0.357</v>
      </c>
      <c r="V454" s="139">
        <f t="shared" si="7"/>
        <v>0.4056</v>
      </c>
      <c r="W454" s="139">
        <f t="shared" si="8"/>
        <v>0</v>
      </c>
      <c r="X454" s="139">
        <f t="shared" si="9"/>
        <v>0.285</v>
      </c>
      <c r="Y454" s="139">
        <f t="shared" si="10"/>
        <v>0.207</v>
      </c>
      <c r="Z454" s="139">
        <f t="shared" si="11"/>
        <v>0.168</v>
      </c>
      <c r="AA454" s="139">
        <f t="shared" si="12"/>
        <v>0.168</v>
      </c>
      <c r="AB454" s="139">
        <f t="shared" si="13"/>
        <v>0</v>
      </c>
      <c r="AC454" s="139">
        <f t="shared" si="14"/>
        <v>0</v>
      </c>
      <c r="AD454" s="139">
        <f t="shared" si="15"/>
        <v>0.11</v>
      </c>
      <c r="AE454" s="140">
        <f t="shared" si="16"/>
        <v>2.8106</v>
      </c>
      <c r="AF454" s="98">
        <f t="shared" si="17"/>
        <v>0.1206266094</v>
      </c>
      <c r="AG454" s="141">
        <f t="shared" si="18"/>
        <v>0.1206266094</v>
      </c>
    </row>
    <row r="455" ht="15.75" customHeight="1">
      <c r="A455" s="27" t="s">
        <v>172</v>
      </c>
      <c r="B455" s="143" t="s">
        <v>22</v>
      </c>
      <c r="C455" s="133" t="s">
        <v>506</v>
      </c>
      <c r="D455" s="134">
        <v>44613.0</v>
      </c>
      <c r="E455" s="133">
        <v>40.0</v>
      </c>
      <c r="F455" s="133">
        <v>70.0</v>
      </c>
      <c r="G455" s="133">
        <v>5.0</v>
      </c>
      <c r="H455" s="133">
        <v>20.0</v>
      </c>
      <c r="I455" s="133">
        <v>32.0</v>
      </c>
      <c r="J455" s="133">
        <v>0.0</v>
      </c>
      <c r="K455" s="133">
        <v>20.0</v>
      </c>
      <c r="L455" s="133">
        <v>10.0</v>
      </c>
      <c r="M455" s="133">
        <v>0.0</v>
      </c>
      <c r="N455" s="133">
        <v>0.0</v>
      </c>
      <c r="O455" s="133">
        <v>0.0</v>
      </c>
      <c r="P455" s="135">
        <f t="shared" si="1"/>
        <v>197</v>
      </c>
      <c r="Q455" s="136">
        <f t="shared" si="2"/>
        <v>0.172</v>
      </c>
      <c r="R455" s="137">
        <f t="shared" si="3"/>
        <v>0.024</v>
      </c>
      <c r="S455" s="138">
        <f t="shared" si="4"/>
        <v>0.518</v>
      </c>
      <c r="T455" s="139">
        <f t="shared" si="5"/>
        <v>0.05</v>
      </c>
      <c r="U455" s="139">
        <f t="shared" si="6"/>
        <v>0.238</v>
      </c>
      <c r="V455" s="139">
        <f t="shared" si="7"/>
        <v>0.2496</v>
      </c>
      <c r="W455" s="139">
        <f t="shared" si="8"/>
        <v>0</v>
      </c>
      <c r="X455" s="139">
        <f t="shared" si="9"/>
        <v>0.19</v>
      </c>
      <c r="Y455" s="139">
        <f t="shared" si="10"/>
        <v>0.138</v>
      </c>
      <c r="Z455" s="139">
        <f t="shared" si="11"/>
        <v>0.056</v>
      </c>
      <c r="AA455" s="139">
        <f t="shared" si="12"/>
        <v>0.056</v>
      </c>
      <c r="AB455" s="139">
        <f t="shared" si="13"/>
        <v>0</v>
      </c>
      <c r="AC455" s="139">
        <f t="shared" si="14"/>
        <v>0</v>
      </c>
      <c r="AD455" s="139">
        <f t="shared" si="15"/>
        <v>0</v>
      </c>
      <c r="AE455" s="140">
        <f t="shared" si="16"/>
        <v>1.6916</v>
      </c>
      <c r="AF455" s="98">
        <f t="shared" si="17"/>
        <v>0.07260085837</v>
      </c>
      <c r="AG455" s="141">
        <f t="shared" si="18"/>
        <v>0.07260085837</v>
      </c>
    </row>
    <row r="456" ht="15.75" customHeight="1">
      <c r="A456" s="27" t="s">
        <v>172</v>
      </c>
      <c r="B456" s="143" t="s">
        <v>22</v>
      </c>
      <c r="C456" s="133" t="s">
        <v>507</v>
      </c>
      <c r="D456" s="134">
        <v>44613.0</v>
      </c>
      <c r="E456" s="133">
        <v>80.0</v>
      </c>
      <c r="F456" s="133">
        <v>120.0</v>
      </c>
      <c r="G456" s="133">
        <v>20.0</v>
      </c>
      <c r="H456" s="133">
        <v>120.0</v>
      </c>
      <c r="I456" s="133">
        <v>120.0</v>
      </c>
      <c r="J456" s="133">
        <v>66.0</v>
      </c>
      <c r="K456" s="133">
        <v>80.0</v>
      </c>
      <c r="L456" s="133">
        <v>40.0</v>
      </c>
      <c r="M456" s="133">
        <v>40.0</v>
      </c>
      <c r="N456" s="133">
        <v>100.0</v>
      </c>
      <c r="O456" s="133">
        <v>0.0</v>
      </c>
      <c r="P456" s="135">
        <f t="shared" si="1"/>
        <v>786</v>
      </c>
      <c r="Q456" s="136">
        <f t="shared" si="2"/>
        <v>0.344</v>
      </c>
      <c r="R456" s="137">
        <f t="shared" si="3"/>
        <v>0.048</v>
      </c>
      <c r="S456" s="138">
        <f t="shared" si="4"/>
        <v>0.888</v>
      </c>
      <c r="T456" s="139">
        <f t="shared" si="5"/>
        <v>0.2</v>
      </c>
      <c r="U456" s="139">
        <f t="shared" si="6"/>
        <v>1.428</v>
      </c>
      <c r="V456" s="139">
        <f t="shared" si="7"/>
        <v>0.936</v>
      </c>
      <c r="W456" s="139">
        <f t="shared" si="8"/>
        <v>2.5146</v>
      </c>
      <c r="X456" s="139">
        <f t="shared" si="9"/>
        <v>0.76</v>
      </c>
      <c r="Y456" s="139">
        <f t="shared" si="10"/>
        <v>0.552</v>
      </c>
      <c r="Z456" s="139">
        <f t="shared" si="11"/>
        <v>0.224</v>
      </c>
      <c r="AA456" s="139">
        <f t="shared" si="12"/>
        <v>0.224</v>
      </c>
      <c r="AB456" s="139">
        <f t="shared" si="13"/>
        <v>0.392</v>
      </c>
      <c r="AC456" s="139">
        <f t="shared" si="14"/>
        <v>0.58</v>
      </c>
      <c r="AD456" s="139">
        <f t="shared" si="15"/>
        <v>0.55</v>
      </c>
      <c r="AE456" s="140">
        <f t="shared" si="16"/>
        <v>9.6406</v>
      </c>
      <c r="AF456" s="98">
        <f t="shared" si="17"/>
        <v>0.4137596567</v>
      </c>
      <c r="AG456" s="141">
        <f t="shared" si="18"/>
        <v>0.4137596567</v>
      </c>
    </row>
    <row r="457" ht="15.75" customHeight="1">
      <c r="A457" s="27" t="s">
        <v>172</v>
      </c>
      <c r="B457" s="143" t="s">
        <v>22</v>
      </c>
      <c r="C457" s="133" t="s">
        <v>508</v>
      </c>
      <c r="D457" s="134">
        <v>44613.0</v>
      </c>
      <c r="E457" s="133">
        <v>40.0</v>
      </c>
      <c r="F457" s="133">
        <v>50.0</v>
      </c>
      <c r="G457" s="133">
        <v>20.0</v>
      </c>
      <c r="H457" s="133">
        <v>50.0</v>
      </c>
      <c r="I457" s="133">
        <v>40.0</v>
      </c>
      <c r="J457" s="133">
        <v>14.0</v>
      </c>
      <c r="K457" s="133">
        <v>40.0</v>
      </c>
      <c r="L457" s="133">
        <v>20.0</v>
      </c>
      <c r="M457" s="133">
        <v>0.0</v>
      </c>
      <c r="N457" s="133">
        <v>10.0</v>
      </c>
      <c r="O457" s="133">
        <v>0.0</v>
      </c>
      <c r="P457" s="135">
        <f t="shared" si="1"/>
        <v>284</v>
      </c>
      <c r="Q457" s="136">
        <f t="shared" si="2"/>
        <v>0.172</v>
      </c>
      <c r="R457" s="137">
        <f t="shared" si="3"/>
        <v>0.024</v>
      </c>
      <c r="S457" s="138">
        <f t="shared" si="4"/>
        <v>0.37</v>
      </c>
      <c r="T457" s="139">
        <f t="shared" si="5"/>
        <v>0.2</v>
      </c>
      <c r="U457" s="139">
        <f t="shared" si="6"/>
        <v>0.595</v>
      </c>
      <c r="V457" s="139">
        <f t="shared" si="7"/>
        <v>0.312</v>
      </c>
      <c r="W457" s="139">
        <f t="shared" si="8"/>
        <v>0.5334</v>
      </c>
      <c r="X457" s="139">
        <f t="shared" si="9"/>
        <v>0.38</v>
      </c>
      <c r="Y457" s="139">
        <f t="shared" si="10"/>
        <v>0.276</v>
      </c>
      <c r="Z457" s="139">
        <f t="shared" si="11"/>
        <v>0.112</v>
      </c>
      <c r="AA457" s="139">
        <f t="shared" si="12"/>
        <v>0.112</v>
      </c>
      <c r="AB457" s="139">
        <f t="shared" si="13"/>
        <v>0</v>
      </c>
      <c r="AC457" s="139">
        <f t="shared" si="14"/>
        <v>0</v>
      </c>
      <c r="AD457" s="139">
        <f t="shared" si="15"/>
        <v>0.055</v>
      </c>
      <c r="AE457" s="140">
        <f t="shared" si="16"/>
        <v>3.1414</v>
      </c>
      <c r="AF457" s="98">
        <f t="shared" si="17"/>
        <v>0.1348240343</v>
      </c>
      <c r="AG457" s="141">
        <f t="shared" si="18"/>
        <v>0.1348240343</v>
      </c>
    </row>
    <row r="458" ht="15.75" customHeight="1">
      <c r="A458" s="27" t="s">
        <v>172</v>
      </c>
      <c r="B458" s="143" t="s">
        <v>22</v>
      </c>
      <c r="C458" s="133" t="s">
        <v>509</v>
      </c>
      <c r="D458" s="134">
        <v>44613.0</v>
      </c>
      <c r="E458" s="133">
        <v>40.0</v>
      </c>
      <c r="F458" s="133">
        <v>100.0</v>
      </c>
      <c r="G458" s="133">
        <v>10.0</v>
      </c>
      <c r="H458" s="133">
        <v>40.0</v>
      </c>
      <c r="I458" s="133">
        <v>60.0</v>
      </c>
      <c r="J458" s="133">
        <v>50.0</v>
      </c>
      <c r="K458" s="133">
        <v>0.0</v>
      </c>
      <c r="L458" s="133">
        <v>10.0</v>
      </c>
      <c r="M458" s="133">
        <v>0.0</v>
      </c>
      <c r="N458" s="133">
        <v>0.0</v>
      </c>
      <c r="O458" s="133">
        <v>0.0</v>
      </c>
      <c r="P458" s="135">
        <f t="shared" si="1"/>
        <v>310</v>
      </c>
      <c r="Q458" s="136">
        <f t="shared" si="2"/>
        <v>0.172</v>
      </c>
      <c r="R458" s="137">
        <f t="shared" si="3"/>
        <v>0.024</v>
      </c>
      <c r="S458" s="138">
        <f t="shared" si="4"/>
        <v>0.74</v>
      </c>
      <c r="T458" s="139">
        <f t="shared" si="5"/>
        <v>0.1</v>
      </c>
      <c r="U458" s="139">
        <f t="shared" si="6"/>
        <v>0.476</v>
      </c>
      <c r="V458" s="139">
        <f t="shared" si="7"/>
        <v>0.468</v>
      </c>
      <c r="W458" s="139">
        <f t="shared" si="8"/>
        <v>1.905</v>
      </c>
      <c r="X458" s="139">
        <f t="shared" si="9"/>
        <v>0</v>
      </c>
      <c r="Y458" s="139">
        <f t="shared" si="10"/>
        <v>0</v>
      </c>
      <c r="Z458" s="139">
        <f t="shared" si="11"/>
        <v>0.056</v>
      </c>
      <c r="AA458" s="139">
        <f t="shared" si="12"/>
        <v>0.056</v>
      </c>
      <c r="AB458" s="139">
        <f t="shared" si="13"/>
        <v>0</v>
      </c>
      <c r="AC458" s="139">
        <f t="shared" si="14"/>
        <v>0</v>
      </c>
      <c r="AD458" s="139">
        <f t="shared" si="15"/>
        <v>0</v>
      </c>
      <c r="AE458" s="140">
        <f t="shared" si="16"/>
        <v>3.997</v>
      </c>
      <c r="AF458" s="98">
        <f t="shared" si="17"/>
        <v>0.1715450644</v>
      </c>
      <c r="AG458" s="141">
        <f t="shared" si="18"/>
        <v>0.1715450644</v>
      </c>
    </row>
    <row r="459" ht="15.75" customHeight="1">
      <c r="A459" s="27" t="s">
        <v>172</v>
      </c>
      <c r="B459" s="143" t="s">
        <v>22</v>
      </c>
      <c r="C459" s="133" t="s">
        <v>510</v>
      </c>
      <c r="D459" s="134">
        <v>44613.0</v>
      </c>
      <c r="E459" s="133">
        <v>80.0</v>
      </c>
      <c r="F459" s="133">
        <v>160.0</v>
      </c>
      <c r="G459" s="133">
        <v>40.0</v>
      </c>
      <c r="H459" s="133">
        <v>110.0</v>
      </c>
      <c r="I459" s="133">
        <v>110.0</v>
      </c>
      <c r="J459" s="133">
        <v>100.0</v>
      </c>
      <c r="K459" s="133">
        <v>100.0</v>
      </c>
      <c r="L459" s="133">
        <v>50.0</v>
      </c>
      <c r="M459" s="133">
        <v>50.0</v>
      </c>
      <c r="N459" s="133">
        <v>100.0</v>
      </c>
      <c r="O459" s="133">
        <v>30.0</v>
      </c>
      <c r="P459" s="135">
        <f t="shared" si="1"/>
        <v>930</v>
      </c>
      <c r="Q459" s="136">
        <f t="shared" si="2"/>
        <v>0.344</v>
      </c>
      <c r="R459" s="137">
        <f t="shared" si="3"/>
        <v>0.048</v>
      </c>
      <c r="S459" s="138">
        <f t="shared" si="4"/>
        <v>1.184</v>
      </c>
      <c r="T459" s="139">
        <f t="shared" si="5"/>
        <v>0.4</v>
      </c>
      <c r="U459" s="139">
        <f t="shared" si="6"/>
        <v>1.309</v>
      </c>
      <c r="V459" s="139">
        <f t="shared" si="7"/>
        <v>0.858</v>
      </c>
      <c r="W459" s="139">
        <f t="shared" si="8"/>
        <v>3.81</v>
      </c>
      <c r="X459" s="139">
        <f t="shared" si="9"/>
        <v>0.95</v>
      </c>
      <c r="Y459" s="139">
        <f t="shared" si="10"/>
        <v>0.69</v>
      </c>
      <c r="Z459" s="139">
        <f t="shared" si="11"/>
        <v>0.28</v>
      </c>
      <c r="AA459" s="139">
        <f t="shared" si="12"/>
        <v>0.28</v>
      </c>
      <c r="AB459" s="139">
        <f t="shared" si="13"/>
        <v>0.49</v>
      </c>
      <c r="AC459" s="139">
        <f t="shared" si="14"/>
        <v>0.725</v>
      </c>
      <c r="AD459" s="139">
        <f t="shared" si="15"/>
        <v>0.55</v>
      </c>
      <c r="AE459" s="140">
        <f t="shared" si="16"/>
        <v>11.918</v>
      </c>
      <c r="AF459" s="98">
        <f t="shared" si="17"/>
        <v>0.5115021459</v>
      </c>
      <c r="AG459" s="141">
        <f t="shared" si="18"/>
        <v>0.5115021459</v>
      </c>
    </row>
    <row r="460" ht="15.75" customHeight="1">
      <c r="A460" s="27" t="s">
        <v>172</v>
      </c>
      <c r="B460" s="143" t="s">
        <v>22</v>
      </c>
      <c r="C460" s="133" t="s">
        <v>511</v>
      </c>
      <c r="D460" s="134">
        <v>44613.0</v>
      </c>
      <c r="E460" s="133">
        <v>100.0</v>
      </c>
      <c r="F460" s="133">
        <v>200.0</v>
      </c>
      <c r="G460" s="133">
        <v>40.0</v>
      </c>
      <c r="H460" s="133">
        <v>80.0</v>
      </c>
      <c r="I460" s="133">
        <v>100.0</v>
      </c>
      <c r="J460" s="133">
        <v>150.0</v>
      </c>
      <c r="K460" s="133">
        <v>80.0</v>
      </c>
      <c r="L460" s="133">
        <v>50.0</v>
      </c>
      <c r="M460" s="133">
        <v>30.0</v>
      </c>
      <c r="N460" s="133">
        <v>100.0</v>
      </c>
      <c r="O460" s="133">
        <v>0.0</v>
      </c>
      <c r="P460" s="135">
        <f t="shared" si="1"/>
        <v>930</v>
      </c>
      <c r="Q460" s="136">
        <f t="shared" si="2"/>
        <v>0.43</v>
      </c>
      <c r="R460" s="137">
        <f t="shared" si="3"/>
        <v>0.06</v>
      </c>
      <c r="S460" s="138">
        <f t="shared" si="4"/>
        <v>1.48</v>
      </c>
      <c r="T460" s="139">
        <f t="shared" si="5"/>
        <v>0.4</v>
      </c>
      <c r="U460" s="139">
        <f t="shared" si="6"/>
        <v>0.952</v>
      </c>
      <c r="V460" s="139">
        <f t="shared" si="7"/>
        <v>0.78</v>
      </c>
      <c r="W460" s="139">
        <f t="shared" si="8"/>
        <v>5.715</v>
      </c>
      <c r="X460" s="139">
        <f t="shared" si="9"/>
        <v>0.76</v>
      </c>
      <c r="Y460" s="139">
        <f t="shared" si="10"/>
        <v>0.552</v>
      </c>
      <c r="Z460" s="139">
        <f t="shared" si="11"/>
        <v>0.28</v>
      </c>
      <c r="AA460" s="139">
        <f t="shared" si="12"/>
        <v>0.28</v>
      </c>
      <c r="AB460" s="139">
        <f t="shared" si="13"/>
        <v>0.294</v>
      </c>
      <c r="AC460" s="139">
        <f t="shared" si="14"/>
        <v>0.435</v>
      </c>
      <c r="AD460" s="139">
        <f t="shared" si="15"/>
        <v>0.55</v>
      </c>
      <c r="AE460" s="140">
        <f t="shared" si="16"/>
        <v>12.968</v>
      </c>
      <c r="AF460" s="98">
        <f t="shared" si="17"/>
        <v>0.5565665236</v>
      </c>
      <c r="AG460" s="141">
        <f t="shared" si="18"/>
        <v>0.5565665236</v>
      </c>
    </row>
    <row r="461" ht="15.75" customHeight="1">
      <c r="A461" s="27" t="s">
        <v>172</v>
      </c>
      <c r="B461" s="143" t="s">
        <v>22</v>
      </c>
      <c r="C461" s="133" t="s">
        <v>512</v>
      </c>
      <c r="D461" s="134">
        <v>44613.0</v>
      </c>
      <c r="E461" s="133">
        <v>20.0</v>
      </c>
      <c r="F461" s="133">
        <v>60.0</v>
      </c>
      <c r="G461" s="133">
        <v>20.0</v>
      </c>
      <c r="H461" s="133">
        <v>60.0</v>
      </c>
      <c r="I461" s="133">
        <v>44.0</v>
      </c>
      <c r="J461" s="133">
        <v>40.0</v>
      </c>
      <c r="K461" s="133">
        <v>60.0</v>
      </c>
      <c r="L461" s="133">
        <v>20.0</v>
      </c>
      <c r="M461" s="133">
        <v>10.0</v>
      </c>
      <c r="N461" s="133">
        <v>20.0</v>
      </c>
      <c r="O461" s="133">
        <v>0.0</v>
      </c>
      <c r="P461" s="135">
        <f t="shared" si="1"/>
        <v>354</v>
      </c>
      <c r="Q461" s="136">
        <f t="shared" si="2"/>
        <v>0.086</v>
      </c>
      <c r="R461" s="137">
        <f t="shared" si="3"/>
        <v>0.012</v>
      </c>
      <c r="S461" s="138">
        <f t="shared" si="4"/>
        <v>0.444</v>
      </c>
      <c r="T461" s="139">
        <f t="shared" si="5"/>
        <v>0.2</v>
      </c>
      <c r="U461" s="139">
        <f t="shared" si="6"/>
        <v>0.714</v>
      </c>
      <c r="V461" s="139">
        <f t="shared" si="7"/>
        <v>0.3432</v>
      </c>
      <c r="W461" s="139">
        <f t="shared" si="8"/>
        <v>1.524</v>
      </c>
      <c r="X461" s="139">
        <f t="shared" si="9"/>
        <v>0.57</v>
      </c>
      <c r="Y461" s="139">
        <f t="shared" si="10"/>
        <v>0.414</v>
      </c>
      <c r="Z461" s="139">
        <f t="shared" si="11"/>
        <v>0.112</v>
      </c>
      <c r="AA461" s="139">
        <f t="shared" si="12"/>
        <v>0.112</v>
      </c>
      <c r="AB461" s="139">
        <f t="shared" si="13"/>
        <v>0.098</v>
      </c>
      <c r="AC461" s="139">
        <f t="shared" si="14"/>
        <v>0.145</v>
      </c>
      <c r="AD461" s="139">
        <f t="shared" si="15"/>
        <v>0.11</v>
      </c>
      <c r="AE461" s="140">
        <f t="shared" si="16"/>
        <v>4.8842</v>
      </c>
      <c r="AF461" s="98">
        <f t="shared" si="17"/>
        <v>0.2096223176</v>
      </c>
      <c r="AG461" s="141">
        <f t="shared" si="18"/>
        <v>0.2096223176</v>
      </c>
    </row>
    <row r="462" ht="15.75" customHeight="1">
      <c r="A462" s="27" t="s">
        <v>172</v>
      </c>
      <c r="B462" s="143" t="s">
        <v>22</v>
      </c>
      <c r="C462" s="133" t="s">
        <v>487</v>
      </c>
      <c r="D462" s="134">
        <v>44641.0</v>
      </c>
      <c r="E462" s="133">
        <v>80.0</v>
      </c>
      <c r="F462" s="133">
        <v>100.0</v>
      </c>
      <c r="G462" s="133">
        <v>50.0</v>
      </c>
      <c r="H462" s="133">
        <v>100.0</v>
      </c>
      <c r="I462" s="133">
        <v>100.0</v>
      </c>
      <c r="J462" s="133">
        <v>50.0</v>
      </c>
      <c r="K462" s="133">
        <v>70.0</v>
      </c>
      <c r="L462" s="133">
        <v>40.0</v>
      </c>
      <c r="M462" s="133">
        <v>40.0</v>
      </c>
      <c r="N462" s="133">
        <v>50.0</v>
      </c>
      <c r="O462" s="133">
        <v>0.0</v>
      </c>
      <c r="P462" s="135">
        <f t="shared" si="1"/>
        <v>680</v>
      </c>
      <c r="Q462" s="136">
        <f t="shared" si="2"/>
        <v>0.344</v>
      </c>
      <c r="R462" s="137">
        <f t="shared" si="3"/>
        <v>0.048</v>
      </c>
      <c r="S462" s="138">
        <f t="shared" si="4"/>
        <v>0.74</v>
      </c>
      <c r="T462" s="139">
        <f t="shared" si="5"/>
        <v>0.5</v>
      </c>
      <c r="U462" s="139">
        <f t="shared" si="6"/>
        <v>1.19</v>
      </c>
      <c r="V462" s="139">
        <f t="shared" si="7"/>
        <v>0.78</v>
      </c>
      <c r="W462" s="139">
        <f t="shared" si="8"/>
        <v>1.905</v>
      </c>
      <c r="X462" s="139">
        <f t="shared" si="9"/>
        <v>0.665</v>
      </c>
      <c r="Y462" s="139">
        <f t="shared" si="10"/>
        <v>0.483</v>
      </c>
      <c r="Z462" s="139">
        <f t="shared" si="11"/>
        <v>0.224</v>
      </c>
      <c r="AA462" s="139">
        <f t="shared" si="12"/>
        <v>0.224</v>
      </c>
      <c r="AB462" s="139">
        <f t="shared" si="13"/>
        <v>0.392</v>
      </c>
      <c r="AC462" s="139">
        <f t="shared" si="14"/>
        <v>0.58</v>
      </c>
      <c r="AD462" s="139">
        <f t="shared" si="15"/>
        <v>0.275</v>
      </c>
      <c r="AE462" s="140">
        <f t="shared" si="16"/>
        <v>8.35</v>
      </c>
      <c r="AF462" s="98">
        <f t="shared" si="17"/>
        <v>0.3583690987</v>
      </c>
      <c r="AG462" s="141">
        <f t="shared" si="18"/>
        <v>0.3583690987</v>
      </c>
    </row>
    <row r="463" ht="15.75" customHeight="1">
      <c r="A463" s="27" t="s">
        <v>172</v>
      </c>
      <c r="B463" s="143" t="s">
        <v>22</v>
      </c>
      <c r="C463" s="133" t="s">
        <v>488</v>
      </c>
      <c r="D463" s="134">
        <v>44641.0</v>
      </c>
      <c r="E463" s="133">
        <v>60.0</v>
      </c>
      <c r="F463" s="133">
        <v>140.0</v>
      </c>
      <c r="G463" s="133">
        <v>40.0</v>
      </c>
      <c r="H463" s="133">
        <v>120.0</v>
      </c>
      <c r="I463" s="133">
        <v>120.0</v>
      </c>
      <c r="J463" s="133">
        <v>50.0</v>
      </c>
      <c r="K463" s="133">
        <v>80.0</v>
      </c>
      <c r="L463" s="133">
        <v>50.0</v>
      </c>
      <c r="M463" s="133">
        <v>30.0</v>
      </c>
      <c r="P463" s="135">
        <f t="shared" si="1"/>
        <v>690</v>
      </c>
      <c r="Q463" s="136">
        <f t="shared" si="2"/>
        <v>0.258</v>
      </c>
      <c r="R463" s="137">
        <f t="shared" si="3"/>
        <v>0.036</v>
      </c>
      <c r="S463" s="138">
        <f t="shared" si="4"/>
        <v>1.036</v>
      </c>
      <c r="T463" s="139">
        <f t="shared" si="5"/>
        <v>0.4</v>
      </c>
      <c r="U463" s="139">
        <f t="shared" si="6"/>
        <v>1.428</v>
      </c>
      <c r="V463" s="139">
        <f t="shared" si="7"/>
        <v>0.936</v>
      </c>
      <c r="W463" s="139">
        <f t="shared" si="8"/>
        <v>1.905</v>
      </c>
      <c r="X463" s="139">
        <f t="shared" si="9"/>
        <v>0.76</v>
      </c>
      <c r="Y463" s="139">
        <f t="shared" si="10"/>
        <v>0.552</v>
      </c>
      <c r="Z463" s="139">
        <f t="shared" si="11"/>
        <v>0.28</v>
      </c>
      <c r="AA463" s="139">
        <f t="shared" si="12"/>
        <v>0.28</v>
      </c>
      <c r="AB463" s="139">
        <f t="shared" si="13"/>
        <v>0.294</v>
      </c>
      <c r="AC463" s="139">
        <f t="shared" si="14"/>
        <v>0.435</v>
      </c>
      <c r="AD463" s="139">
        <f t="shared" si="15"/>
        <v>0</v>
      </c>
      <c r="AE463" s="140">
        <f t="shared" si="16"/>
        <v>8.6</v>
      </c>
      <c r="AF463" s="98">
        <f t="shared" si="17"/>
        <v>0.3690987124</v>
      </c>
      <c r="AG463" s="141">
        <f t="shared" si="18"/>
        <v>0.3690987124</v>
      </c>
    </row>
    <row r="464" ht="15.75" customHeight="1">
      <c r="A464" s="27" t="s">
        <v>172</v>
      </c>
      <c r="B464" s="143" t="s">
        <v>22</v>
      </c>
      <c r="C464" s="133" t="s">
        <v>489</v>
      </c>
      <c r="D464" s="134">
        <v>44641.0</v>
      </c>
      <c r="E464" s="133">
        <v>0.0</v>
      </c>
      <c r="F464" s="133">
        <v>60.0</v>
      </c>
      <c r="G464" s="133">
        <v>10.0</v>
      </c>
      <c r="H464" s="133">
        <v>40.0</v>
      </c>
      <c r="I464" s="133">
        <v>40.0</v>
      </c>
      <c r="M464" s="133">
        <v>20.0</v>
      </c>
      <c r="P464" s="135">
        <f t="shared" si="1"/>
        <v>170</v>
      </c>
      <c r="Q464" s="136">
        <f t="shared" si="2"/>
        <v>0</v>
      </c>
      <c r="R464" s="137">
        <f t="shared" si="3"/>
        <v>0</v>
      </c>
      <c r="S464" s="138">
        <f t="shared" si="4"/>
        <v>0.444</v>
      </c>
      <c r="T464" s="139">
        <f t="shared" si="5"/>
        <v>0.1</v>
      </c>
      <c r="U464" s="139">
        <f t="shared" si="6"/>
        <v>0.476</v>
      </c>
      <c r="V464" s="139">
        <f t="shared" si="7"/>
        <v>0.312</v>
      </c>
      <c r="W464" s="139">
        <f t="shared" si="8"/>
        <v>0</v>
      </c>
      <c r="X464" s="139">
        <f t="shared" si="9"/>
        <v>0</v>
      </c>
      <c r="Y464" s="139">
        <f t="shared" si="10"/>
        <v>0</v>
      </c>
      <c r="Z464" s="139">
        <f t="shared" si="11"/>
        <v>0</v>
      </c>
      <c r="AA464" s="139">
        <f t="shared" si="12"/>
        <v>0</v>
      </c>
      <c r="AB464" s="139">
        <f t="shared" si="13"/>
        <v>0.196</v>
      </c>
      <c r="AC464" s="139">
        <f t="shared" si="14"/>
        <v>0.29</v>
      </c>
      <c r="AD464" s="139">
        <f t="shared" si="15"/>
        <v>0</v>
      </c>
      <c r="AE464" s="140">
        <f t="shared" si="16"/>
        <v>1.818</v>
      </c>
      <c r="AF464" s="98">
        <f t="shared" si="17"/>
        <v>0.07802575107</v>
      </c>
      <c r="AG464" s="141">
        <f t="shared" si="18"/>
        <v>0.07802575107</v>
      </c>
    </row>
    <row r="465" ht="15.75" customHeight="1">
      <c r="A465" s="27" t="s">
        <v>172</v>
      </c>
      <c r="B465" s="143" t="s">
        <v>22</v>
      </c>
      <c r="C465" s="133" t="s">
        <v>490</v>
      </c>
      <c r="D465" s="134">
        <v>44641.0</v>
      </c>
      <c r="E465" s="133">
        <v>20.0</v>
      </c>
      <c r="F465" s="133">
        <v>0.0</v>
      </c>
      <c r="G465" s="133">
        <v>20.0</v>
      </c>
      <c r="H465" s="133">
        <v>40.0</v>
      </c>
      <c r="I465" s="133">
        <v>44.0</v>
      </c>
      <c r="J465" s="133">
        <v>0.0</v>
      </c>
      <c r="K465" s="133">
        <v>10.0</v>
      </c>
      <c r="L465" s="133">
        <v>20.0</v>
      </c>
      <c r="M465" s="133">
        <v>10.0</v>
      </c>
      <c r="N465" s="133">
        <v>40.0</v>
      </c>
      <c r="P465" s="135">
        <f t="shared" si="1"/>
        <v>204</v>
      </c>
      <c r="Q465" s="136">
        <f t="shared" si="2"/>
        <v>0.086</v>
      </c>
      <c r="R465" s="137">
        <f t="shared" si="3"/>
        <v>0.012</v>
      </c>
      <c r="S465" s="138">
        <f t="shared" si="4"/>
        <v>0</v>
      </c>
      <c r="T465" s="139">
        <f t="shared" si="5"/>
        <v>0.2</v>
      </c>
      <c r="U465" s="139">
        <f t="shared" si="6"/>
        <v>0.476</v>
      </c>
      <c r="V465" s="139">
        <f t="shared" si="7"/>
        <v>0.3432</v>
      </c>
      <c r="W465" s="139">
        <f t="shared" si="8"/>
        <v>0</v>
      </c>
      <c r="X465" s="139">
        <f t="shared" si="9"/>
        <v>0.095</v>
      </c>
      <c r="Y465" s="139">
        <f t="shared" si="10"/>
        <v>0.069</v>
      </c>
      <c r="Z465" s="139">
        <f t="shared" si="11"/>
        <v>0.112</v>
      </c>
      <c r="AA465" s="139">
        <f t="shared" si="12"/>
        <v>0.112</v>
      </c>
      <c r="AB465" s="139">
        <f t="shared" si="13"/>
        <v>0.098</v>
      </c>
      <c r="AC465" s="139">
        <f t="shared" si="14"/>
        <v>0.145</v>
      </c>
      <c r="AD465" s="139">
        <f t="shared" si="15"/>
        <v>0.22</v>
      </c>
      <c r="AE465" s="140">
        <f t="shared" si="16"/>
        <v>1.9682</v>
      </c>
      <c r="AF465" s="98">
        <f t="shared" si="17"/>
        <v>0.084472103</v>
      </c>
      <c r="AG465" s="141">
        <f t="shared" si="18"/>
        <v>0.084472103</v>
      </c>
    </row>
    <row r="466" ht="15.75" customHeight="1">
      <c r="A466" s="27" t="s">
        <v>172</v>
      </c>
      <c r="B466" s="143" t="s">
        <v>22</v>
      </c>
      <c r="C466" s="133" t="s">
        <v>491</v>
      </c>
      <c r="D466" s="134">
        <v>44641.0</v>
      </c>
      <c r="E466" s="133">
        <v>40.0</v>
      </c>
      <c r="F466" s="133">
        <v>160.0</v>
      </c>
      <c r="G466" s="133">
        <v>50.0</v>
      </c>
      <c r="H466" s="133">
        <v>100.0</v>
      </c>
      <c r="I466" s="133">
        <v>100.0</v>
      </c>
      <c r="J466" s="133">
        <v>50.0</v>
      </c>
      <c r="K466" s="133">
        <v>0.0</v>
      </c>
      <c r="L466" s="133">
        <v>50.0</v>
      </c>
      <c r="M466" s="133">
        <v>30.0</v>
      </c>
      <c r="N466" s="133">
        <v>0.0</v>
      </c>
      <c r="O466" s="133">
        <v>0.0</v>
      </c>
      <c r="P466" s="135">
        <f t="shared" si="1"/>
        <v>580</v>
      </c>
      <c r="Q466" s="136">
        <f t="shared" si="2"/>
        <v>0.172</v>
      </c>
      <c r="R466" s="137">
        <f t="shared" si="3"/>
        <v>0.024</v>
      </c>
      <c r="S466" s="138">
        <f t="shared" si="4"/>
        <v>1.184</v>
      </c>
      <c r="T466" s="139">
        <f t="shared" si="5"/>
        <v>0.5</v>
      </c>
      <c r="U466" s="139">
        <f t="shared" si="6"/>
        <v>1.19</v>
      </c>
      <c r="V466" s="139">
        <f t="shared" si="7"/>
        <v>0.78</v>
      </c>
      <c r="W466" s="139">
        <f t="shared" si="8"/>
        <v>1.905</v>
      </c>
      <c r="X466" s="139">
        <f t="shared" si="9"/>
        <v>0</v>
      </c>
      <c r="Y466" s="139">
        <f t="shared" si="10"/>
        <v>0</v>
      </c>
      <c r="Z466" s="139">
        <f t="shared" si="11"/>
        <v>0.28</v>
      </c>
      <c r="AA466" s="139">
        <f t="shared" si="12"/>
        <v>0.28</v>
      </c>
      <c r="AB466" s="139">
        <f t="shared" si="13"/>
        <v>0.294</v>
      </c>
      <c r="AC466" s="139">
        <f t="shared" si="14"/>
        <v>0.435</v>
      </c>
      <c r="AD466" s="139">
        <f t="shared" si="15"/>
        <v>0</v>
      </c>
      <c r="AE466" s="140">
        <f t="shared" si="16"/>
        <v>7.044</v>
      </c>
      <c r="AF466" s="98">
        <f t="shared" si="17"/>
        <v>0.3023175966</v>
      </c>
      <c r="AG466" s="141">
        <f t="shared" si="18"/>
        <v>0.3023175966</v>
      </c>
    </row>
    <row r="467" ht="15.75" customHeight="1">
      <c r="A467" s="27" t="s">
        <v>172</v>
      </c>
      <c r="B467" s="143" t="s">
        <v>22</v>
      </c>
      <c r="C467" s="133" t="s">
        <v>492</v>
      </c>
      <c r="D467" s="134">
        <v>44641.0</v>
      </c>
      <c r="E467" s="133">
        <v>0.0</v>
      </c>
      <c r="F467" s="133">
        <v>40.0</v>
      </c>
      <c r="G467" s="133">
        <v>5.0</v>
      </c>
      <c r="H467" s="133">
        <v>30.0</v>
      </c>
      <c r="I467" s="133">
        <v>32.0</v>
      </c>
      <c r="J467" s="133">
        <v>10.0</v>
      </c>
      <c r="K467" s="133">
        <v>20.0</v>
      </c>
      <c r="L467" s="133">
        <v>10.0</v>
      </c>
      <c r="M467" s="133">
        <v>20.0</v>
      </c>
      <c r="P467" s="135">
        <f t="shared" si="1"/>
        <v>167</v>
      </c>
      <c r="Q467" s="136">
        <f t="shared" si="2"/>
        <v>0</v>
      </c>
      <c r="R467" s="137">
        <f t="shared" si="3"/>
        <v>0</v>
      </c>
      <c r="S467" s="138">
        <f t="shared" si="4"/>
        <v>0.296</v>
      </c>
      <c r="T467" s="139">
        <f t="shared" si="5"/>
        <v>0.05</v>
      </c>
      <c r="U467" s="139">
        <f t="shared" si="6"/>
        <v>0.357</v>
      </c>
      <c r="V467" s="139">
        <f t="shared" si="7"/>
        <v>0.2496</v>
      </c>
      <c r="W467" s="139">
        <f t="shared" si="8"/>
        <v>0.381</v>
      </c>
      <c r="X467" s="139">
        <f t="shared" si="9"/>
        <v>0.19</v>
      </c>
      <c r="Y467" s="139">
        <f t="shared" si="10"/>
        <v>0.138</v>
      </c>
      <c r="Z467" s="139">
        <f t="shared" si="11"/>
        <v>0.056</v>
      </c>
      <c r="AA467" s="139">
        <f t="shared" si="12"/>
        <v>0.056</v>
      </c>
      <c r="AB467" s="139">
        <f t="shared" si="13"/>
        <v>0.196</v>
      </c>
      <c r="AC467" s="139">
        <f t="shared" si="14"/>
        <v>0.29</v>
      </c>
      <c r="AD467" s="139">
        <f t="shared" si="15"/>
        <v>0</v>
      </c>
      <c r="AE467" s="140">
        <f t="shared" si="16"/>
        <v>2.2596</v>
      </c>
      <c r="AF467" s="98">
        <f t="shared" si="17"/>
        <v>0.09697854077</v>
      </c>
      <c r="AG467" s="141">
        <f t="shared" si="18"/>
        <v>0.09697854077</v>
      </c>
    </row>
    <row r="468" ht="15.75" customHeight="1">
      <c r="A468" s="27" t="s">
        <v>172</v>
      </c>
      <c r="B468" s="143" t="s">
        <v>22</v>
      </c>
      <c r="C468" s="133" t="s">
        <v>493</v>
      </c>
      <c r="D468" s="134">
        <v>44641.0</v>
      </c>
      <c r="E468" s="133">
        <v>40.0</v>
      </c>
      <c r="F468" s="133">
        <v>0.0</v>
      </c>
      <c r="G468" s="133">
        <v>25.0</v>
      </c>
      <c r="H468" s="133">
        <v>0.0</v>
      </c>
      <c r="I468" s="133">
        <v>0.0</v>
      </c>
      <c r="J468" s="133">
        <v>0.0</v>
      </c>
      <c r="K468" s="133">
        <v>0.0</v>
      </c>
      <c r="L468" s="133">
        <v>20.0</v>
      </c>
      <c r="M468" s="133">
        <v>20.0</v>
      </c>
      <c r="N468" s="133">
        <v>0.0</v>
      </c>
      <c r="O468" s="133">
        <v>0.0</v>
      </c>
      <c r="P468" s="135">
        <f t="shared" si="1"/>
        <v>105</v>
      </c>
      <c r="Q468" s="136">
        <f t="shared" si="2"/>
        <v>0.172</v>
      </c>
      <c r="R468" s="137">
        <f t="shared" si="3"/>
        <v>0.024</v>
      </c>
      <c r="S468" s="138">
        <f t="shared" si="4"/>
        <v>0</v>
      </c>
      <c r="T468" s="139">
        <f t="shared" si="5"/>
        <v>0.25</v>
      </c>
      <c r="U468" s="139">
        <f t="shared" si="6"/>
        <v>0</v>
      </c>
      <c r="V468" s="139">
        <f t="shared" si="7"/>
        <v>0</v>
      </c>
      <c r="W468" s="139">
        <f t="shared" si="8"/>
        <v>0</v>
      </c>
      <c r="X468" s="139">
        <f t="shared" si="9"/>
        <v>0</v>
      </c>
      <c r="Y468" s="139">
        <f t="shared" si="10"/>
        <v>0</v>
      </c>
      <c r="Z468" s="139">
        <f t="shared" si="11"/>
        <v>0.112</v>
      </c>
      <c r="AA468" s="139">
        <f t="shared" si="12"/>
        <v>0.112</v>
      </c>
      <c r="AB468" s="139">
        <f t="shared" si="13"/>
        <v>0.196</v>
      </c>
      <c r="AC468" s="139">
        <f t="shared" si="14"/>
        <v>0.29</v>
      </c>
      <c r="AD468" s="139">
        <f t="shared" si="15"/>
        <v>0</v>
      </c>
      <c r="AE468" s="140">
        <f t="shared" si="16"/>
        <v>1.156</v>
      </c>
      <c r="AF468" s="98">
        <f t="shared" si="17"/>
        <v>0.04961373391</v>
      </c>
      <c r="AG468" s="141">
        <f t="shared" si="18"/>
        <v>0.04961373391</v>
      </c>
    </row>
    <row r="469" ht="15.75" customHeight="1">
      <c r="A469" s="27" t="s">
        <v>172</v>
      </c>
      <c r="B469" s="143" t="s">
        <v>22</v>
      </c>
      <c r="C469" s="133" t="s">
        <v>494</v>
      </c>
      <c r="D469" s="134">
        <v>44641.0</v>
      </c>
      <c r="E469" s="133">
        <v>0.0</v>
      </c>
      <c r="F469" s="133">
        <v>50.0</v>
      </c>
      <c r="G469" s="133">
        <v>20.0</v>
      </c>
      <c r="H469" s="133">
        <v>50.0</v>
      </c>
      <c r="I469" s="133">
        <v>52.0</v>
      </c>
      <c r="J469" s="133">
        <v>0.0</v>
      </c>
      <c r="K469" s="133">
        <v>30.0</v>
      </c>
      <c r="L469" s="133">
        <v>0.0</v>
      </c>
      <c r="M469" s="133">
        <v>30.0</v>
      </c>
      <c r="N469" s="133">
        <v>60.0</v>
      </c>
      <c r="O469" s="133">
        <v>0.0</v>
      </c>
      <c r="P469" s="135">
        <f t="shared" si="1"/>
        <v>292</v>
      </c>
      <c r="Q469" s="136">
        <f t="shared" si="2"/>
        <v>0</v>
      </c>
      <c r="R469" s="137">
        <f t="shared" si="3"/>
        <v>0</v>
      </c>
      <c r="S469" s="138">
        <f t="shared" si="4"/>
        <v>0.37</v>
      </c>
      <c r="T469" s="139">
        <f t="shared" si="5"/>
        <v>0.2</v>
      </c>
      <c r="U469" s="139">
        <f t="shared" si="6"/>
        <v>0.595</v>
      </c>
      <c r="V469" s="139">
        <f t="shared" si="7"/>
        <v>0.4056</v>
      </c>
      <c r="W469" s="139">
        <f t="shared" si="8"/>
        <v>0</v>
      </c>
      <c r="X469" s="139">
        <f t="shared" si="9"/>
        <v>0.285</v>
      </c>
      <c r="Y469" s="139">
        <f t="shared" si="10"/>
        <v>0.207</v>
      </c>
      <c r="Z469" s="139">
        <f t="shared" si="11"/>
        <v>0</v>
      </c>
      <c r="AA469" s="139">
        <f t="shared" si="12"/>
        <v>0</v>
      </c>
      <c r="AB469" s="139">
        <f t="shared" si="13"/>
        <v>0.294</v>
      </c>
      <c r="AC469" s="139">
        <f t="shared" si="14"/>
        <v>0.435</v>
      </c>
      <c r="AD469" s="139">
        <f t="shared" si="15"/>
        <v>0.33</v>
      </c>
      <c r="AE469" s="140">
        <f t="shared" si="16"/>
        <v>3.1216</v>
      </c>
      <c r="AF469" s="98">
        <f t="shared" si="17"/>
        <v>0.1339742489</v>
      </c>
      <c r="AG469" s="141">
        <f t="shared" si="18"/>
        <v>0.1339742489</v>
      </c>
    </row>
    <row r="470" ht="15.75" customHeight="1">
      <c r="A470" s="27" t="s">
        <v>172</v>
      </c>
      <c r="B470" s="143" t="s">
        <v>22</v>
      </c>
      <c r="C470" s="133" t="s">
        <v>495</v>
      </c>
      <c r="D470" s="134">
        <v>44641.0</v>
      </c>
      <c r="E470" s="133">
        <v>80.0</v>
      </c>
      <c r="F470" s="133">
        <v>100.0</v>
      </c>
      <c r="G470" s="133">
        <v>45.0</v>
      </c>
      <c r="H470" s="133">
        <v>60.0</v>
      </c>
      <c r="I470" s="133">
        <v>60.0</v>
      </c>
      <c r="J470" s="133">
        <v>50.0</v>
      </c>
      <c r="K470" s="133">
        <v>60.0</v>
      </c>
      <c r="L470" s="133">
        <v>40.0</v>
      </c>
      <c r="M470" s="133">
        <v>0.0</v>
      </c>
      <c r="P470" s="135">
        <f t="shared" si="1"/>
        <v>495</v>
      </c>
      <c r="Q470" s="136">
        <f t="shared" si="2"/>
        <v>0.344</v>
      </c>
      <c r="R470" s="137">
        <f t="shared" si="3"/>
        <v>0.048</v>
      </c>
      <c r="S470" s="138">
        <f t="shared" si="4"/>
        <v>0.74</v>
      </c>
      <c r="T470" s="139">
        <f t="shared" si="5"/>
        <v>0.45</v>
      </c>
      <c r="U470" s="139">
        <f t="shared" si="6"/>
        <v>0.714</v>
      </c>
      <c r="V470" s="139">
        <f t="shared" si="7"/>
        <v>0.468</v>
      </c>
      <c r="W470" s="139">
        <f t="shared" si="8"/>
        <v>1.905</v>
      </c>
      <c r="X470" s="139">
        <f t="shared" si="9"/>
        <v>0.57</v>
      </c>
      <c r="Y470" s="139">
        <f t="shared" si="10"/>
        <v>0.414</v>
      </c>
      <c r="Z470" s="139">
        <f t="shared" si="11"/>
        <v>0.224</v>
      </c>
      <c r="AA470" s="139">
        <f t="shared" si="12"/>
        <v>0.224</v>
      </c>
      <c r="AB470" s="139">
        <f t="shared" si="13"/>
        <v>0</v>
      </c>
      <c r="AC470" s="139">
        <f t="shared" si="14"/>
        <v>0</v>
      </c>
      <c r="AD470" s="139">
        <f t="shared" si="15"/>
        <v>0</v>
      </c>
      <c r="AE470" s="140">
        <f t="shared" si="16"/>
        <v>6.101</v>
      </c>
      <c r="AF470" s="98">
        <f t="shared" si="17"/>
        <v>0.2618454936</v>
      </c>
      <c r="AG470" s="141">
        <f t="shared" si="18"/>
        <v>0.2618454936</v>
      </c>
    </row>
    <row r="471" ht="15.75" customHeight="1">
      <c r="A471" s="27" t="s">
        <v>172</v>
      </c>
      <c r="B471" s="143" t="s">
        <v>22</v>
      </c>
      <c r="C471" s="133" t="s">
        <v>496</v>
      </c>
      <c r="D471" s="134">
        <v>44641.0</v>
      </c>
      <c r="E471" s="133">
        <v>100.0</v>
      </c>
      <c r="F471" s="133">
        <v>140.0</v>
      </c>
      <c r="G471" s="133">
        <v>50.0</v>
      </c>
      <c r="H471" s="133">
        <v>120.0</v>
      </c>
      <c r="I471" s="133">
        <v>116.0</v>
      </c>
      <c r="J471" s="133">
        <v>100.0</v>
      </c>
      <c r="K471" s="133">
        <v>90.0</v>
      </c>
      <c r="L471" s="133">
        <v>60.0</v>
      </c>
      <c r="M471" s="133">
        <v>30.0</v>
      </c>
      <c r="N471" s="133">
        <v>90.0</v>
      </c>
      <c r="O471" s="133">
        <v>20.0</v>
      </c>
      <c r="P471" s="135">
        <f t="shared" si="1"/>
        <v>916</v>
      </c>
      <c r="Q471" s="136">
        <f t="shared" si="2"/>
        <v>0.43</v>
      </c>
      <c r="R471" s="137">
        <f t="shared" si="3"/>
        <v>0.06</v>
      </c>
      <c r="S471" s="138">
        <f t="shared" si="4"/>
        <v>1.036</v>
      </c>
      <c r="T471" s="139">
        <f t="shared" si="5"/>
        <v>0.5</v>
      </c>
      <c r="U471" s="139">
        <f t="shared" si="6"/>
        <v>1.428</v>
      </c>
      <c r="V471" s="139">
        <f t="shared" si="7"/>
        <v>0.9048</v>
      </c>
      <c r="W471" s="139">
        <f t="shared" si="8"/>
        <v>3.81</v>
      </c>
      <c r="X471" s="139">
        <f t="shared" si="9"/>
        <v>0.855</v>
      </c>
      <c r="Y471" s="139">
        <f t="shared" si="10"/>
        <v>0.621</v>
      </c>
      <c r="Z471" s="139">
        <f t="shared" si="11"/>
        <v>0.336</v>
      </c>
      <c r="AA471" s="139">
        <f t="shared" si="12"/>
        <v>0.336</v>
      </c>
      <c r="AB471" s="139">
        <f t="shared" si="13"/>
        <v>0.294</v>
      </c>
      <c r="AC471" s="139">
        <f t="shared" si="14"/>
        <v>0.435</v>
      </c>
      <c r="AD471" s="139">
        <f t="shared" si="15"/>
        <v>0.495</v>
      </c>
      <c r="AE471" s="140">
        <f t="shared" si="16"/>
        <v>11.5408</v>
      </c>
      <c r="AF471" s="98">
        <f t="shared" si="17"/>
        <v>0.4953133047</v>
      </c>
      <c r="AG471" s="141">
        <f t="shared" si="18"/>
        <v>0.4953133047</v>
      </c>
    </row>
    <row r="472" ht="15.75" customHeight="1">
      <c r="A472" s="27" t="s">
        <v>172</v>
      </c>
      <c r="B472" s="143" t="s">
        <v>22</v>
      </c>
      <c r="C472" s="133" t="s">
        <v>497</v>
      </c>
      <c r="D472" s="134">
        <v>44641.0</v>
      </c>
      <c r="E472" s="133">
        <v>80.0</v>
      </c>
      <c r="F472" s="133">
        <v>70.0</v>
      </c>
      <c r="G472" s="133">
        <v>10.0</v>
      </c>
      <c r="H472" s="133">
        <v>100.0</v>
      </c>
      <c r="I472" s="133">
        <v>100.0</v>
      </c>
      <c r="J472" s="133">
        <v>50.0</v>
      </c>
      <c r="K472" s="133">
        <v>60.0</v>
      </c>
      <c r="L472" s="133">
        <v>50.0</v>
      </c>
      <c r="M472" s="133">
        <v>40.0</v>
      </c>
      <c r="N472" s="133">
        <v>50.0</v>
      </c>
      <c r="O472" s="133">
        <v>0.0</v>
      </c>
      <c r="P472" s="135">
        <f t="shared" si="1"/>
        <v>610</v>
      </c>
      <c r="Q472" s="136">
        <f t="shared" si="2"/>
        <v>0.344</v>
      </c>
      <c r="R472" s="137">
        <f t="shared" si="3"/>
        <v>0.048</v>
      </c>
      <c r="S472" s="138">
        <f t="shared" si="4"/>
        <v>0.518</v>
      </c>
      <c r="T472" s="139">
        <f t="shared" si="5"/>
        <v>0.1</v>
      </c>
      <c r="U472" s="139">
        <f t="shared" si="6"/>
        <v>1.19</v>
      </c>
      <c r="V472" s="139">
        <f t="shared" si="7"/>
        <v>0.78</v>
      </c>
      <c r="W472" s="139">
        <f t="shared" si="8"/>
        <v>1.905</v>
      </c>
      <c r="X472" s="139">
        <f t="shared" si="9"/>
        <v>0.57</v>
      </c>
      <c r="Y472" s="139">
        <f t="shared" si="10"/>
        <v>0.414</v>
      </c>
      <c r="Z472" s="139">
        <f t="shared" si="11"/>
        <v>0.28</v>
      </c>
      <c r="AA472" s="139">
        <f t="shared" si="12"/>
        <v>0.28</v>
      </c>
      <c r="AB472" s="139">
        <f t="shared" si="13"/>
        <v>0.392</v>
      </c>
      <c r="AC472" s="139">
        <f t="shared" si="14"/>
        <v>0.58</v>
      </c>
      <c r="AD472" s="139">
        <f t="shared" si="15"/>
        <v>0.275</v>
      </c>
      <c r="AE472" s="140">
        <f t="shared" si="16"/>
        <v>7.676</v>
      </c>
      <c r="AF472" s="98">
        <f t="shared" si="17"/>
        <v>0.3294420601</v>
      </c>
      <c r="AG472" s="141">
        <f t="shared" si="18"/>
        <v>0.3294420601</v>
      </c>
    </row>
    <row r="473" ht="15.75" customHeight="1">
      <c r="A473" s="27" t="s">
        <v>172</v>
      </c>
      <c r="B473" s="143" t="s">
        <v>22</v>
      </c>
      <c r="C473" s="133" t="s">
        <v>498</v>
      </c>
      <c r="D473" s="134">
        <v>44641.0</v>
      </c>
      <c r="E473" s="133">
        <v>120.0</v>
      </c>
      <c r="F473" s="133">
        <v>250.0</v>
      </c>
      <c r="G473" s="133">
        <v>100.0</v>
      </c>
      <c r="H473" s="133">
        <v>100.0</v>
      </c>
      <c r="I473" s="133">
        <v>100.0</v>
      </c>
      <c r="J473" s="133">
        <v>50.0</v>
      </c>
      <c r="K473" s="133">
        <v>100.0</v>
      </c>
      <c r="L473" s="133">
        <v>60.0</v>
      </c>
      <c r="M473" s="133">
        <v>30.0</v>
      </c>
      <c r="N473" s="133">
        <v>100.0</v>
      </c>
      <c r="O473" s="133">
        <v>50.0</v>
      </c>
      <c r="P473" s="135">
        <f t="shared" si="1"/>
        <v>1060</v>
      </c>
      <c r="Q473" s="136">
        <f t="shared" si="2"/>
        <v>0.516</v>
      </c>
      <c r="R473" s="137">
        <f t="shared" si="3"/>
        <v>0.072</v>
      </c>
      <c r="S473" s="138">
        <f t="shared" si="4"/>
        <v>1.85</v>
      </c>
      <c r="T473" s="139">
        <f t="shared" si="5"/>
        <v>1</v>
      </c>
      <c r="U473" s="139">
        <f t="shared" si="6"/>
        <v>1.19</v>
      </c>
      <c r="V473" s="139">
        <f t="shared" si="7"/>
        <v>0.78</v>
      </c>
      <c r="W473" s="139">
        <f t="shared" si="8"/>
        <v>1.905</v>
      </c>
      <c r="X473" s="139">
        <f t="shared" si="9"/>
        <v>0.95</v>
      </c>
      <c r="Y473" s="139">
        <f t="shared" si="10"/>
        <v>0.69</v>
      </c>
      <c r="Z473" s="139">
        <f t="shared" si="11"/>
        <v>0.336</v>
      </c>
      <c r="AA473" s="139">
        <f t="shared" si="12"/>
        <v>0.336</v>
      </c>
      <c r="AB473" s="139">
        <f t="shared" si="13"/>
        <v>0.294</v>
      </c>
      <c r="AC473" s="139">
        <f t="shared" si="14"/>
        <v>0.435</v>
      </c>
      <c r="AD473" s="139">
        <f t="shared" si="15"/>
        <v>0.55</v>
      </c>
      <c r="AE473" s="140">
        <f t="shared" si="16"/>
        <v>10.904</v>
      </c>
      <c r="AF473" s="98">
        <f t="shared" si="17"/>
        <v>0.4679828326</v>
      </c>
      <c r="AG473" s="141">
        <f t="shared" si="18"/>
        <v>0.4679828326</v>
      </c>
    </row>
    <row r="474" ht="15.75" customHeight="1">
      <c r="A474" s="27" t="s">
        <v>172</v>
      </c>
      <c r="B474" s="143" t="s">
        <v>22</v>
      </c>
      <c r="C474" s="133" t="s">
        <v>499</v>
      </c>
      <c r="D474" s="134">
        <v>44641.0</v>
      </c>
      <c r="E474" s="133">
        <v>60.0</v>
      </c>
      <c r="F474" s="133">
        <v>80.0</v>
      </c>
      <c r="G474" s="133">
        <v>5.0</v>
      </c>
      <c r="H474" s="133">
        <v>60.0</v>
      </c>
      <c r="I474" s="133">
        <v>80.0</v>
      </c>
      <c r="J474" s="133">
        <v>0.0</v>
      </c>
      <c r="K474" s="133">
        <v>0.0</v>
      </c>
      <c r="L474" s="133">
        <v>40.0</v>
      </c>
      <c r="M474" s="133">
        <v>0.0</v>
      </c>
      <c r="N474" s="133">
        <v>0.0</v>
      </c>
      <c r="O474" s="133">
        <v>0.0</v>
      </c>
      <c r="P474" s="135">
        <f t="shared" si="1"/>
        <v>325</v>
      </c>
      <c r="Q474" s="136">
        <f t="shared" si="2"/>
        <v>0.258</v>
      </c>
      <c r="R474" s="137">
        <f t="shared" si="3"/>
        <v>0.036</v>
      </c>
      <c r="S474" s="138">
        <f t="shared" si="4"/>
        <v>0.592</v>
      </c>
      <c r="T474" s="139">
        <f t="shared" si="5"/>
        <v>0.05</v>
      </c>
      <c r="U474" s="139">
        <f t="shared" si="6"/>
        <v>0.714</v>
      </c>
      <c r="V474" s="139">
        <f t="shared" si="7"/>
        <v>0.624</v>
      </c>
      <c r="W474" s="139">
        <f t="shared" si="8"/>
        <v>0</v>
      </c>
      <c r="X474" s="139">
        <f t="shared" si="9"/>
        <v>0</v>
      </c>
      <c r="Y474" s="139">
        <f t="shared" si="10"/>
        <v>0</v>
      </c>
      <c r="Z474" s="139">
        <f t="shared" si="11"/>
        <v>0.224</v>
      </c>
      <c r="AA474" s="139">
        <f t="shared" si="12"/>
        <v>0.224</v>
      </c>
      <c r="AB474" s="139">
        <f t="shared" si="13"/>
        <v>0</v>
      </c>
      <c r="AC474" s="139">
        <f t="shared" si="14"/>
        <v>0</v>
      </c>
      <c r="AD474" s="139">
        <f t="shared" si="15"/>
        <v>0</v>
      </c>
      <c r="AE474" s="140">
        <f t="shared" si="16"/>
        <v>2.722</v>
      </c>
      <c r="AF474" s="98">
        <f t="shared" si="17"/>
        <v>0.1168240343</v>
      </c>
      <c r="AG474" s="141">
        <f t="shared" si="18"/>
        <v>0.1168240343</v>
      </c>
    </row>
    <row r="475" ht="15.75" customHeight="1">
      <c r="A475" s="27" t="s">
        <v>172</v>
      </c>
      <c r="B475" s="143" t="s">
        <v>22</v>
      </c>
      <c r="C475" s="133" t="s">
        <v>500</v>
      </c>
      <c r="D475" s="134">
        <v>44641.0</v>
      </c>
      <c r="E475" s="133">
        <v>100.0</v>
      </c>
      <c r="F475" s="133">
        <v>300.0</v>
      </c>
      <c r="G475" s="133">
        <v>35.0</v>
      </c>
      <c r="H475" s="133">
        <v>200.0</v>
      </c>
      <c r="I475" s="133">
        <v>200.0</v>
      </c>
      <c r="J475" s="133">
        <v>150.0</v>
      </c>
      <c r="K475" s="133">
        <v>100.0</v>
      </c>
      <c r="L475" s="133">
        <v>100.0</v>
      </c>
      <c r="M475" s="133">
        <v>80.0</v>
      </c>
      <c r="N475" s="133">
        <v>100.0</v>
      </c>
      <c r="O475" s="133">
        <v>0.0</v>
      </c>
      <c r="P475" s="135">
        <f t="shared" si="1"/>
        <v>1365</v>
      </c>
      <c r="Q475" s="136">
        <f t="shared" si="2"/>
        <v>0.43</v>
      </c>
      <c r="R475" s="137">
        <f t="shared" si="3"/>
        <v>0.06</v>
      </c>
      <c r="S475" s="138">
        <f t="shared" si="4"/>
        <v>2.22</v>
      </c>
      <c r="T475" s="139">
        <f t="shared" si="5"/>
        <v>0.35</v>
      </c>
      <c r="U475" s="139">
        <f t="shared" si="6"/>
        <v>2.38</v>
      </c>
      <c r="V475" s="139">
        <f t="shared" si="7"/>
        <v>1.56</v>
      </c>
      <c r="W475" s="139">
        <f t="shared" si="8"/>
        <v>5.715</v>
      </c>
      <c r="X475" s="139">
        <f t="shared" si="9"/>
        <v>0.95</v>
      </c>
      <c r="Y475" s="139">
        <f t="shared" si="10"/>
        <v>0.69</v>
      </c>
      <c r="Z475" s="139">
        <f t="shared" si="11"/>
        <v>0.56</v>
      </c>
      <c r="AA475" s="139">
        <f t="shared" si="12"/>
        <v>0.56</v>
      </c>
      <c r="AB475" s="139">
        <f t="shared" si="13"/>
        <v>0.784</v>
      </c>
      <c r="AC475" s="139">
        <f t="shared" si="14"/>
        <v>1.16</v>
      </c>
      <c r="AD475" s="139">
        <f t="shared" si="15"/>
        <v>0.55</v>
      </c>
      <c r="AE475" s="140">
        <f t="shared" si="16"/>
        <v>17.969</v>
      </c>
      <c r="AF475" s="98">
        <f t="shared" si="17"/>
        <v>0.7712017167</v>
      </c>
      <c r="AG475" s="141">
        <f t="shared" si="18"/>
        <v>0.7712017167</v>
      </c>
    </row>
    <row r="476" ht="15.75" customHeight="1">
      <c r="A476" s="27" t="s">
        <v>172</v>
      </c>
      <c r="B476" s="143" t="s">
        <v>22</v>
      </c>
      <c r="C476" s="133" t="s">
        <v>501</v>
      </c>
      <c r="D476" s="134">
        <v>44641.0</v>
      </c>
      <c r="E476" s="133">
        <v>60.0</v>
      </c>
      <c r="F476" s="133">
        <v>70.0</v>
      </c>
      <c r="G476" s="133">
        <v>10.0</v>
      </c>
      <c r="H476" s="133">
        <v>10.0</v>
      </c>
      <c r="I476" s="133">
        <v>40.0</v>
      </c>
      <c r="J476" s="133">
        <v>50.0</v>
      </c>
      <c r="K476" s="133">
        <v>0.0</v>
      </c>
      <c r="L476" s="133">
        <v>20.0</v>
      </c>
      <c r="M476" s="133">
        <v>10.0</v>
      </c>
      <c r="N476" s="133">
        <v>0.0</v>
      </c>
      <c r="O476" s="133">
        <v>0.0</v>
      </c>
      <c r="P476" s="135">
        <f t="shared" si="1"/>
        <v>270</v>
      </c>
      <c r="Q476" s="136">
        <f t="shared" si="2"/>
        <v>0.258</v>
      </c>
      <c r="R476" s="137">
        <f t="shared" si="3"/>
        <v>0.036</v>
      </c>
      <c r="S476" s="138">
        <f t="shared" si="4"/>
        <v>0.518</v>
      </c>
      <c r="T476" s="139">
        <f t="shared" si="5"/>
        <v>0.1</v>
      </c>
      <c r="U476" s="139">
        <f t="shared" si="6"/>
        <v>0.119</v>
      </c>
      <c r="V476" s="139">
        <f t="shared" si="7"/>
        <v>0.312</v>
      </c>
      <c r="W476" s="139">
        <f t="shared" si="8"/>
        <v>1.905</v>
      </c>
      <c r="X476" s="139">
        <f t="shared" si="9"/>
        <v>0</v>
      </c>
      <c r="Y476" s="139">
        <f t="shared" si="10"/>
        <v>0</v>
      </c>
      <c r="Z476" s="139">
        <f t="shared" si="11"/>
        <v>0.112</v>
      </c>
      <c r="AA476" s="139">
        <f t="shared" si="12"/>
        <v>0.112</v>
      </c>
      <c r="AB476" s="139">
        <f t="shared" si="13"/>
        <v>0.098</v>
      </c>
      <c r="AC476" s="139">
        <f t="shared" si="14"/>
        <v>0.145</v>
      </c>
      <c r="AD476" s="139">
        <f t="shared" si="15"/>
        <v>0</v>
      </c>
      <c r="AE476" s="140">
        <f t="shared" si="16"/>
        <v>3.715</v>
      </c>
      <c r="AF476" s="98">
        <f t="shared" si="17"/>
        <v>0.1594420601</v>
      </c>
      <c r="AG476" s="141">
        <f t="shared" si="18"/>
        <v>0.1594420601</v>
      </c>
    </row>
    <row r="477" ht="15.75" customHeight="1">
      <c r="A477" s="27" t="s">
        <v>172</v>
      </c>
      <c r="B477" s="143" t="s">
        <v>22</v>
      </c>
      <c r="C477" s="133" t="s">
        <v>502</v>
      </c>
      <c r="D477" s="134">
        <v>44641.0</v>
      </c>
      <c r="E477" s="133">
        <v>0.0</v>
      </c>
      <c r="F477" s="133">
        <v>60.0</v>
      </c>
      <c r="G477" s="133">
        <v>20.0</v>
      </c>
      <c r="H477" s="133">
        <v>40.0</v>
      </c>
      <c r="I477" s="133">
        <v>40.0</v>
      </c>
      <c r="J477" s="133">
        <v>26.0</v>
      </c>
      <c r="K477" s="133">
        <v>40.0</v>
      </c>
      <c r="L477" s="133">
        <v>20.0</v>
      </c>
      <c r="M477" s="133">
        <v>0.0</v>
      </c>
      <c r="N477" s="133">
        <v>10.0</v>
      </c>
      <c r="O477" s="133">
        <v>0.0</v>
      </c>
      <c r="P477" s="135">
        <f t="shared" si="1"/>
        <v>256</v>
      </c>
      <c r="Q477" s="136">
        <f t="shared" si="2"/>
        <v>0</v>
      </c>
      <c r="R477" s="137">
        <f t="shared" si="3"/>
        <v>0</v>
      </c>
      <c r="S477" s="138">
        <f t="shared" si="4"/>
        <v>0.444</v>
      </c>
      <c r="T477" s="139">
        <f t="shared" si="5"/>
        <v>0.2</v>
      </c>
      <c r="U477" s="139">
        <f t="shared" si="6"/>
        <v>0.476</v>
      </c>
      <c r="V477" s="139">
        <f t="shared" si="7"/>
        <v>0.312</v>
      </c>
      <c r="W477" s="139">
        <f t="shared" si="8"/>
        <v>0.9906</v>
      </c>
      <c r="X477" s="139">
        <f t="shared" si="9"/>
        <v>0.38</v>
      </c>
      <c r="Y477" s="139">
        <f t="shared" si="10"/>
        <v>0.276</v>
      </c>
      <c r="Z477" s="139">
        <f t="shared" si="11"/>
        <v>0.112</v>
      </c>
      <c r="AA477" s="139">
        <f t="shared" si="12"/>
        <v>0.112</v>
      </c>
      <c r="AB477" s="139">
        <f t="shared" si="13"/>
        <v>0</v>
      </c>
      <c r="AC477" s="139">
        <f t="shared" si="14"/>
        <v>0</v>
      </c>
      <c r="AD477" s="139">
        <f t="shared" si="15"/>
        <v>0.055</v>
      </c>
      <c r="AE477" s="140">
        <f t="shared" si="16"/>
        <v>3.3576</v>
      </c>
      <c r="AF477" s="98">
        <f t="shared" si="17"/>
        <v>0.1441030043</v>
      </c>
      <c r="AG477" s="141">
        <f t="shared" si="18"/>
        <v>0.1441030043</v>
      </c>
    </row>
    <row r="478" ht="15.75" customHeight="1">
      <c r="A478" s="27" t="s">
        <v>172</v>
      </c>
      <c r="B478" s="143" t="s">
        <v>22</v>
      </c>
      <c r="C478" s="133" t="s">
        <v>503</v>
      </c>
      <c r="D478" s="134">
        <v>44641.0</v>
      </c>
      <c r="E478" s="133">
        <v>0.0</v>
      </c>
      <c r="F478" s="133">
        <v>60.0</v>
      </c>
      <c r="G478" s="133">
        <v>15.0</v>
      </c>
      <c r="H478" s="133">
        <v>20.0</v>
      </c>
      <c r="I478" s="133">
        <v>40.0</v>
      </c>
      <c r="J478" s="133">
        <v>50.0</v>
      </c>
      <c r="K478" s="133">
        <v>20.0</v>
      </c>
      <c r="L478" s="133">
        <v>20.0</v>
      </c>
      <c r="M478" s="133">
        <v>20.0</v>
      </c>
      <c r="N478" s="133">
        <v>20.0</v>
      </c>
      <c r="O478" s="133">
        <v>0.0</v>
      </c>
      <c r="P478" s="135">
        <f t="shared" si="1"/>
        <v>265</v>
      </c>
      <c r="Q478" s="136">
        <f t="shared" si="2"/>
        <v>0</v>
      </c>
      <c r="R478" s="137">
        <f t="shared" si="3"/>
        <v>0</v>
      </c>
      <c r="S478" s="138">
        <f t="shared" si="4"/>
        <v>0.444</v>
      </c>
      <c r="T478" s="139">
        <f t="shared" si="5"/>
        <v>0.15</v>
      </c>
      <c r="U478" s="139">
        <f t="shared" si="6"/>
        <v>0.238</v>
      </c>
      <c r="V478" s="139">
        <f t="shared" si="7"/>
        <v>0.312</v>
      </c>
      <c r="W478" s="139">
        <f t="shared" si="8"/>
        <v>1.905</v>
      </c>
      <c r="X478" s="139">
        <f t="shared" si="9"/>
        <v>0.19</v>
      </c>
      <c r="Y478" s="139">
        <f t="shared" si="10"/>
        <v>0.138</v>
      </c>
      <c r="Z478" s="139">
        <f t="shared" si="11"/>
        <v>0.112</v>
      </c>
      <c r="AA478" s="139">
        <f t="shared" si="12"/>
        <v>0.112</v>
      </c>
      <c r="AB478" s="139">
        <f t="shared" si="13"/>
        <v>0.196</v>
      </c>
      <c r="AC478" s="139">
        <f t="shared" si="14"/>
        <v>0.29</v>
      </c>
      <c r="AD478" s="139">
        <f t="shared" si="15"/>
        <v>0.11</v>
      </c>
      <c r="AE478" s="140">
        <f t="shared" si="16"/>
        <v>4.197</v>
      </c>
      <c r="AF478" s="98">
        <f t="shared" si="17"/>
        <v>0.1801287554</v>
      </c>
      <c r="AG478" s="141">
        <f t="shared" si="18"/>
        <v>0.1801287554</v>
      </c>
    </row>
    <row r="479" ht="15.75" customHeight="1">
      <c r="A479" s="27" t="s">
        <v>172</v>
      </c>
      <c r="B479" s="143" t="s">
        <v>22</v>
      </c>
      <c r="C479" s="133" t="s">
        <v>504</v>
      </c>
      <c r="D479" s="134">
        <v>44641.0</v>
      </c>
      <c r="E479" s="133">
        <v>40.0</v>
      </c>
      <c r="F479" s="133">
        <v>100.0</v>
      </c>
      <c r="G479" s="133">
        <v>15.0</v>
      </c>
      <c r="H479" s="133">
        <v>40.0</v>
      </c>
      <c r="I479" s="133">
        <v>0.0</v>
      </c>
      <c r="J479" s="133">
        <v>47.0</v>
      </c>
      <c r="K479" s="133">
        <v>60.0</v>
      </c>
      <c r="L479" s="133">
        <v>20.0</v>
      </c>
      <c r="M479" s="133">
        <v>10.0</v>
      </c>
      <c r="N479" s="133">
        <v>30.0</v>
      </c>
      <c r="O479" s="133">
        <v>0.0</v>
      </c>
      <c r="P479" s="135">
        <f t="shared" si="1"/>
        <v>362</v>
      </c>
      <c r="Q479" s="136">
        <f t="shared" si="2"/>
        <v>0.172</v>
      </c>
      <c r="R479" s="137">
        <f t="shared" si="3"/>
        <v>0.024</v>
      </c>
      <c r="S479" s="138">
        <f t="shared" si="4"/>
        <v>0.74</v>
      </c>
      <c r="T479" s="139">
        <f t="shared" si="5"/>
        <v>0.15</v>
      </c>
      <c r="U479" s="139">
        <f t="shared" si="6"/>
        <v>0.476</v>
      </c>
      <c r="V479" s="139">
        <f t="shared" si="7"/>
        <v>0</v>
      </c>
      <c r="W479" s="139">
        <f t="shared" si="8"/>
        <v>1.7907</v>
      </c>
      <c r="X479" s="139">
        <f t="shared" si="9"/>
        <v>0.57</v>
      </c>
      <c r="Y479" s="139">
        <f t="shared" si="10"/>
        <v>0.414</v>
      </c>
      <c r="Z479" s="139">
        <f t="shared" si="11"/>
        <v>0.112</v>
      </c>
      <c r="AA479" s="139">
        <f t="shared" si="12"/>
        <v>0.112</v>
      </c>
      <c r="AB479" s="139">
        <f t="shared" si="13"/>
        <v>0.098</v>
      </c>
      <c r="AC479" s="139">
        <f t="shared" si="14"/>
        <v>0.145</v>
      </c>
      <c r="AD479" s="139">
        <f t="shared" si="15"/>
        <v>0.165</v>
      </c>
      <c r="AE479" s="140">
        <f t="shared" si="16"/>
        <v>4.9687</v>
      </c>
      <c r="AF479" s="98">
        <f t="shared" si="17"/>
        <v>0.213248927</v>
      </c>
      <c r="AG479" s="141">
        <f t="shared" si="18"/>
        <v>0.213248927</v>
      </c>
    </row>
    <row r="480" ht="15.75" customHeight="1">
      <c r="A480" s="27" t="s">
        <v>172</v>
      </c>
      <c r="B480" s="143" t="s">
        <v>22</v>
      </c>
      <c r="C480" s="133" t="s">
        <v>505</v>
      </c>
      <c r="D480" s="134">
        <v>44641.0</v>
      </c>
      <c r="E480" s="133">
        <v>20.0</v>
      </c>
      <c r="F480" s="133">
        <v>50.0</v>
      </c>
      <c r="G480" s="133">
        <v>40.0</v>
      </c>
      <c r="H480" s="133">
        <v>30.0</v>
      </c>
      <c r="I480" s="133">
        <v>20.0</v>
      </c>
      <c r="J480" s="133">
        <v>38.0</v>
      </c>
      <c r="K480" s="133">
        <v>0.0</v>
      </c>
      <c r="L480" s="133">
        <v>20.0</v>
      </c>
      <c r="M480" s="133">
        <v>10.0</v>
      </c>
      <c r="N480" s="133">
        <v>10.0</v>
      </c>
      <c r="O480" s="133">
        <v>0.0</v>
      </c>
      <c r="P480" s="135">
        <f t="shared" si="1"/>
        <v>238</v>
      </c>
      <c r="Q480" s="136">
        <f t="shared" si="2"/>
        <v>0.086</v>
      </c>
      <c r="R480" s="137">
        <f t="shared" si="3"/>
        <v>0.012</v>
      </c>
      <c r="S480" s="138">
        <f t="shared" si="4"/>
        <v>0.37</v>
      </c>
      <c r="T480" s="139">
        <f t="shared" si="5"/>
        <v>0.4</v>
      </c>
      <c r="U480" s="139">
        <f t="shared" si="6"/>
        <v>0.357</v>
      </c>
      <c r="V480" s="139">
        <f t="shared" si="7"/>
        <v>0.156</v>
      </c>
      <c r="W480" s="139">
        <f t="shared" si="8"/>
        <v>1.4478</v>
      </c>
      <c r="X480" s="139">
        <f t="shared" si="9"/>
        <v>0</v>
      </c>
      <c r="Y480" s="139">
        <f t="shared" si="10"/>
        <v>0</v>
      </c>
      <c r="Z480" s="139">
        <f t="shared" si="11"/>
        <v>0.112</v>
      </c>
      <c r="AA480" s="139">
        <f t="shared" si="12"/>
        <v>0.112</v>
      </c>
      <c r="AB480" s="139">
        <f t="shared" si="13"/>
        <v>0.098</v>
      </c>
      <c r="AC480" s="139">
        <f t="shared" si="14"/>
        <v>0.145</v>
      </c>
      <c r="AD480" s="139">
        <f t="shared" si="15"/>
        <v>0.055</v>
      </c>
      <c r="AE480" s="140">
        <f t="shared" si="16"/>
        <v>3.3508</v>
      </c>
      <c r="AF480" s="98">
        <f t="shared" si="17"/>
        <v>0.1438111588</v>
      </c>
      <c r="AG480" s="141">
        <f t="shared" si="18"/>
        <v>0.1438111588</v>
      </c>
    </row>
    <row r="481" ht="15.75" customHeight="1">
      <c r="A481" s="27" t="s">
        <v>172</v>
      </c>
      <c r="B481" s="143" t="s">
        <v>22</v>
      </c>
      <c r="C481" s="133" t="s">
        <v>506</v>
      </c>
      <c r="D481" s="134">
        <v>44641.0</v>
      </c>
      <c r="E481" s="133">
        <v>40.0</v>
      </c>
      <c r="F481" s="133">
        <v>50.0</v>
      </c>
      <c r="G481" s="133">
        <v>20.0</v>
      </c>
      <c r="H481" s="133">
        <v>30.0</v>
      </c>
      <c r="I481" s="133">
        <v>44.0</v>
      </c>
      <c r="J481" s="133">
        <v>50.0</v>
      </c>
      <c r="K481" s="133">
        <v>0.0</v>
      </c>
      <c r="L481" s="133">
        <v>20.0</v>
      </c>
      <c r="M481" s="133">
        <v>10.0</v>
      </c>
      <c r="N481" s="133">
        <v>50.0</v>
      </c>
      <c r="O481" s="133">
        <v>0.0</v>
      </c>
      <c r="P481" s="135">
        <f t="shared" si="1"/>
        <v>314</v>
      </c>
      <c r="Q481" s="136">
        <f t="shared" si="2"/>
        <v>0.172</v>
      </c>
      <c r="R481" s="137">
        <f t="shared" si="3"/>
        <v>0.024</v>
      </c>
      <c r="S481" s="138">
        <f t="shared" si="4"/>
        <v>0.37</v>
      </c>
      <c r="T481" s="139">
        <f t="shared" si="5"/>
        <v>0.2</v>
      </c>
      <c r="U481" s="139">
        <f t="shared" si="6"/>
        <v>0.357</v>
      </c>
      <c r="V481" s="139">
        <f t="shared" si="7"/>
        <v>0.3432</v>
      </c>
      <c r="W481" s="139">
        <f t="shared" si="8"/>
        <v>1.905</v>
      </c>
      <c r="X481" s="139">
        <f t="shared" si="9"/>
        <v>0</v>
      </c>
      <c r="Y481" s="139">
        <f t="shared" si="10"/>
        <v>0</v>
      </c>
      <c r="Z481" s="139">
        <f t="shared" si="11"/>
        <v>0.112</v>
      </c>
      <c r="AA481" s="139">
        <f t="shared" si="12"/>
        <v>0.112</v>
      </c>
      <c r="AB481" s="139">
        <f t="shared" si="13"/>
        <v>0.098</v>
      </c>
      <c r="AC481" s="139">
        <f t="shared" si="14"/>
        <v>0.145</v>
      </c>
      <c r="AD481" s="139">
        <f t="shared" si="15"/>
        <v>0.275</v>
      </c>
      <c r="AE481" s="140">
        <f t="shared" si="16"/>
        <v>4.1132</v>
      </c>
      <c r="AF481" s="98">
        <f t="shared" si="17"/>
        <v>0.1765321888</v>
      </c>
      <c r="AG481" s="141">
        <f t="shared" si="18"/>
        <v>0.1765321888</v>
      </c>
    </row>
    <row r="482" ht="15.75" customHeight="1">
      <c r="A482" s="27" t="s">
        <v>172</v>
      </c>
      <c r="B482" s="143" t="s">
        <v>22</v>
      </c>
      <c r="C482" s="133" t="s">
        <v>507</v>
      </c>
      <c r="D482" s="134">
        <v>44641.0</v>
      </c>
      <c r="E482" s="133">
        <v>20.0</v>
      </c>
      <c r="F482" s="133">
        <v>120.0</v>
      </c>
      <c r="G482" s="133">
        <v>30.0</v>
      </c>
      <c r="H482" s="133">
        <v>80.0</v>
      </c>
      <c r="I482" s="133">
        <v>80.0</v>
      </c>
      <c r="J482" s="133">
        <v>50.0</v>
      </c>
      <c r="K482" s="133">
        <v>40.0</v>
      </c>
      <c r="L482" s="133">
        <v>40.0</v>
      </c>
      <c r="M482" s="133">
        <v>20.0</v>
      </c>
      <c r="N482" s="133">
        <v>10.0</v>
      </c>
      <c r="O482" s="133">
        <v>0.0</v>
      </c>
      <c r="P482" s="135">
        <f t="shared" si="1"/>
        <v>490</v>
      </c>
      <c r="Q482" s="136">
        <f t="shared" si="2"/>
        <v>0.086</v>
      </c>
      <c r="R482" s="137">
        <f t="shared" si="3"/>
        <v>0.012</v>
      </c>
      <c r="S482" s="138">
        <f t="shared" si="4"/>
        <v>0.888</v>
      </c>
      <c r="T482" s="139">
        <f t="shared" si="5"/>
        <v>0.3</v>
      </c>
      <c r="U482" s="139">
        <f t="shared" si="6"/>
        <v>0.952</v>
      </c>
      <c r="V482" s="139">
        <f t="shared" si="7"/>
        <v>0.624</v>
      </c>
      <c r="W482" s="139">
        <f t="shared" si="8"/>
        <v>1.905</v>
      </c>
      <c r="X482" s="139">
        <f t="shared" si="9"/>
        <v>0.38</v>
      </c>
      <c r="Y482" s="139">
        <f t="shared" si="10"/>
        <v>0.276</v>
      </c>
      <c r="Z482" s="139">
        <f t="shared" si="11"/>
        <v>0.224</v>
      </c>
      <c r="AA482" s="139">
        <f t="shared" si="12"/>
        <v>0.224</v>
      </c>
      <c r="AB482" s="139">
        <f t="shared" si="13"/>
        <v>0.196</v>
      </c>
      <c r="AC482" s="139">
        <f t="shared" si="14"/>
        <v>0.29</v>
      </c>
      <c r="AD482" s="139">
        <f t="shared" si="15"/>
        <v>0.055</v>
      </c>
      <c r="AE482" s="140">
        <f t="shared" si="16"/>
        <v>6.412</v>
      </c>
      <c r="AF482" s="98">
        <f t="shared" si="17"/>
        <v>0.275193133</v>
      </c>
      <c r="AG482" s="141">
        <f t="shared" si="18"/>
        <v>0.275193133</v>
      </c>
    </row>
    <row r="483" ht="15.75" customHeight="1">
      <c r="A483" s="27" t="s">
        <v>172</v>
      </c>
      <c r="B483" s="143" t="s">
        <v>22</v>
      </c>
      <c r="C483" s="133" t="s">
        <v>508</v>
      </c>
      <c r="D483" s="134">
        <v>44641.0</v>
      </c>
      <c r="E483" s="133">
        <v>20.0</v>
      </c>
      <c r="F483" s="133">
        <v>40.0</v>
      </c>
      <c r="G483" s="133">
        <v>15.0</v>
      </c>
      <c r="H483" s="133">
        <v>50.0</v>
      </c>
      <c r="I483" s="133">
        <v>52.0</v>
      </c>
      <c r="J483" s="133">
        <v>50.0</v>
      </c>
      <c r="K483" s="133">
        <v>60.0</v>
      </c>
      <c r="L483" s="133">
        <v>30.0</v>
      </c>
      <c r="M483" s="133">
        <v>20.0</v>
      </c>
      <c r="N483" s="133">
        <v>0.0</v>
      </c>
      <c r="O483" s="133">
        <v>0.0</v>
      </c>
      <c r="P483" s="135">
        <f t="shared" si="1"/>
        <v>337</v>
      </c>
      <c r="Q483" s="136">
        <f t="shared" si="2"/>
        <v>0.086</v>
      </c>
      <c r="R483" s="137">
        <f t="shared" si="3"/>
        <v>0.012</v>
      </c>
      <c r="S483" s="138">
        <f t="shared" si="4"/>
        <v>0.296</v>
      </c>
      <c r="T483" s="139">
        <f t="shared" si="5"/>
        <v>0.15</v>
      </c>
      <c r="U483" s="139">
        <f t="shared" si="6"/>
        <v>0.595</v>
      </c>
      <c r="V483" s="139">
        <f t="shared" si="7"/>
        <v>0.4056</v>
      </c>
      <c r="W483" s="139">
        <f t="shared" si="8"/>
        <v>1.905</v>
      </c>
      <c r="X483" s="139">
        <f t="shared" si="9"/>
        <v>0.57</v>
      </c>
      <c r="Y483" s="139">
        <f t="shared" si="10"/>
        <v>0.414</v>
      </c>
      <c r="Z483" s="139">
        <f t="shared" si="11"/>
        <v>0.168</v>
      </c>
      <c r="AA483" s="139">
        <f t="shared" si="12"/>
        <v>0.168</v>
      </c>
      <c r="AB483" s="139">
        <f t="shared" si="13"/>
        <v>0.196</v>
      </c>
      <c r="AC483" s="139">
        <f t="shared" si="14"/>
        <v>0.29</v>
      </c>
      <c r="AD483" s="139">
        <f t="shared" si="15"/>
        <v>0</v>
      </c>
      <c r="AE483" s="140">
        <f t="shared" si="16"/>
        <v>5.2556</v>
      </c>
      <c r="AF483" s="98">
        <f t="shared" si="17"/>
        <v>0.2255622318</v>
      </c>
      <c r="AG483" s="141">
        <f t="shared" si="18"/>
        <v>0.2255622318</v>
      </c>
    </row>
    <row r="484" ht="15.75" customHeight="1">
      <c r="A484" s="27" t="s">
        <v>172</v>
      </c>
      <c r="B484" s="143" t="s">
        <v>22</v>
      </c>
      <c r="C484" s="133" t="s">
        <v>509</v>
      </c>
      <c r="D484" s="134">
        <v>44641.0</v>
      </c>
      <c r="E484" s="133">
        <v>80.0</v>
      </c>
      <c r="F484" s="133">
        <v>100.0</v>
      </c>
      <c r="G484" s="133">
        <v>15.0</v>
      </c>
      <c r="H484" s="133">
        <v>100.0</v>
      </c>
      <c r="I484" s="133">
        <v>100.0</v>
      </c>
      <c r="J484" s="133">
        <v>0.0</v>
      </c>
      <c r="K484" s="133">
        <v>0.0</v>
      </c>
      <c r="L484" s="133">
        <v>30.0</v>
      </c>
      <c r="M484" s="133">
        <v>10.0</v>
      </c>
      <c r="N484" s="133">
        <v>0.0</v>
      </c>
      <c r="O484" s="133">
        <v>0.0</v>
      </c>
      <c r="P484" s="135">
        <f t="shared" si="1"/>
        <v>435</v>
      </c>
      <c r="Q484" s="136">
        <f t="shared" si="2"/>
        <v>0.344</v>
      </c>
      <c r="R484" s="137">
        <f t="shared" si="3"/>
        <v>0.048</v>
      </c>
      <c r="S484" s="138">
        <f t="shared" si="4"/>
        <v>0.74</v>
      </c>
      <c r="T484" s="139">
        <f t="shared" si="5"/>
        <v>0.15</v>
      </c>
      <c r="U484" s="139">
        <f t="shared" si="6"/>
        <v>1.19</v>
      </c>
      <c r="V484" s="139">
        <f t="shared" si="7"/>
        <v>0.78</v>
      </c>
      <c r="W484" s="139">
        <f t="shared" si="8"/>
        <v>0</v>
      </c>
      <c r="X484" s="139">
        <f t="shared" si="9"/>
        <v>0</v>
      </c>
      <c r="Y484" s="139">
        <f t="shared" si="10"/>
        <v>0</v>
      </c>
      <c r="Z484" s="139">
        <f t="shared" si="11"/>
        <v>0.168</v>
      </c>
      <c r="AA484" s="139">
        <f t="shared" si="12"/>
        <v>0.168</v>
      </c>
      <c r="AB484" s="139">
        <f t="shared" si="13"/>
        <v>0.098</v>
      </c>
      <c r="AC484" s="139">
        <f t="shared" si="14"/>
        <v>0.145</v>
      </c>
      <c r="AD484" s="139">
        <f t="shared" si="15"/>
        <v>0</v>
      </c>
      <c r="AE484" s="140">
        <f t="shared" si="16"/>
        <v>3.831</v>
      </c>
      <c r="AF484" s="98">
        <f t="shared" si="17"/>
        <v>0.1644206009</v>
      </c>
      <c r="AG484" s="141">
        <f t="shared" si="18"/>
        <v>0.1644206009</v>
      </c>
    </row>
    <row r="485" ht="15.75" customHeight="1">
      <c r="A485" s="27" t="s">
        <v>172</v>
      </c>
      <c r="B485" s="143" t="s">
        <v>22</v>
      </c>
      <c r="C485" s="133" t="s">
        <v>510</v>
      </c>
      <c r="D485" s="134">
        <v>44641.0</v>
      </c>
      <c r="E485" s="133">
        <v>0.0</v>
      </c>
      <c r="F485" s="133">
        <v>0.0</v>
      </c>
      <c r="G485" s="133">
        <v>0.0</v>
      </c>
      <c r="H485" s="133">
        <v>0.0</v>
      </c>
      <c r="I485" s="133">
        <v>0.0</v>
      </c>
      <c r="J485" s="133">
        <v>0.0</v>
      </c>
      <c r="K485" s="133">
        <v>0.0</v>
      </c>
      <c r="L485" s="133">
        <v>0.0</v>
      </c>
      <c r="M485" s="133">
        <v>0.0</v>
      </c>
      <c r="N485" s="133">
        <v>0.0</v>
      </c>
      <c r="O485" s="133">
        <v>0.0</v>
      </c>
      <c r="P485" s="135">
        <f t="shared" si="1"/>
        <v>0</v>
      </c>
      <c r="Q485" s="136">
        <f t="shared" si="2"/>
        <v>0</v>
      </c>
      <c r="R485" s="137">
        <f t="shared" si="3"/>
        <v>0</v>
      </c>
      <c r="S485" s="138">
        <f t="shared" si="4"/>
        <v>0</v>
      </c>
      <c r="T485" s="139">
        <f t="shared" si="5"/>
        <v>0</v>
      </c>
      <c r="U485" s="139">
        <f t="shared" si="6"/>
        <v>0</v>
      </c>
      <c r="V485" s="139">
        <f t="shared" si="7"/>
        <v>0</v>
      </c>
      <c r="W485" s="139">
        <f t="shared" si="8"/>
        <v>0</v>
      </c>
      <c r="X485" s="139">
        <f t="shared" si="9"/>
        <v>0</v>
      </c>
      <c r="Y485" s="139">
        <f t="shared" si="10"/>
        <v>0</v>
      </c>
      <c r="Z485" s="139">
        <f t="shared" si="11"/>
        <v>0</v>
      </c>
      <c r="AA485" s="139">
        <f t="shared" si="12"/>
        <v>0</v>
      </c>
      <c r="AB485" s="139">
        <f t="shared" si="13"/>
        <v>0</v>
      </c>
      <c r="AC485" s="139">
        <f t="shared" si="14"/>
        <v>0</v>
      </c>
      <c r="AD485" s="139">
        <f t="shared" si="15"/>
        <v>0</v>
      </c>
      <c r="AE485" s="140">
        <f t="shared" si="16"/>
        <v>0</v>
      </c>
      <c r="AF485" s="98">
        <f t="shared" si="17"/>
        <v>0</v>
      </c>
      <c r="AG485" s="141">
        <f t="shared" si="18"/>
        <v>0</v>
      </c>
    </row>
    <row r="486" ht="15.75" customHeight="1">
      <c r="A486" s="27" t="s">
        <v>172</v>
      </c>
      <c r="B486" s="143" t="s">
        <v>22</v>
      </c>
      <c r="C486" s="133" t="s">
        <v>511</v>
      </c>
      <c r="D486" s="134">
        <v>44641.0</v>
      </c>
      <c r="E486" s="133">
        <v>140.0</v>
      </c>
      <c r="F486" s="133">
        <v>160.0</v>
      </c>
      <c r="G486" s="133">
        <v>40.0</v>
      </c>
      <c r="H486" s="133">
        <v>120.0</v>
      </c>
      <c r="I486" s="133">
        <v>120.0</v>
      </c>
      <c r="J486" s="133">
        <v>100.0</v>
      </c>
      <c r="K486" s="133">
        <v>120.0</v>
      </c>
      <c r="L486" s="133">
        <v>60.0</v>
      </c>
      <c r="M486" s="133">
        <v>40.0</v>
      </c>
      <c r="N486" s="133">
        <v>100.0</v>
      </c>
      <c r="O486" s="133">
        <v>0.0</v>
      </c>
      <c r="P486" s="135">
        <f t="shared" si="1"/>
        <v>1000</v>
      </c>
      <c r="Q486" s="136">
        <f t="shared" si="2"/>
        <v>0.602</v>
      </c>
      <c r="R486" s="137">
        <f t="shared" si="3"/>
        <v>0.084</v>
      </c>
      <c r="S486" s="138">
        <f t="shared" si="4"/>
        <v>1.184</v>
      </c>
      <c r="T486" s="139">
        <f t="shared" si="5"/>
        <v>0.4</v>
      </c>
      <c r="U486" s="139">
        <f t="shared" si="6"/>
        <v>1.428</v>
      </c>
      <c r="V486" s="139">
        <f t="shared" si="7"/>
        <v>0.936</v>
      </c>
      <c r="W486" s="139">
        <f t="shared" si="8"/>
        <v>3.81</v>
      </c>
      <c r="X486" s="139">
        <f t="shared" si="9"/>
        <v>1.14</v>
      </c>
      <c r="Y486" s="139">
        <f t="shared" si="10"/>
        <v>0.828</v>
      </c>
      <c r="Z486" s="139">
        <f t="shared" si="11"/>
        <v>0.336</v>
      </c>
      <c r="AA486" s="139">
        <f t="shared" si="12"/>
        <v>0.336</v>
      </c>
      <c r="AB486" s="139">
        <f t="shared" si="13"/>
        <v>0.392</v>
      </c>
      <c r="AC486" s="139">
        <f t="shared" si="14"/>
        <v>0.58</v>
      </c>
      <c r="AD486" s="139">
        <f t="shared" si="15"/>
        <v>0.55</v>
      </c>
      <c r="AE486" s="140">
        <f t="shared" si="16"/>
        <v>12.606</v>
      </c>
      <c r="AF486" s="98">
        <f t="shared" si="17"/>
        <v>0.5410300429</v>
      </c>
      <c r="AG486" s="141">
        <f t="shared" si="18"/>
        <v>0.5410300429</v>
      </c>
    </row>
    <row r="487" ht="15.75" customHeight="1">
      <c r="A487" s="27" t="s">
        <v>172</v>
      </c>
      <c r="B487" s="143" t="s">
        <v>22</v>
      </c>
      <c r="C487" s="133" t="s">
        <v>512</v>
      </c>
      <c r="D487" s="134">
        <v>44641.0</v>
      </c>
      <c r="E487" s="133">
        <v>60.0</v>
      </c>
      <c r="F487" s="133">
        <v>80.0</v>
      </c>
      <c r="G487" s="133">
        <v>25.0</v>
      </c>
      <c r="H487" s="133">
        <v>60.0</v>
      </c>
      <c r="I487" s="133">
        <v>68.0</v>
      </c>
      <c r="J487" s="133">
        <v>0.0</v>
      </c>
      <c r="K487" s="133">
        <v>40.0</v>
      </c>
      <c r="L487" s="133">
        <v>20.0</v>
      </c>
      <c r="M487" s="133">
        <v>20.0</v>
      </c>
      <c r="N487" s="133">
        <v>0.0</v>
      </c>
      <c r="O487" s="133">
        <v>40.0</v>
      </c>
      <c r="P487" s="135">
        <f t="shared" si="1"/>
        <v>413</v>
      </c>
      <c r="Q487" s="136">
        <f t="shared" si="2"/>
        <v>0.258</v>
      </c>
      <c r="R487" s="137">
        <f t="shared" si="3"/>
        <v>0.036</v>
      </c>
      <c r="S487" s="138">
        <f t="shared" si="4"/>
        <v>0.592</v>
      </c>
      <c r="T487" s="139">
        <f t="shared" si="5"/>
        <v>0.25</v>
      </c>
      <c r="U487" s="139">
        <f t="shared" si="6"/>
        <v>0.714</v>
      </c>
      <c r="V487" s="139">
        <f t="shared" si="7"/>
        <v>0.5304</v>
      </c>
      <c r="W487" s="139">
        <f t="shared" si="8"/>
        <v>0</v>
      </c>
      <c r="X487" s="139">
        <f t="shared" si="9"/>
        <v>0.38</v>
      </c>
      <c r="Y487" s="139">
        <f t="shared" si="10"/>
        <v>0.276</v>
      </c>
      <c r="Z487" s="139">
        <f t="shared" si="11"/>
        <v>0.112</v>
      </c>
      <c r="AA487" s="139">
        <f t="shared" si="12"/>
        <v>0.112</v>
      </c>
      <c r="AB487" s="139">
        <f t="shared" si="13"/>
        <v>0.196</v>
      </c>
      <c r="AC487" s="139">
        <f t="shared" si="14"/>
        <v>0.29</v>
      </c>
      <c r="AD487" s="139">
        <f t="shared" si="15"/>
        <v>0</v>
      </c>
      <c r="AE487" s="140">
        <f t="shared" si="16"/>
        <v>3.7464</v>
      </c>
      <c r="AF487" s="98">
        <f t="shared" si="17"/>
        <v>0.1607896996</v>
      </c>
      <c r="AG487" s="141">
        <f t="shared" si="18"/>
        <v>0.1607896996</v>
      </c>
    </row>
    <row r="488" ht="15.75" customHeight="1">
      <c r="A488" s="27" t="s">
        <v>172</v>
      </c>
      <c r="B488" s="143" t="s">
        <v>22</v>
      </c>
      <c r="C488" s="133" t="s">
        <v>487</v>
      </c>
      <c r="D488" s="134">
        <v>44672.0</v>
      </c>
      <c r="E488" s="133">
        <v>40.0</v>
      </c>
      <c r="F488" s="133">
        <v>60.0</v>
      </c>
      <c r="G488" s="133">
        <v>30.0</v>
      </c>
      <c r="H488" s="133">
        <v>60.0</v>
      </c>
      <c r="I488" s="133">
        <v>60.0</v>
      </c>
      <c r="J488" s="133">
        <v>50.0</v>
      </c>
      <c r="K488" s="133">
        <v>60.0</v>
      </c>
      <c r="L488" s="133">
        <v>30.0</v>
      </c>
      <c r="M488" s="133">
        <v>20.0</v>
      </c>
      <c r="N488" s="133">
        <v>40.0</v>
      </c>
      <c r="O488" s="133">
        <v>0.0</v>
      </c>
      <c r="P488" s="135">
        <f t="shared" si="1"/>
        <v>450</v>
      </c>
      <c r="Q488" s="136">
        <f t="shared" si="2"/>
        <v>0.172</v>
      </c>
      <c r="R488" s="137">
        <f t="shared" si="3"/>
        <v>0.024</v>
      </c>
      <c r="S488" s="138">
        <f t="shared" si="4"/>
        <v>0.444</v>
      </c>
      <c r="T488" s="139">
        <f t="shared" si="5"/>
        <v>0.3</v>
      </c>
      <c r="U488" s="139">
        <f t="shared" si="6"/>
        <v>0.714</v>
      </c>
      <c r="V488" s="139">
        <f t="shared" si="7"/>
        <v>0.468</v>
      </c>
      <c r="W488" s="139">
        <f t="shared" si="8"/>
        <v>1.905</v>
      </c>
      <c r="X488" s="139">
        <f t="shared" si="9"/>
        <v>0.57</v>
      </c>
      <c r="Y488" s="139">
        <f t="shared" si="10"/>
        <v>0.414</v>
      </c>
      <c r="Z488" s="139">
        <f t="shared" si="11"/>
        <v>0.168</v>
      </c>
      <c r="AA488" s="139">
        <f t="shared" si="12"/>
        <v>0.168</v>
      </c>
      <c r="AB488" s="139">
        <f t="shared" si="13"/>
        <v>0.196</v>
      </c>
      <c r="AC488" s="139">
        <f t="shared" si="14"/>
        <v>0.29</v>
      </c>
      <c r="AD488" s="139">
        <f t="shared" si="15"/>
        <v>0.22</v>
      </c>
      <c r="AE488" s="140">
        <f t="shared" si="16"/>
        <v>6.053</v>
      </c>
      <c r="AF488" s="98">
        <f t="shared" si="17"/>
        <v>0.2597854077</v>
      </c>
      <c r="AG488" s="141">
        <f t="shared" si="18"/>
        <v>0.2597854077</v>
      </c>
    </row>
    <row r="489" ht="15.75" customHeight="1">
      <c r="A489" s="27" t="s">
        <v>172</v>
      </c>
      <c r="B489" s="143" t="s">
        <v>22</v>
      </c>
      <c r="C489" s="133" t="s">
        <v>488</v>
      </c>
      <c r="D489" s="134">
        <v>44672.0</v>
      </c>
      <c r="E489" s="133">
        <v>0.0</v>
      </c>
      <c r="F489" s="133">
        <v>50.0</v>
      </c>
      <c r="G489" s="133">
        <v>0.0</v>
      </c>
      <c r="H489" s="133">
        <v>0.0</v>
      </c>
      <c r="I489" s="133">
        <v>0.0</v>
      </c>
      <c r="J489" s="133">
        <v>0.0</v>
      </c>
      <c r="K489" s="133">
        <v>0.0</v>
      </c>
      <c r="M489" s="133">
        <v>0.0</v>
      </c>
      <c r="P489" s="135">
        <f t="shared" si="1"/>
        <v>50</v>
      </c>
      <c r="Q489" s="136">
        <f t="shared" si="2"/>
        <v>0</v>
      </c>
      <c r="R489" s="137">
        <f t="shared" si="3"/>
        <v>0</v>
      </c>
      <c r="S489" s="138">
        <f t="shared" si="4"/>
        <v>0.37</v>
      </c>
      <c r="T489" s="139">
        <f t="shared" si="5"/>
        <v>0</v>
      </c>
      <c r="U489" s="139">
        <f t="shared" si="6"/>
        <v>0</v>
      </c>
      <c r="V489" s="139">
        <f t="shared" si="7"/>
        <v>0</v>
      </c>
      <c r="W489" s="139">
        <f t="shared" si="8"/>
        <v>0</v>
      </c>
      <c r="X489" s="139">
        <f t="shared" si="9"/>
        <v>0</v>
      </c>
      <c r="Y489" s="139">
        <f t="shared" si="10"/>
        <v>0</v>
      </c>
      <c r="Z489" s="139">
        <f t="shared" si="11"/>
        <v>0</v>
      </c>
      <c r="AA489" s="139">
        <f t="shared" si="12"/>
        <v>0</v>
      </c>
      <c r="AB489" s="139">
        <f t="shared" si="13"/>
        <v>0</v>
      </c>
      <c r="AC489" s="139">
        <f t="shared" si="14"/>
        <v>0</v>
      </c>
      <c r="AD489" s="139">
        <f t="shared" si="15"/>
        <v>0</v>
      </c>
      <c r="AE489" s="140">
        <f t="shared" si="16"/>
        <v>0.37</v>
      </c>
      <c r="AF489" s="98">
        <f t="shared" si="17"/>
        <v>0.01587982833</v>
      </c>
      <c r="AG489" s="141">
        <f t="shared" si="18"/>
        <v>0.01587982833</v>
      </c>
    </row>
    <row r="490" ht="15.75" customHeight="1">
      <c r="A490" s="27" t="s">
        <v>172</v>
      </c>
      <c r="B490" s="143" t="s">
        <v>22</v>
      </c>
      <c r="C490" s="133" t="s">
        <v>489</v>
      </c>
      <c r="D490" s="134">
        <v>44672.0</v>
      </c>
      <c r="E490" s="133">
        <v>40.0</v>
      </c>
      <c r="F490" s="133">
        <v>30.0</v>
      </c>
      <c r="G490" s="133">
        <v>10.0</v>
      </c>
      <c r="H490" s="133">
        <v>40.0</v>
      </c>
      <c r="I490" s="133">
        <v>44.0</v>
      </c>
      <c r="M490" s="133">
        <v>0.0</v>
      </c>
      <c r="P490" s="135">
        <f t="shared" si="1"/>
        <v>164</v>
      </c>
      <c r="Q490" s="136">
        <f t="shared" si="2"/>
        <v>0.172</v>
      </c>
      <c r="R490" s="137">
        <f t="shared" si="3"/>
        <v>0.024</v>
      </c>
      <c r="S490" s="138">
        <f t="shared" si="4"/>
        <v>0.222</v>
      </c>
      <c r="T490" s="139">
        <f t="shared" si="5"/>
        <v>0.1</v>
      </c>
      <c r="U490" s="139">
        <f t="shared" si="6"/>
        <v>0.476</v>
      </c>
      <c r="V490" s="139">
        <f t="shared" si="7"/>
        <v>0.3432</v>
      </c>
      <c r="W490" s="139">
        <f t="shared" si="8"/>
        <v>0</v>
      </c>
      <c r="X490" s="139">
        <f t="shared" si="9"/>
        <v>0</v>
      </c>
      <c r="Y490" s="139">
        <f t="shared" si="10"/>
        <v>0</v>
      </c>
      <c r="Z490" s="139">
        <f t="shared" si="11"/>
        <v>0</v>
      </c>
      <c r="AA490" s="139">
        <f t="shared" si="12"/>
        <v>0</v>
      </c>
      <c r="AB490" s="139">
        <f t="shared" si="13"/>
        <v>0</v>
      </c>
      <c r="AC490" s="139">
        <f t="shared" si="14"/>
        <v>0</v>
      </c>
      <c r="AD490" s="139">
        <f t="shared" si="15"/>
        <v>0</v>
      </c>
      <c r="AE490" s="140">
        <f t="shared" si="16"/>
        <v>1.3372</v>
      </c>
      <c r="AF490" s="98">
        <f t="shared" si="17"/>
        <v>0.05739055794</v>
      </c>
      <c r="AG490" s="141">
        <f t="shared" si="18"/>
        <v>0.05739055794</v>
      </c>
    </row>
    <row r="491" ht="15.75" customHeight="1">
      <c r="A491" s="27" t="s">
        <v>172</v>
      </c>
      <c r="B491" s="143" t="s">
        <v>22</v>
      </c>
      <c r="C491" s="133" t="s">
        <v>490</v>
      </c>
      <c r="D491" s="134">
        <v>44672.0</v>
      </c>
      <c r="E491" s="133">
        <v>40.0</v>
      </c>
      <c r="F491" s="133">
        <v>90.0</v>
      </c>
      <c r="G491" s="133">
        <v>20.0</v>
      </c>
      <c r="H491" s="133">
        <v>40.0</v>
      </c>
      <c r="I491" s="133">
        <v>48.0</v>
      </c>
      <c r="J491" s="133">
        <v>0.0</v>
      </c>
      <c r="K491" s="133">
        <v>20.0</v>
      </c>
      <c r="L491" s="133">
        <v>30.0</v>
      </c>
      <c r="M491" s="133">
        <v>20.0</v>
      </c>
      <c r="N491" s="133">
        <v>0.0</v>
      </c>
      <c r="P491" s="135">
        <f t="shared" si="1"/>
        <v>308</v>
      </c>
      <c r="Q491" s="136">
        <f t="shared" si="2"/>
        <v>0.172</v>
      </c>
      <c r="R491" s="137">
        <f t="shared" si="3"/>
        <v>0.024</v>
      </c>
      <c r="S491" s="138">
        <f t="shared" si="4"/>
        <v>0.666</v>
      </c>
      <c r="T491" s="139">
        <f t="shared" si="5"/>
        <v>0.2</v>
      </c>
      <c r="U491" s="139">
        <f t="shared" si="6"/>
        <v>0.476</v>
      </c>
      <c r="V491" s="139">
        <f t="shared" si="7"/>
        <v>0.3744</v>
      </c>
      <c r="W491" s="139">
        <f t="shared" si="8"/>
        <v>0</v>
      </c>
      <c r="X491" s="139">
        <f t="shared" si="9"/>
        <v>0.19</v>
      </c>
      <c r="Y491" s="139">
        <f t="shared" si="10"/>
        <v>0.138</v>
      </c>
      <c r="Z491" s="139">
        <f t="shared" si="11"/>
        <v>0.168</v>
      </c>
      <c r="AA491" s="139">
        <f t="shared" si="12"/>
        <v>0.168</v>
      </c>
      <c r="AB491" s="139">
        <f t="shared" si="13"/>
        <v>0.196</v>
      </c>
      <c r="AC491" s="139">
        <f t="shared" si="14"/>
        <v>0.29</v>
      </c>
      <c r="AD491" s="139">
        <f t="shared" si="15"/>
        <v>0</v>
      </c>
      <c r="AE491" s="140">
        <f t="shared" si="16"/>
        <v>3.0624</v>
      </c>
      <c r="AF491" s="98">
        <f t="shared" si="17"/>
        <v>0.1314334764</v>
      </c>
      <c r="AG491" s="141">
        <f t="shared" si="18"/>
        <v>0.1314334764</v>
      </c>
    </row>
    <row r="492" ht="15.75" customHeight="1">
      <c r="A492" s="27" t="s">
        <v>172</v>
      </c>
      <c r="B492" s="143" t="s">
        <v>22</v>
      </c>
      <c r="C492" s="133" t="s">
        <v>491</v>
      </c>
      <c r="D492" s="134">
        <v>44672.0</v>
      </c>
      <c r="E492" s="133">
        <v>60.0</v>
      </c>
      <c r="F492" s="133">
        <v>80.0</v>
      </c>
      <c r="G492" s="133">
        <v>60.0</v>
      </c>
      <c r="H492" s="133">
        <v>80.0</v>
      </c>
      <c r="I492" s="133">
        <v>80.0</v>
      </c>
      <c r="J492" s="133">
        <v>50.0</v>
      </c>
      <c r="K492" s="133">
        <v>60.0</v>
      </c>
      <c r="L492" s="133">
        <v>70.0</v>
      </c>
      <c r="M492" s="133">
        <v>30.0</v>
      </c>
      <c r="N492" s="133">
        <v>60.0</v>
      </c>
      <c r="O492" s="133">
        <v>50.0</v>
      </c>
      <c r="P492" s="135">
        <f t="shared" si="1"/>
        <v>680</v>
      </c>
      <c r="Q492" s="136">
        <f t="shared" si="2"/>
        <v>0.258</v>
      </c>
      <c r="R492" s="137">
        <f t="shared" si="3"/>
        <v>0.036</v>
      </c>
      <c r="S492" s="138">
        <f t="shared" si="4"/>
        <v>0.592</v>
      </c>
      <c r="T492" s="139">
        <f t="shared" si="5"/>
        <v>0.6</v>
      </c>
      <c r="U492" s="139">
        <f t="shared" si="6"/>
        <v>0.952</v>
      </c>
      <c r="V492" s="139">
        <f t="shared" si="7"/>
        <v>0.624</v>
      </c>
      <c r="W492" s="139">
        <f t="shared" si="8"/>
        <v>1.905</v>
      </c>
      <c r="X492" s="139">
        <f t="shared" si="9"/>
        <v>0.57</v>
      </c>
      <c r="Y492" s="139">
        <f t="shared" si="10"/>
        <v>0.414</v>
      </c>
      <c r="Z492" s="139">
        <f t="shared" si="11"/>
        <v>0.392</v>
      </c>
      <c r="AA492" s="139">
        <f t="shared" si="12"/>
        <v>0.392</v>
      </c>
      <c r="AB492" s="139">
        <f t="shared" si="13"/>
        <v>0.294</v>
      </c>
      <c r="AC492" s="139">
        <f t="shared" si="14"/>
        <v>0.435</v>
      </c>
      <c r="AD492" s="139">
        <f t="shared" si="15"/>
        <v>0.33</v>
      </c>
      <c r="AE492" s="140">
        <f t="shared" si="16"/>
        <v>7.794</v>
      </c>
      <c r="AF492" s="98">
        <f t="shared" si="17"/>
        <v>0.3345064378</v>
      </c>
      <c r="AG492" s="141">
        <f t="shared" si="18"/>
        <v>0.3345064378</v>
      </c>
    </row>
    <row r="493" ht="15.75" customHeight="1">
      <c r="A493" s="27" t="s">
        <v>172</v>
      </c>
      <c r="B493" s="143" t="s">
        <v>22</v>
      </c>
      <c r="C493" s="133" t="s">
        <v>492</v>
      </c>
      <c r="D493" s="134">
        <v>44672.0</v>
      </c>
      <c r="E493" s="133">
        <v>20.0</v>
      </c>
      <c r="F493" s="133">
        <v>0.0</v>
      </c>
      <c r="G493" s="133">
        <v>0.0</v>
      </c>
      <c r="H493" s="133">
        <v>10.0</v>
      </c>
      <c r="I493" s="133">
        <v>8.0</v>
      </c>
      <c r="J493" s="133">
        <v>0.0</v>
      </c>
      <c r="M493" s="133">
        <v>0.0</v>
      </c>
      <c r="P493" s="135">
        <f t="shared" si="1"/>
        <v>38</v>
      </c>
      <c r="Q493" s="136">
        <f t="shared" si="2"/>
        <v>0.086</v>
      </c>
      <c r="R493" s="137">
        <f t="shared" si="3"/>
        <v>0.012</v>
      </c>
      <c r="S493" s="138">
        <f t="shared" si="4"/>
        <v>0</v>
      </c>
      <c r="T493" s="139">
        <f t="shared" si="5"/>
        <v>0</v>
      </c>
      <c r="U493" s="139">
        <f t="shared" si="6"/>
        <v>0.119</v>
      </c>
      <c r="V493" s="139">
        <f t="shared" si="7"/>
        <v>0.0624</v>
      </c>
      <c r="W493" s="139">
        <f t="shared" si="8"/>
        <v>0</v>
      </c>
      <c r="X493" s="139">
        <f t="shared" si="9"/>
        <v>0</v>
      </c>
      <c r="Y493" s="139">
        <f t="shared" si="10"/>
        <v>0</v>
      </c>
      <c r="Z493" s="139">
        <f t="shared" si="11"/>
        <v>0</v>
      </c>
      <c r="AA493" s="139">
        <f t="shared" si="12"/>
        <v>0</v>
      </c>
      <c r="AB493" s="139">
        <f t="shared" si="13"/>
        <v>0</v>
      </c>
      <c r="AC493" s="139">
        <f t="shared" si="14"/>
        <v>0</v>
      </c>
      <c r="AD493" s="139">
        <f t="shared" si="15"/>
        <v>0</v>
      </c>
      <c r="AE493" s="140">
        <f t="shared" si="16"/>
        <v>0.2794</v>
      </c>
      <c r="AF493" s="98">
        <f t="shared" si="17"/>
        <v>0.01199141631</v>
      </c>
      <c r="AG493" s="141">
        <f t="shared" si="18"/>
        <v>0.01199141631</v>
      </c>
    </row>
    <row r="494" ht="15.75" customHeight="1">
      <c r="A494" s="27" t="s">
        <v>172</v>
      </c>
      <c r="B494" s="143" t="s">
        <v>22</v>
      </c>
      <c r="C494" s="133" t="s">
        <v>493</v>
      </c>
      <c r="D494" s="134">
        <v>44672.0</v>
      </c>
      <c r="E494" s="133">
        <v>20.0</v>
      </c>
      <c r="F494" s="133">
        <v>70.0</v>
      </c>
      <c r="G494" s="133">
        <v>20.0</v>
      </c>
      <c r="H494" s="133">
        <v>50.0</v>
      </c>
      <c r="I494" s="133">
        <v>36.0</v>
      </c>
      <c r="J494" s="133">
        <v>30.0</v>
      </c>
      <c r="K494" s="133">
        <v>0.0</v>
      </c>
      <c r="L494" s="133">
        <v>20.0</v>
      </c>
      <c r="M494" s="133">
        <v>20.0</v>
      </c>
      <c r="N494" s="133">
        <v>0.0</v>
      </c>
      <c r="O494" s="133">
        <v>0.0</v>
      </c>
      <c r="P494" s="135">
        <f t="shared" si="1"/>
        <v>266</v>
      </c>
      <c r="Q494" s="136">
        <f t="shared" si="2"/>
        <v>0.086</v>
      </c>
      <c r="R494" s="137">
        <f t="shared" si="3"/>
        <v>0.012</v>
      </c>
      <c r="S494" s="138">
        <f t="shared" si="4"/>
        <v>0.518</v>
      </c>
      <c r="T494" s="139">
        <f t="shared" si="5"/>
        <v>0.2</v>
      </c>
      <c r="U494" s="139">
        <f t="shared" si="6"/>
        <v>0.595</v>
      </c>
      <c r="V494" s="139">
        <f t="shared" si="7"/>
        <v>0.2808</v>
      </c>
      <c r="W494" s="139">
        <f t="shared" si="8"/>
        <v>1.143</v>
      </c>
      <c r="X494" s="139">
        <f t="shared" si="9"/>
        <v>0</v>
      </c>
      <c r="Y494" s="139">
        <f t="shared" si="10"/>
        <v>0</v>
      </c>
      <c r="Z494" s="139">
        <f t="shared" si="11"/>
        <v>0.112</v>
      </c>
      <c r="AA494" s="139">
        <f t="shared" si="12"/>
        <v>0.112</v>
      </c>
      <c r="AB494" s="139">
        <f t="shared" si="13"/>
        <v>0.196</v>
      </c>
      <c r="AC494" s="139">
        <f t="shared" si="14"/>
        <v>0.29</v>
      </c>
      <c r="AD494" s="139">
        <f t="shared" si="15"/>
        <v>0</v>
      </c>
      <c r="AE494" s="140">
        <f t="shared" si="16"/>
        <v>3.5448</v>
      </c>
      <c r="AF494" s="98">
        <f t="shared" si="17"/>
        <v>0.1521373391</v>
      </c>
      <c r="AG494" s="141">
        <f t="shared" si="18"/>
        <v>0.1521373391</v>
      </c>
    </row>
    <row r="495" ht="15.75" customHeight="1">
      <c r="A495" s="27" t="s">
        <v>172</v>
      </c>
      <c r="B495" s="143" t="s">
        <v>22</v>
      </c>
      <c r="C495" s="133" t="s">
        <v>494</v>
      </c>
      <c r="D495" s="134">
        <v>44672.0</v>
      </c>
      <c r="E495" s="133">
        <v>0.0</v>
      </c>
      <c r="F495" s="133">
        <v>0.0</v>
      </c>
      <c r="G495" s="133">
        <v>20.0</v>
      </c>
      <c r="H495" s="133">
        <v>0.0</v>
      </c>
      <c r="I495" s="133">
        <v>60.0</v>
      </c>
      <c r="J495" s="133">
        <v>0.0</v>
      </c>
      <c r="K495" s="133">
        <v>20.0</v>
      </c>
      <c r="L495" s="133">
        <v>30.0</v>
      </c>
      <c r="M495" s="133">
        <v>0.0</v>
      </c>
      <c r="N495" s="133">
        <v>0.0</v>
      </c>
      <c r="O495" s="133">
        <v>0.0</v>
      </c>
      <c r="P495" s="135">
        <f t="shared" si="1"/>
        <v>130</v>
      </c>
      <c r="Q495" s="136">
        <f t="shared" si="2"/>
        <v>0</v>
      </c>
      <c r="R495" s="137">
        <f t="shared" si="3"/>
        <v>0</v>
      </c>
      <c r="S495" s="138">
        <f t="shared" si="4"/>
        <v>0</v>
      </c>
      <c r="T495" s="139">
        <f t="shared" si="5"/>
        <v>0.2</v>
      </c>
      <c r="U495" s="139">
        <f t="shared" si="6"/>
        <v>0</v>
      </c>
      <c r="V495" s="139">
        <f t="shared" si="7"/>
        <v>0.468</v>
      </c>
      <c r="W495" s="139">
        <f t="shared" si="8"/>
        <v>0</v>
      </c>
      <c r="X495" s="139">
        <f t="shared" si="9"/>
        <v>0.19</v>
      </c>
      <c r="Y495" s="139">
        <f t="shared" si="10"/>
        <v>0.138</v>
      </c>
      <c r="Z495" s="139">
        <f t="shared" si="11"/>
        <v>0.168</v>
      </c>
      <c r="AA495" s="139">
        <f t="shared" si="12"/>
        <v>0.168</v>
      </c>
      <c r="AB495" s="139">
        <f t="shared" si="13"/>
        <v>0</v>
      </c>
      <c r="AC495" s="139">
        <f t="shared" si="14"/>
        <v>0</v>
      </c>
      <c r="AD495" s="139">
        <f t="shared" si="15"/>
        <v>0</v>
      </c>
      <c r="AE495" s="140">
        <f t="shared" si="16"/>
        <v>1.332</v>
      </c>
      <c r="AF495" s="98">
        <f t="shared" si="17"/>
        <v>0.05716738197</v>
      </c>
      <c r="AG495" s="141">
        <f t="shared" si="18"/>
        <v>0.05716738197</v>
      </c>
    </row>
    <row r="496" ht="15.75" customHeight="1">
      <c r="A496" s="27" t="s">
        <v>172</v>
      </c>
      <c r="B496" s="143" t="s">
        <v>22</v>
      </c>
      <c r="C496" s="133" t="s">
        <v>495</v>
      </c>
      <c r="D496" s="134">
        <v>44672.0</v>
      </c>
      <c r="E496" s="133">
        <v>80.0</v>
      </c>
      <c r="F496" s="133">
        <v>100.0</v>
      </c>
      <c r="G496" s="133">
        <v>30.0</v>
      </c>
      <c r="H496" s="133">
        <v>80.0</v>
      </c>
      <c r="I496" s="133">
        <v>80.0</v>
      </c>
      <c r="J496" s="133">
        <v>50.0</v>
      </c>
      <c r="K496" s="133">
        <v>90.0</v>
      </c>
      <c r="L496" s="133">
        <v>50.0</v>
      </c>
      <c r="M496" s="133">
        <v>40.0</v>
      </c>
      <c r="P496" s="135">
        <f t="shared" si="1"/>
        <v>600</v>
      </c>
      <c r="Q496" s="136">
        <f t="shared" si="2"/>
        <v>0.344</v>
      </c>
      <c r="R496" s="137">
        <f t="shared" si="3"/>
        <v>0.048</v>
      </c>
      <c r="S496" s="138">
        <f t="shared" si="4"/>
        <v>0.74</v>
      </c>
      <c r="T496" s="139">
        <f t="shared" si="5"/>
        <v>0.3</v>
      </c>
      <c r="U496" s="139">
        <f t="shared" si="6"/>
        <v>0.952</v>
      </c>
      <c r="V496" s="139">
        <f t="shared" si="7"/>
        <v>0.624</v>
      </c>
      <c r="W496" s="139">
        <f t="shared" si="8"/>
        <v>1.905</v>
      </c>
      <c r="X496" s="139">
        <f t="shared" si="9"/>
        <v>0.855</v>
      </c>
      <c r="Y496" s="139">
        <f t="shared" si="10"/>
        <v>0.621</v>
      </c>
      <c r="Z496" s="139">
        <f t="shared" si="11"/>
        <v>0.28</v>
      </c>
      <c r="AA496" s="139">
        <f t="shared" si="12"/>
        <v>0.28</v>
      </c>
      <c r="AB496" s="139">
        <f t="shared" si="13"/>
        <v>0.392</v>
      </c>
      <c r="AC496" s="139">
        <f t="shared" si="14"/>
        <v>0.58</v>
      </c>
      <c r="AD496" s="139">
        <f t="shared" si="15"/>
        <v>0</v>
      </c>
      <c r="AE496" s="140">
        <f t="shared" si="16"/>
        <v>7.921</v>
      </c>
      <c r="AF496" s="98">
        <f t="shared" si="17"/>
        <v>0.3399570815</v>
      </c>
      <c r="AG496" s="141">
        <f t="shared" si="18"/>
        <v>0.3399570815</v>
      </c>
    </row>
    <row r="497" ht="15.75" customHeight="1">
      <c r="A497" s="27" t="s">
        <v>172</v>
      </c>
      <c r="B497" s="143" t="s">
        <v>22</v>
      </c>
      <c r="C497" s="133" t="s">
        <v>496</v>
      </c>
      <c r="D497" s="134">
        <v>44672.0</v>
      </c>
      <c r="E497" s="133">
        <v>60.0</v>
      </c>
      <c r="F497" s="133">
        <v>50.0</v>
      </c>
      <c r="G497" s="133">
        <v>30.0</v>
      </c>
      <c r="H497" s="133">
        <v>60.0</v>
      </c>
      <c r="I497" s="133">
        <v>60.0</v>
      </c>
      <c r="J497" s="133">
        <v>42.0</v>
      </c>
      <c r="K497" s="133">
        <v>80.0</v>
      </c>
      <c r="L497" s="133">
        <v>70.0</v>
      </c>
      <c r="M497" s="133">
        <v>20.0</v>
      </c>
      <c r="N497" s="133">
        <v>70.0</v>
      </c>
      <c r="O497" s="133">
        <v>0.0</v>
      </c>
      <c r="P497" s="135">
        <f t="shared" si="1"/>
        <v>542</v>
      </c>
      <c r="Q497" s="136">
        <f t="shared" si="2"/>
        <v>0.258</v>
      </c>
      <c r="R497" s="137">
        <f t="shared" si="3"/>
        <v>0.036</v>
      </c>
      <c r="S497" s="138">
        <f t="shared" si="4"/>
        <v>0.37</v>
      </c>
      <c r="T497" s="139">
        <f t="shared" si="5"/>
        <v>0.3</v>
      </c>
      <c r="U497" s="139">
        <f t="shared" si="6"/>
        <v>0.714</v>
      </c>
      <c r="V497" s="139">
        <f t="shared" si="7"/>
        <v>0.468</v>
      </c>
      <c r="W497" s="139">
        <f t="shared" si="8"/>
        <v>1.6002</v>
      </c>
      <c r="X497" s="139">
        <f t="shared" si="9"/>
        <v>0.76</v>
      </c>
      <c r="Y497" s="139">
        <f t="shared" si="10"/>
        <v>0.552</v>
      </c>
      <c r="Z497" s="139">
        <f t="shared" si="11"/>
        <v>0.392</v>
      </c>
      <c r="AA497" s="139">
        <f t="shared" si="12"/>
        <v>0.392</v>
      </c>
      <c r="AB497" s="139">
        <f t="shared" si="13"/>
        <v>0.196</v>
      </c>
      <c r="AC497" s="139">
        <f t="shared" si="14"/>
        <v>0.29</v>
      </c>
      <c r="AD497" s="139">
        <f t="shared" si="15"/>
        <v>0.385</v>
      </c>
      <c r="AE497" s="140">
        <f t="shared" si="16"/>
        <v>6.7132</v>
      </c>
      <c r="AF497" s="98">
        <f t="shared" si="17"/>
        <v>0.2881201717</v>
      </c>
      <c r="AG497" s="141">
        <f t="shared" si="18"/>
        <v>0.2881201717</v>
      </c>
    </row>
    <row r="498" ht="15.75" customHeight="1">
      <c r="A498" s="27" t="s">
        <v>172</v>
      </c>
      <c r="B498" s="143" t="s">
        <v>22</v>
      </c>
      <c r="C498" s="133" t="s">
        <v>497</v>
      </c>
      <c r="D498" s="134">
        <v>44672.0</v>
      </c>
      <c r="P498" s="135">
        <f t="shared" si="1"/>
        <v>0</v>
      </c>
      <c r="Q498" s="136">
        <f t="shared" si="2"/>
        <v>0</v>
      </c>
      <c r="R498" s="137">
        <f t="shared" si="3"/>
        <v>0</v>
      </c>
      <c r="S498" s="138">
        <f t="shared" si="4"/>
        <v>0</v>
      </c>
      <c r="T498" s="139">
        <f t="shared" si="5"/>
        <v>0</v>
      </c>
      <c r="U498" s="139">
        <f t="shared" si="6"/>
        <v>0</v>
      </c>
      <c r="V498" s="139">
        <f t="shared" si="7"/>
        <v>0</v>
      </c>
      <c r="W498" s="139">
        <f t="shared" si="8"/>
        <v>0</v>
      </c>
      <c r="X498" s="139">
        <f t="shared" si="9"/>
        <v>0</v>
      </c>
      <c r="Y498" s="139">
        <f t="shared" si="10"/>
        <v>0</v>
      </c>
      <c r="Z498" s="139">
        <f t="shared" si="11"/>
        <v>0</v>
      </c>
      <c r="AA498" s="139">
        <f t="shared" si="12"/>
        <v>0</v>
      </c>
      <c r="AB498" s="139">
        <f t="shared" si="13"/>
        <v>0</v>
      </c>
      <c r="AC498" s="139">
        <f t="shared" si="14"/>
        <v>0</v>
      </c>
      <c r="AD498" s="139">
        <f t="shared" si="15"/>
        <v>0</v>
      </c>
      <c r="AE498" s="140">
        <f t="shared" si="16"/>
        <v>0</v>
      </c>
      <c r="AF498" s="98">
        <f t="shared" si="17"/>
        <v>0</v>
      </c>
      <c r="AG498" s="141">
        <f t="shared" si="18"/>
        <v>0</v>
      </c>
    </row>
    <row r="499" ht="15.75" customHeight="1">
      <c r="A499" s="27" t="s">
        <v>172</v>
      </c>
      <c r="B499" s="143" t="s">
        <v>22</v>
      </c>
      <c r="C499" s="133" t="s">
        <v>498</v>
      </c>
      <c r="D499" s="134">
        <v>44672.0</v>
      </c>
      <c r="E499" s="133">
        <v>60.0</v>
      </c>
      <c r="F499" s="133">
        <v>130.0</v>
      </c>
      <c r="G499" s="133">
        <v>45.0</v>
      </c>
      <c r="H499" s="133">
        <v>100.0</v>
      </c>
      <c r="I499" s="133">
        <v>100.0</v>
      </c>
      <c r="J499" s="133">
        <v>4.0</v>
      </c>
      <c r="K499" s="133">
        <v>100.0</v>
      </c>
      <c r="L499" s="133">
        <v>100.0</v>
      </c>
      <c r="M499" s="133">
        <v>30.0</v>
      </c>
      <c r="N499" s="133">
        <v>100.0</v>
      </c>
      <c r="O499" s="133">
        <v>0.0</v>
      </c>
      <c r="P499" s="135">
        <f t="shared" si="1"/>
        <v>769</v>
      </c>
      <c r="Q499" s="136">
        <f t="shared" si="2"/>
        <v>0.258</v>
      </c>
      <c r="R499" s="137">
        <f t="shared" si="3"/>
        <v>0.036</v>
      </c>
      <c r="S499" s="138">
        <f t="shared" si="4"/>
        <v>0.962</v>
      </c>
      <c r="T499" s="139">
        <f t="shared" si="5"/>
        <v>0.45</v>
      </c>
      <c r="U499" s="139">
        <f t="shared" si="6"/>
        <v>1.19</v>
      </c>
      <c r="V499" s="139">
        <f t="shared" si="7"/>
        <v>0.78</v>
      </c>
      <c r="W499" s="139">
        <f t="shared" si="8"/>
        <v>0.1524</v>
      </c>
      <c r="X499" s="139">
        <f t="shared" si="9"/>
        <v>0.95</v>
      </c>
      <c r="Y499" s="139">
        <f t="shared" si="10"/>
        <v>0.69</v>
      </c>
      <c r="Z499" s="139">
        <f t="shared" si="11"/>
        <v>0.56</v>
      </c>
      <c r="AA499" s="139">
        <f t="shared" si="12"/>
        <v>0.56</v>
      </c>
      <c r="AB499" s="139">
        <f t="shared" si="13"/>
        <v>0.294</v>
      </c>
      <c r="AC499" s="139">
        <f t="shared" si="14"/>
        <v>0.435</v>
      </c>
      <c r="AD499" s="139">
        <f t="shared" si="15"/>
        <v>0.55</v>
      </c>
      <c r="AE499" s="140">
        <f t="shared" si="16"/>
        <v>7.8674</v>
      </c>
      <c r="AF499" s="98">
        <f t="shared" si="17"/>
        <v>0.3376566524</v>
      </c>
      <c r="AG499" s="141">
        <f t="shared" si="18"/>
        <v>0.3376566524</v>
      </c>
    </row>
    <row r="500" ht="15.75" customHeight="1">
      <c r="A500" s="27" t="s">
        <v>172</v>
      </c>
      <c r="B500" s="143" t="s">
        <v>22</v>
      </c>
      <c r="C500" s="133" t="s">
        <v>499</v>
      </c>
      <c r="D500" s="134">
        <v>44672.0</v>
      </c>
      <c r="E500" s="133">
        <v>40.0</v>
      </c>
      <c r="F500" s="133">
        <v>50.0</v>
      </c>
      <c r="G500" s="133">
        <v>20.0</v>
      </c>
      <c r="H500" s="133">
        <v>60.0</v>
      </c>
      <c r="I500" s="133">
        <v>52.0</v>
      </c>
      <c r="J500" s="133">
        <v>50.0</v>
      </c>
      <c r="K500" s="133">
        <v>40.0</v>
      </c>
      <c r="L500" s="133">
        <v>40.0</v>
      </c>
      <c r="M500" s="133">
        <v>0.0</v>
      </c>
      <c r="N500" s="133">
        <v>0.0</v>
      </c>
      <c r="O500" s="133">
        <v>0.0</v>
      </c>
      <c r="P500" s="135">
        <f t="shared" si="1"/>
        <v>352</v>
      </c>
      <c r="Q500" s="136">
        <f t="shared" si="2"/>
        <v>0.172</v>
      </c>
      <c r="R500" s="137">
        <f t="shared" si="3"/>
        <v>0.024</v>
      </c>
      <c r="S500" s="138">
        <f t="shared" si="4"/>
        <v>0.37</v>
      </c>
      <c r="T500" s="139">
        <f t="shared" si="5"/>
        <v>0.2</v>
      </c>
      <c r="U500" s="139">
        <f t="shared" si="6"/>
        <v>0.714</v>
      </c>
      <c r="V500" s="139">
        <f t="shared" si="7"/>
        <v>0.4056</v>
      </c>
      <c r="W500" s="139">
        <f t="shared" si="8"/>
        <v>1.905</v>
      </c>
      <c r="X500" s="139">
        <f t="shared" si="9"/>
        <v>0.38</v>
      </c>
      <c r="Y500" s="139">
        <f t="shared" si="10"/>
        <v>0.276</v>
      </c>
      <c r="Z500" s="139">
        <f t="shared" si="11"/>
        <v>0.224</v>
      </c>
      <c r="AA500" s="139">
        <f t="shared" si="12"/>
        <v>0.224</v>
      </c>
      <c r="AB500" s="139">
        <f t="shared" si="13"/>
        <v>0</v>
      </c>
      <c r="AC500" s="139">
        <f t="shared" si="14"/>
        <v>0</v>
      </c>
      <c r="AD500" s="139">
        <f t="shared" si="15"/>
        <v>0</v>
      </c>
      <c r="AE500" s="140">
        <f t="shared" si="16"/>
        <v>4.8946</v>
      </c>
      <c r="AF500" s="98">
        <f t="shared" si="17"/>
        <v>0.2100686695</v>
      </c>
      <c r="AG500" s="141">
        <f t="shared" si="18"/>
        <v>0.2100686695</v>
      </c>
    </row>
    <row r="501" ht="15.75" customHeight="1">
      <c r="A501" s="27" t="s">
        <v>172</v>
      </c>
      <c r="B501" s="143" t="s">
        <v>22</v>
      </c>
      <c r="C501" s="133" t="s">
        <v>500</v>
      </c>
      <c r="D501" s="134">
        <v>44672.0</v>
      </c>
      <c r="E501" s="133">
        <v>60.0</v>
      </c>
      <c r="F501" s="133">
        <v>130.0</v>
      </c>
      <c r="G501" s="133">
        <v>100.0</v>
      </c>
      <c r="H501" s="133">
        <v>200.0</v>
      </c>
      <c r="I501" s="133">
        <v>200.0</v>
      </c>
      <c r="J501" s="133">
        <v>150.0</v>
      </c>
      <c r="K501" s="133">
        <v>60.0</v>
      </c>
      <c r="L501" s="133">
        <v>100.0</v>
      </c>
      <c r="M501" s="133">
        <v>40.0</v>
      </c>
      <c r="N501" s="133">
        <v>50.0</v>
      </c>
      <c r="O501" s="133">
        <v>0.0</v>
      </c>
      <c r="P501" s="135">
        <f t="shared" si="1"/>
        <v>1090</v>
      </c>
      <c r="Q501" s="136">
        <f t="shared" si="2"/>
        <v>0.258</v>
      </c>
      <c r="R501" s="137">
        <f t="shared" si="3"/>
        <v>0.036</v>
      </c>
      <c r="S501" s="138">
        <f t="shared" si="4"/>
        <v>0.962</v>
      </c>
      <c r="T501" s="139">
        <f t="shared" si="5"/>
        <v>1</v>
      </c>
      <c r="U501" s="139">
        <f t="shared" si="6"/>
        <v>2.38</v>
      </c>
      <c r="V501" s="139">
        <f t="shared" si="7"/>
        <v>1.56</v>
      </c>
      <c r="W501" s="139">
        <f t="shared" si="8"/>
        <v>5.715</v>
      </c>
      <c r="X501" s="139">
        <f t="shared" si="9"/>
        <v>0.57</v>
      </c>
      <c r="Y501" s="139">
        <f t="shared" si="10"/>
        <v>0.414</v>
      </c>
      <c r="Z501" s="139">
        <f t="shared" si="11"/>
        <v>0.56</v>
      </c>
      <c r="AA501" s="139">
        <f t="shared" si="12"/>
        <v>0.56</v>
      </c>
      <c r="AB501" s="139">
        <f t="shared" si="13"/>
        <v>0.392</v>
      </c>
      <c r="AC501" s="139">
        <f t="shared" si="14"/>
        <v>0.58</v>
      </c>
      <c r="AD501" s="139">
        <f t="shared" si="15"/>
        <v>0.275</v>
      </c>
      <c r="AE501" s="140">
        <f t="shared" si="16"/>
        <v>15.262</v>
      </c>
      <c r="AF501" s="98">
        <f t="shared" si="17"/>
        <v>0.6550214592</v>
      </c>
      <c r="AG501" s="141">
        <f t="shared" si="18"/>
        <v>0.6550214592</v>
      </c>
    </row>
    <row r="502" ht="15.75" customHeight="1">
      <c r="A502" s="27" t="s">
        <v>172</v>
      </c>
      <c r="B502" s="143" t="s">
        <v>22</v>
      </c>
      <c r="C502" s="133" t="s">
        <v>501</v>
      </c>
      <c r="D502" s="134">
        <v>44672.0</v>
      </c>
      <c r="E502" s="133">
        <v>100.0</v>
      </c>
      <c r="F502" s="133">
        <v>100.0</v>
      </c>
      <c r="G502" s="133">
        <v>20.0</v>
      </c>
      <c r="H502" s="133">
        <v>90.0</v>
      </c>
      <c r="I502" s="133">
        <v>84.0</v>
      </c>
      <c r="J502" s="133">
        <v>57.0</v>
      </c>
      <c r="K502" s="133">
        <v>70.0</v>
      </c>
      <c r="L502" s="133">
        <v>50.0</v>
      </c>
      <c r="M502" s="133">
        <v>0.0</v>
      </c>
      <c r="N502" s="133">
        <v>10.0</v>
      </c>
      <c r="O502" s="133">
        <v>0.0</v>
      </c>
      <c r="P502" s="135">
        <f t="shared" si="1"/>
        <v>581</v>
      </c>
      <c r="Q502" s="136">
        <f t="shared" si="2"/>
        <v>0.43</v>
      </c>
      <c r="R502" s="137">
        <f t="shared" si="3"/>
        <v>0.06</v>
      </c>
      <c r="S502" s="138">
        <f t="shared" si="4"/>
        <v>0.74</v>
      </c>
      <c r="T502" s="139">
        <f t="shared" si="5"/>
        <v>0.2</v>
      </c>
      <c r="U502" s="139">
        <f t="shared" si="6"/>
        <v>1.071</v>
      </c>
      <c r="V502" s="139">
        <f t="shared" si="7"/>
        <v>0.6552</v>
      </c>
      <c r="W502" s="139">
        <f t="shared" si="8"/>
        <v>2.1717</v>
      </c>
      <c r="X502" s="139">
        <f t="shared" si="9"/>
        <v>0.665</v>
      </c>
      <c r="Y502" s="139">
        <f t="shared" si="10"/>
        <v>0.483</v>
      </c>
      <c r="Z502" s="139">
        <f t="shared" si="11"/>
        <v>0.28</v>
      </c>
      <c r="AA502" s="139">
        <f t="shared" si="12"/>
        <v>0.28</v>
      </c>
      <c r="AB502" s="139">
        <f t="shared" si="13"/>
        <v>0</v>
      </c>
      <c r="AC502" s="139">
        <f t="shared" si="14"/>
        <v>0</v>
      </c>
      <c r="AD502" s="139">
        <f t="shared" si="15"/>
        <v>0.055</v>
      </c>
      <c r="AE502" s="140">
        <f t="shared" si="16"/>
        <v>7.0909</v>
      </c>
      <c r="AF502" s="98">
        <f t="shared" si="17"/>
        <v>0.3043304721</v>
      </c>
      <c r="AG502" s="141">
        <f t="shared" si="18"/>
        <v>0.3043304721</v>
      </c>
    </row>
    <row r="503" ht="15.75" customHeight="1">
      <c r="A503" s="27" t="s">
        <v>172</v>
      </c>
      <c r="B503" s="143" t="s">
        <v>22</v>
      </c>
      <c r="C503" s="133" t="s">
        <v>502</v>
      </c>
      <c r="D503" s="134">
        <v>44672.0</v>
      </c>
      <c r="E503" s="133">
        <v>0.0</v>
      </c>
      <c r="F503" s="133">
        <v>0.0</v>
      </c>
      <c r="G503" s="133">
        <v>0.0</v>
      </c>
      <c r="H503" s="133">
        <v>0.0</v>
      </c>
      <c r="I503" s="133">
        <v>0.0</v>
      </c>
      <c r="J503" s="133">
        <v>0.0</v>
      </c>
      <c r="K503" s="133">
        <v>0.0</v>
      </c>
      <c r="L503" s="133">
        <v>20.0</v>
      </c>
      <c r="M503" s="133">
        <v>0.0</v>
      </c>
      <c r="N503" s="133">
        <v>0.0</v>
      </c>
      <c r="O503" s="133">
        <v>0.0</v>
      </c>
      <c r="P503" s="135">
        <f t="shared" si="1"/>
        <v>20</v>
      </c>
      <c r="Q503" s="136">
        <f t="shared" si="2"/>
        <v>0</v>
      </c>
      <c r="R503" s="137">
        <f t="shared" si="3"/>
        <v>0</v>
      </c>
      <c r="S503" s="138">
        <f t="shared" si="4"/>
        <v>0</v>
      </c>
      <c r="T503" s="139">
        <f t="shared" si="5"/>
        <v>0</v>
      </c>
      <c r="U503" s="139">
        <f t="shared" si="6"/>
        <v>0</v>
      </c>
      <c r="V503" s="139">
        <f t="shared" si="7"/>
        <v>0</v>
      </c>
      <c r="W503" s="139">
        <f t="shared" si="8"/>
        <v>0</v>
      </c>
      <c r="X503" s="139">
        <f t="shared" si="9"/>
        <v>0</v>
      </c>
      <c r="Y503" s="139">
        <f t="shared" si="10"/>
        <v>0</v>
      </c>
      <c r="Z503" s="139">
        <f t="shared" si="11"/>
        <v>0.112</v>
      </c>
      <c r="AA503" s="139">
        <f t="shared" si="12"/>
        <v>0.112</v>
      </c>
      <c r="AB503" s="139">
        <f t="shared" si="13"/>
        <v>0</v>
      </c>
      <c r="AC503" s="139">
        <f t="shared" si="14"/>
        <v>0</v>
      </c>
      <c r="AD503" s="139">
        <f t="shared" si="15"/>
        <v>0</v>
      </c>
      <c r="AE503" s="140">
        <f t="shared" si="16"/>
        <v>0.224</v>
      </c>
      <c r="AF503" s="98">
        <f t="shared" si="17"/>
        <v>0.009613733906</v>
      </c>
      <c r="AG503" s="141">
        <f t="shared" si="18"/>
        <v>0.009613733906</v>
      </c>
    </row>
    <row r="504" ht="15.75" customHeight="1">
      <c r="A504" s="27" t="s">
        <v>172</v>
      </c>
      <c r="B504" s="143" t="s">
        <v>22</v>
      </c>
      <c r="C504" s="133" t="s">
        <v>503</v>
      </c>
      <c r="D504" s="134">
        <v>44672.0</v>
      </c>
      <c r="E504" s="133">
        <v>0.0</v>
      </c>
      <c r="F504" s="133">
        <v>50.0</v>
      </c>
      <c r="G504" s="133">
        <v>0.0</v>
      </c>
      <c r="H504" s="133">
        <v>0.0</v>
      </c>
      <c r="I504" s="133">
        <v>0.0</v>
      </c>
      <c r="J504" s="133">
        <v>0.0</v>
      </c>
      <c r="K504" s="133">
        <v>0.0</v>
      </c>
      <c r="L504" s="133">
        <v>20.0</v>
      </c>
      <c r="M504" s="133">
        <v>0.0</v>
      </c>
      <c r="N504" s="133">
        <v>0.0</v>
      </c>
      <c r="O504" s="133">
        <v>0.0</v>
      </c>
      <c r="P504" s="135">
        <f t="shared" si="1"/>
        <v>70</v>
      </c>
      <c r="Q504" s="136">
        <f t="shared" si="2"/>
        <v>0</v>
      </c>
      <c r="R504" s="137">
        <f t="shared" si="3"/>
        <v>0</v>
      </c>
      <c r="S504" s="138">
        <f t="shared" si="4"/>
        <v>0.37</v>
      </c>
      <c r="T504" s="139">
        <f t="shared" si="5"/>
        <v>0</v>
      </c>
      <c r="U504" s="139">
        <f t="shared" si="6"/>
        <v>0</v>
      </c>
      <c r="V504" s="139">
        <f t="shared" si="7"/>
        <v>0</v>
      </c>
      <c r="W504" s="139">
        <f t="shared" si="8"/>
        <v>0</v>
      </c>
      <c r="X504" s="139">
        <f t="shared" si="9"/>
        <v>0</v>
      </c>
      <c r="Y504" s="139">
        <f t="shared" si="10"/>
        <v>0</v>
      </c>
      <c r="Z504" s="139">
        <f t="shared" si="11"/>
        <v>0.112</v>
      </c>
      <c r="AA504" s="139">
        <f t="shared" si="12"/>
        <v>0.112</v>
      </c>
      <c r="AB504" s="139">
        <f t="shared" si="13"/>
        <v>0</v>
      </c>
      <c r="AC504" s="139">
        <f t="shared" si="14"/>
        <v>0</v>
      </c>
      <c r="AD504" s="139">
        <f t="shared" si="15"/>
        <v>0</v>
      </c>
      <c r="AE504" s="140">
        <f t="shared" si="16"/>
        <v>0.594</v>
      </c>
      <c r="AF504" s="98">
        <f t="shared" si="17"/>
        <v>0.02549356223</v>
      </c>
      <c r="AG504" s="141">
        <f t="shared" si="18"/>
        <v>0.02549356223</v>
      </c>
    </row>
    <row r="505" ht="15.75" customHeight="1">
      <c r="A505" s="27" t="s">
        <v>172</v>
      </c>
      <c r="B505" s="143" t="s">
        <v>22</v>
      </c>
      <c r="C505" s="133" t="s">
        <v>504</v>
      </c>
      <c r="D505" s="134">
        <v>44672.0</v>
      </c>
      <c r="E505" s="133">
        <v>0.0</v>
      </c>
      <c r="F505" s="133">
        <v>0.0</v>
      </c>
      <c r="G505" s="133">
        <v>30.0</v>
      </c>
      <c r="H505" s="133">
        <v>30.0</v>
      </c>
      <c r="I505" s="133">
        <v>28.0</v>
      </c>
      <c r="J505" s="133">
        <v>40.0</v>
      </c>
      <c r="K505" s="133">
        <v>30.0</v>
      </c>
      <c r="L505" s="133">
        <v>30.0</v>
      </c>
      <c r="M505" s="133">
        <v>20.0</v>
      </c>
      <c r="N505" s="133">
        <v>40.0</v>
      </c>
      <c r="O505" s="133">
        <v>0.0</v>
      </c>
      <c r="P505" s="135">
        <f t="shared" si="1"/>
        <v>248</v>
      </c>
      <c r="Q505" s="136">
        <f t="shared" si="2"/>
        <v>0</v>
      </c>
      <c r="R505" s="137">
        <f t="shared" si="3"/>
        <v>0</v>
      </c>
      <c r="S505" s="138">
        <f t="shared" si="4"/>
        <v>0</v>
      </c>
      <c r="T505" s="139">
        <f t="shared" si="5"/>
        <v>0.3</v>
      </c>
      <c r="U505" s="139">
        <f t="shared" si="6"/>
        <v>0.357</v>
      </c>
      <c r="V505" s="139">
        <f t="shared" si="7"/>
        <v>0.2184</v>
      </c>
      <c r="W505" s="139">
        <f t="shared" si="8"/>
        <v>1.524</v>
      </c>
      <c r="X505" s="139">
        <f t="shared" si="9"/>
        <v>0.285</v>
      </c>
      <c r="Y505" s="139">
        <f t="shared" si="10"/>
        <v>0.207</v>
      </c>
      <c r="Z505" s="139">
        <f t="shared" si="11"/>
        <v>0.168</v>
      </c>
      <c r="AA505" s="139">
        <f t="shared" si="12"/>
        <v>0.168</v>
      </c>
      <c r="AB505" s="139">
        <f t="shared" si="13"/>
        <v>0.196</v>
      </c>
      <c r="AC505" s="139">
        <f t="shared" si="14"/>
        <v>0.29</v>
      </c>
      <c r="AD505" s="139">
        <f t="shared" si="15"/>
        <v>0.22</v>
      </c>
      <c r="AE505" s="140">
        <f t="shared" si="16"/>
        <v>3.9334</v>
      </c>
      <c r="AF505" s="98">
        <f t="shared" si="17"/>
        <v>0.1688154506</v>
      </c>
      <c r="AG505" s="141">
        <f t="shared" si="18"/>
        <v>0.1688154506</v>
      </c>
    </row>
    <row r="506" ht="15.75" customHeight="1">
      <c r="A506" s="27" t="s">
        <v>172</v>
      </c>
      <c r="B506" s="143" t="s">
        <v>22</v>
      </c>
      <c r="C506" s="133" t="s">
        <v>505</v>
      </c>
      <c r="D506" s="134">
        <v>44672.0</v>
      </c>
      <c r="E506" s="133">
        <v>20.0</v>
      </c>
      <c r="F506" s="133">
        <v>40.0</v>
      </c>
      <c r="G506" s="133">
        <v>20.0</v>
      </c>
      <c r="H506" s="133">
        <v>20.0</v>
      </c>
      <c r="I506" s="133">
        <v>12.0</v>
      </c>
      <c r="J506" s="133">
        <v>5.0</v>
      </c>
      <c r="K506" s="133">
        <v>10.0</v>
      </c>
      <c r="L506" s="133">
        <v>20.0</v>
      </c>
      <c r="M506" s="133">
        <v>0.0</v>
      </c>
      <c r="N506" s="133">
        <v>10.0</v>
      </c>
      <c r="O506" s="133">
        <v>0.0</v>
      </c>
      <c r="P506" s="135">
        <f t="shared" si="1"/>
        <v>157</v>
      </c>
      <c r="Q506" s="136">
        <f t="shared" si="2"/>
        <v>0.086</v>
      </c>
      <c r="R506" s="137">
        <f t="shared" si="3"/>
        <v>0.012</v>
      </c>
      <c r="S506" s="138">
        <f t="shared" si="4"/>
        <v>0.296</v>
      </c>
      <c r="T506" s="139">
        <f t="shared" si="5"/>
        <v>0.2</v>
      </c>
      <c r="U506" s="139">
        <f t="shared" si="6"/>
        <v>0.238</v>
      </c>
      <c r="V506" s="139">
        <f t="shared" si="7"/>
        <v>0.0936</v>
      </c>
      <c r="W506" s="139">
        <f t="shared" si="8"/>
        <v>0.1905</v>
      </c>
      <c r="X506" s="139">
        <f t="shared" si="9"/>
        <v>0.095</v>
      </c>
      <c r="Y506" s="139">
        <f t="shared" si="10"/>
        <v>0.069</v>
      </c>
      <c r="Z506" s="139">
        <f t="shared" si="11"/>
        <v>0.112</v>
      </c>
      <c r="AA506" s="139">
        <f t="shared" si="12"/>
        <v>0.112</v>
      </c>
      <c r="AB506" s="139">
        <f t="shared" si="13"/>
        <v>0</v>
      </c>
      <c r="AC506" s="139">
        <f t="shared" si="14"/>
        <v>0</v>
      </c>
      <c r="AD506" s="139">
        <f t="shared" si="15"/>
        <v>0.055</v>
      </c>
      <c r="AE506" s="140">
        <f t="shared" si="16"/>
        <v>1.5591</v>
      </c>
      <c r="AF506" s="98">
        <f t="shared" si="17"/>
        <v>0.06691416309</v>
      </c>
      <c r="AG506" s="141">
        <f t="shared" si="18"/>
        <v>0.06691416309</v>
      </c>
    </row>
    <row r="507" ht="15.75" customHeight="1">
      <c r="A507" s="27" t="s">
        <v>172</v>
      </c>
      <c r="B507" s="143" t="s">
        <v>22</v>
      </c>
      <c r="C507" s="133" t="s">
        <v>506</v>
      </c>
      <c r="D507" s="134">
        <v>44672.0</v>
      </c>
      <c r="E507" s="133">
        <v>0.0</v>
      </c>
      <c r="F507" s="133">
        <v>0.0</v>
      </c>
      <c r="G507" s="133">
        <v>0.0</v>
      </c>
      <c r="H507" s="133">
        <v>50.0</v>
      </c>
      <c r="I507" s="133">
        <v>0.0</v>
      </c>
      <c r="J507" s="133">
        <v>20.0</v>
      </c>
      <c r="K507" s="133">
        <v>0.0</v>
      </c>
      <c r="L507" s="133">
        <v>20.0</v>
      </c>
      <c r="M507" s="133">
        <v>0.0</v>
      </c>
      <c r="N507" s="133">
        <v>0.0</v>
      </c>
      <c r="O507" s="133">
        <v>0.0</v>
      </c>
      <c r="P507" s="135">
        <f t="shared" si="1"/>
        <v>90</v>
      </c>
      <c r="Q507" s="136">
        <f t="shared" si="2"/>
        <v>0</v>
      </c>
      <c r="R507" s="137">
        <f t="shared" si="3"/>
        <v>0</v>
      </c>
      <c r="S507" s="138">
        <f t="shared" si="4"/>
        <v>0</v>
      </c>
      <c r="T507" s="139">
        <f t="shared" si="5"/>
        <v>0</v>
      </c>
      <c r="U507" s="139">
        <f t="shared" si="6"/>
        <v>0.595</v>
      </c>
      <c r="V507" s="139">
        <f t="shared" si="7"/>
        <v>0</v>
      </c>
      <c r="W507" s="139">
        <f t="shared" si="8"/>
        <v>0.762</v>
      </c>
      <c r="X507" s="139">
        <f t="shared" si="9"/>
        <v>0</v>
      </c>
      <c r="Y507" s="139">
        <f t="shared" si="10"/>
        <v>0</v>
      </c>
      <c r="Z507" s="139">
        <f t="shared" si="11"/>
        <v>0.112</v>
      </c>
      <c r="AA507" s="139">
        <f t="shared" si="12"/>
        <v>0.112</v>
      </c>
      <c r="AB507" s="139">
        <f t="shared" si="13"/>
        <v>0</v>
      </c>
      <c r="AC507" s="139">
        <f t="shared" si="14"/>
        <v>0</v>
      </c>
      <c r="AD507" s="139">
        <f t="shared" si="15"/>
        <v>0</v>
      </c>
      <c r="AE507" s="140">
        <f t="shared" si="16"/>
        <v>1.581</v>
      </c>
      <c r="AF507" s="98">
        <f t="shared" si="17"/>
        <v>0.06785407725</v>
      </c>
      <c r="AG507" s="141">
        <f t="shared" si="18"/>
        <v>0.06785407725</v>
      </c>
    </row>
    <row r="508" ht="15.75" customHeight="1">
      <c r="A508" s="27" t="s">
        <v>172</v>
      </c>
      <c r="B508" s="143" t="s">
        <v>22</v>
      </c>
      <c r="C508" s="133" t="s">
        <v>507</v>
      </c>
      <c r="D508" s="134">
        <v>44672.0</v>
      </c>
      <c r="E508" s="133">
        <v>20.0</v>
      </c>
      <c r="F508" s="133">
        <v>70.0</v>
      </c>
      <c r="G508" s="133">
        <v>15.0</v>
      </c>
      <c r="H508" s="133">
        <v>50.0</v>
      </c>
      <c r="I508" s="133">
        <v>48.0</v>
      </c>
      <c r="J508" s="133">
        <v>35.0</v>
      </c>
      <c r="K508" s="133">
        <v>40.0</v>
      </c>
      <c r="L508" s="133">
        <v>30.0</v>
      </c>
      <c r="M508" s="133">
        <v>0.0</v>
      </c>
      <c r="N508" s="133">
        <v>0.0</v>
      </c>
      <c r="O508" s="133">
        <v>0.0</v>
      </c>
      <c r="P508" s="135">
        <f t="shared" si="1"/>
        <v>308</v>
      </c>
      <c r="Q508" s="136">
        <f t="shared" si="2"/>
        <v>0.086</v>
      </c>
      <c r="R508" s="137">
        <f t="shared" si="3"/>
        <v>0.012</v>
      </c>
      <c r="S508" s="138">
        <f t="shared" si="4"/>
        <v>0.518</v>
      </c>
      <c r="T508" s="139">
        <f t="shared" si="5"/>
        <v>0.15</v>
      </c>
      <c r="U508" s="139">
        <f t="shared" si="6"/>
        <v>0.595</v>
      </c>
      <c r="V508" s="139">
        <f t="shared" si="7"/>
        <v>0.3744</v>
      </c>
      <c r="W508" s="139">
        <f t="shared" si="8"/>
        <v>1.3335</v>
      </c>
      <c r="X508" s="139">
        <f t="shared" si="9"/>
        <v>0.38</v>
      </c>
      <c r="Y508" s="139">
        <f t="shared" si="10"/>
        <v>0.276</v>
      </c>
      <c r="Z508" s="139">
        <f t="shared" si="11"/>
        <v>0.168</v>
      </c>
      <c r="AA508" s="139">
        <f t="shared" si="12"/>
        <v>0.168</v>
      </c>
      <c r="AB508" s="139">
        <f t="shared" si="13"/>
        <v>0</v>
      </c>
      <c r="AC508" s="139">
        <f t="shared" si="14"/>
        <v>0</v>
      </c>
      <c r="AD508" s="139">
        <f t="shared" si="15"/>
        <v>0</v>
      </c>
      <c r="AE508" s="140">
        <f t="shared" si="16"/>
        <v>4.0609</v>
      </c>
      <c r="AF508" s="98">
        <f t="shared" si="17"/>
        <v>0.1742875536</v>
      </c>
      <c r="AG508" s="141">
        <f t="shared" si="18"/>
        <v>0.1742875536</v>
      </c>
    </row>
    <row r="509" ht="15.75" customHeight="1">
      <c r="A509" s="27" t="s">
        <v>172</v>
      </c>
      <c r="B509" s="143" t="s">
        <v>22</v>
      </c>
      <c r="C509" s="133" t="s">
        <v>508</v>
      </c>
      <c r="D509" s="134">
        <v>44672.0</v>
      </c>
      <c r="E509" s="133">
        <v>40.0</v>
      </c>
      <c r="F509" s="133">
        <v>40.0</v>
      </c>
      <c r="G509" s="133">
        <v>10.0</v>
      </c>
      <c r="H509" s="133">
        <v>40.0</v>
      </c>
      <c r="I509" s="133">
        <v>52.0</v>
      </c>
      <c r="J509" s="133">
        <v>39.0</v>
      </c>
      <c r="K509" s="133">
        <v>40.0</v>
      </c>
      <c r="L509" s="133">
        <v>20.0</v>
      </c>
      <c r="M509" s="133">
        <v>20.0</v>
      </c>
      <c r="N509" s="133">
        <v>10.0</v>
      </c>
      <c r="O509" s="133">
        <v>0.0</v>
      </c>
      <c r="P509" s="135">
        <f t="shared" si="1"/>
        <v>311</v>
      </c>
      <c r="Q509" s="136">
        <f t="shared" si="2"/>
        <v>0.172</v>
      </c>
      <c r="R509" s="137">
        <f t="shared" si="3"/>
        <v>0.024</v>
      </c>
      <c r="S509" s="138">
        <f t="shared" si="4"/>
        <v>0.296</v>
      </c>
      <c r="T509" s="139">
        <f t="shared" si="5"/>
        <v>0.1</v>
      </c>
      <c r="U509" s="139">
        <f t="shared" si="6"/>
        <v>0.476</v>
      </c>
      <c r="V509" s="139">
        <f t="shared" si="7"/>
        <v>0.4056</v>
      </c>
      <c r="W509" s="139">
        <f t="shared" si="8"/>
        <v>1.4859</v>
      </c>
      <c r="X509" s="139">
        <f t="shared" si="9"/>
        <v>0.38</v>
      </c>
      <c r="Y509" s="139">
        <f t="shared" si="10"/>
        <v>0.276</v>
      </c>
      <c r="Z509" s="139">
        <f t="shared" si="11"/>
        <v>0.112</v>
      </c>
      <c r="AA509" s="139">
        <f t="shared" si="12"/>
        <v>0.112</v>
      </c>
      <c r="AB509" s="139">
        <f t="shared" si="13"/>
        <v>0.196</v>
      </c>
      <c r="AC509" s="139">
        <f t="shared" si="14"/>
        <v>0.29</v>
      </c>
      <c r="AD509" s="139">
        <f t="shared" si="15"/>
        <v>0.055</v>
      </c>
      <c r="AE509" s="140">
        <f t="shared" si="16"/>
        <v>4.3805</v>
      </c>
      <c r="AF509" s="98">
        <f t="shared" si="17"/>
        <v>0.1880042918</v>
      </c>
      <c r="AG509" s="141">
        <f t="shared" si="18"/>
        <v>0.1880042918</v>
      </c>
    </row>
    <row r="510" ht="15.75" customHeight="1">
      <c r="A510" s="27" t="s">
        <v>172</v>
      </c>
      <c r="B510" s="143" t="s">
        <v>22</v>
      </c>
      <c r="C510" s="133" t="s">
        <v>509</v>
      </c>
      <c r="D510" s="134">
        <v>44672.0</v>
      </c>
      <c r="E510" s="133">
        <v>0.0</v>
      </c>
      <c r="F510" s="133">
        <v>60.0</v>
      </c>
      <c r="G510" s="133">
        <v>10.0</v>
      </c>
      <c r="H510" s="133">
        <v>50.0</v>
      </c>
      <c r="I510" s="133">
        <v>60.0</v>
      </c>
      <c r="J510" s="133">
        <v>0.0</v>
      </c>
      <c r="K510" s="133">
        <v>0.0</v>
      </c>
      <c r="L510" s="133">
        <v>30.0</v>
      </c>
      <c r="M510" s="133">
        <v>10.0</v>
      </c>
      <c r="N510" s="133">
        <v>50.0</v>
      </c>
      <c r="O510" s="133">
        <v>0.0</v>
      </c>
      <c r="P510" s="135">
        <f t="shared" si="1"/>
        <v>270</v>
      </c>
      <c r="Q510" s="136">
        <f t="shared" si="2"/>
        <v>0</v>
      </c>
      <c r="R510" s="137">
        <f t="shared" si="3"/>
        <v>0</v>
      </c>
      <c r="S510" s="138">
        <f t="shared" si="4"/>
        <v>0.444</v>
      </c>
      <c r="T510" s="139">
        <f t="shared" si="5"/>
        <v>0.1</v>
      </c>
      <c r="U510" s="139">
        <f t="shared" si="6"/>
        <v>0.595</v>
      </c>
      <c r="V510" s="139">
        <f t="shared" si="7"/>
        <v>0.468</v>
      </c>
      <c r="W510" s="139">
        <f t="shared" si="8"/>
        <v>0</v>
      </c>
      <c r="X510" s="139">
        <f t="shared" si="9"/>
        <v>0</v>
      </c>
      <c r="Y510" s="139">
        <f t="shared" si="10"/>
        <v>0</v>
      </c>
      <c r="Z510" s="139">
        <f t="shared" si="11"/>
        <v>0.168</v>
      </c>
      <c r="AA510" s="139">
        <f t="shared" si="12"/>
        <v>0.168</v>
      </c>
      <c r="AB510" s="139">
        <f t="shared" si="13"/>
        <v>0.098</v>
      </c>
      <c r="AC510" s="139">
        <f t="shared" si="14"/>
        <v>0.145</v>
      </c>
      <c r="AD510" s="139">
        <f t="shared" si="15"/>
        <v>0.275</v>
      </c>
      <c r="AE510" s="140">
        <f t="shared" si="16"/>
        <v>2.461</v>
      </c>
      <c r="AF510" s="98">
        <f t="shared" si="17"/>
        <v>0.1056223176</v>
      </c>
      <c r="AG510" s="141">
        <f t="shared" si="18"/>
        <v>0.1056223176</v>
      </c>
    </row>
    <row r="511" ht="15.75" customHeight="1">
      <c r="A511" s="27" t="s">
        <v>172</v>
      </c>
      <c r="B511" s="143" t="s">
        <v>22</v>
      </c>
      <c r="C511" s="133" t="s">
        <v>510</v>
      </c>
      <c r="D511" s="134">
        <v>44672.0</v>
      </c>
      <c r="E511" s="133">
        <v>80.0</v>
      </c>
      <c r="F511" s="133">
        <v>160.0</v>
      </c>
      <c r="G511" s="133">
        <v>40.0</v>
      </c>
      <c r="H511" s="133">
        <v>110.0</v>
      </c>
      <c r="I511" s="133">
        <v>110.0</v>
      </c>
      <c r="J511" s="133">
        <v>100.0</v>
      </c>
      <c r="K511" s="133">
        <v>100.0</v>
      </c>
      <c r="L511" s="133">
        <v>50.0</v>
      </c>
      <c r="M511" s="133">
        <v>50.0</v>
      </c>
      <c r="N511" s="133">
        <v>100.0</v>
      </c>
      <c r="O511" s="133">
        <v>30.0</v>
      </c>
      <c r="P511" s="135">
        <f t="shared" si="1"/>
        <v>930</v>
      </c>
      <c r="Q511" s="136">
        <f t="shared" si="2"/>
        <v>0.344</v>
      </c>
      <c r="R511" s="137">
        <f t="shared" si="3"/>
        <v>0.048</v>
      </c>
      <c r="S511" s="138">
        <f t="shared" si="4"/>
        <v>1.184</v>
      </c>
      <c r="T511" s="139">
        <f t="shared" si="5"/>
        <v>0.4</v>
      </c>
      <c r="U511" s="139">
        <f t="shared" si="6"/>
        <v>1.309</v>
      </c>
      <c r="V511" s="139">
        <f t="shared" si="7"/>
        <v>0.858</v>
      </c>
      <c r="W511" s="139">
        <f t="shared" si="8"/>
        <v>3.81</v>
      </c>
      <c r="X511" s="139">
        <f t="shared" si="9"/>
        <v>0.95</v>
      </c>
      <c r="Y511" s="139">
        <f t="shared" si="10"/>
        <v>0.69</v>
      </c>
      <c r="Z511" s="139">
        <f t="shared" si="11"/>
        <v>0.28</v>
      </c>
      <c r="AA511" s="139">
        <f t="shared" si="12"/>
        <v>0.28</v>
      </c>
      <c r="AB511" s="139">
        <f t="shared" si="13"/>
        <v>0.49</v>
      </c>
      <c r="AC511" s="139">
        <f t="shared" si="14"/>
        <v>0.725</v>
      </c>
      <c r="AD511" s="139">
        <f t="shared" si="15"/>
        <v>0.55</v>
      </c>
      <c r="AE511" s="140">
        <f t="shared" si="16"/>
        <v>11.918</v>
      </c>
      <c r="AF511" s="98">
        <f t="shared" si="17"/>
        <v>0.5115021459</v>
      </c>
      <c r="AG511" s="141">
        <f t="shared" si="18"/>
        <v>0.5115021459</v>
      </c>
    </row>
    <row r="512" ht="15.75" customHeight="1">
      <c r="A512" s="27" t="s">
        <v>172</v>
      </c>
      <c r="B512" s="143" t="s">
        <v>22</v>
      </c>
      <c r="C512" s="133" t="s">
        <v>511</v>
      </c>
      <c r="D512" s="134">
        <v>44672.0</v>
      </c>
      <c r="E512" s="133">
        <v>200.0</v>
      </c>
      <c r="F512" s="133">
        <v>100.0</v>
      </c>
      <c r="G512" s="133">
        <v>70.0</v>
      </c>
      <c r="H512" s="133">
        <v>180.0</v>
      </c>
      <c r="I512" s="133">
        <v>188.0</v>
      </c>
      <c r="J512" s="133">
        <v>120.0</v>
      </c>
      <c r="K512" s="133">
        <v>140.0</v>
      </c>
      <c r="L512" s="133">
        <v>100.0</v>
      </c>
      <c r="M512" s="133">
        <v>40.0</v>
      </c>
      <c r="N512" s="133">
        <v>60.0</v>
      </c>
      <c r="O512" s="133">
        <v>40.0</v>
      </c>
      <c r="P512" s="135">
        <f t="shared" si="1"/>
        <v>1238</v>
      </c>
      <c r="Q512" s="136">
        <f t="shared" si="2"/>
        <v>0.86</v>
      </c>
      <c r="R512" s="137">
        <f t="shared" si="3"/>
        <v>0.12</v>
      </c>
      <c r="S512" s="138">
        <f t="shared" si="4"/>
        <v>0.74</v>
      </c>
      <c r="T512" s="139">
        <f t="shared" si="5"/>
        <v>0.7</v>
      </c>
      <c r="U512" s="139">
        <f t="shared" si="6"/>
        <v>2.142</v>
      </c>
      <c r="V512" s="139">
        <f t="shared" si="7"/>
        <v>1.4664</v>
      </c>
      <c r="W512" s="139">
        <f t="shared" si="8"/>
        <v>4.572</v>
      </c>
      <c r="X512" s="139">
        <f t="shared" si="9"/>
        <v>1.33</v>
      </c>
      <c r="Y512" s="139">
        <f t="shared" si="10"/>
        <v>0.966</v>
      </c>
      <c r="Z512" s="139">
        <f t="shared" si="11"/>
        <v>0.56</v>
      </c>
      <c r="AA512" s="139">
        <f t="shared" si="12"/>
        <v>0.56</v>
      </c>
      <c r="AB512" s="139">
        <f t="shared" si="13"/>
        <v>0.392</v>
      </c>
      <c r="AC512" s="139">
        <f t="shared" si="14"/>
        <v>0.58</v>
      </c>
      <c r="AD512" s="139">
        <f t="shared" si="15"/>
        <v>0.33</v>
      </c>
      <c r="AE512" s="140">
        <f t="shared" si="16"/>
        <v>15.3184</v>
      </c>
      <c r="AF512" s="98">
        <f t="shared" si="17"/>
        <v>0.6574420601</v>
      </c>
      <c r="AG512" s="141">
        <f t="shared" si="18"/>
        <v>0.6574420601</v>
      </c>
    </row>
    <row r="513" ht="15.75" customHeight="1">
      <c r="A513" s="27" t="s">
        <v>172</v>
      </c>
      <c r="B513" s="143" t="s">
        <v>22</v>
      </c>
      <c r="C513" s="133" t="s">
        <v>512</v>
      </c>
      <c r="D513" s="134">
        <v>44672.0</v>
      </c>
      <c r="E513" s="133">
        <v>0.0</v>
      </c>
      <c r="F513" s="133">
        <v>120.0</v>
      </c>
      <c r="G513" s="133">
        <v>20.0</v>
      </c>
      <c r="H513" s="133">
        <v>70.0</v>
      </c>
      <c r="I513" s="133">
        <v>60.0</v>
      </c>
      <c r="J513" s="133">
        <v>28.0</v>
      </c>
      <c r="K513" s="133">
        <v>50.0</v>
      </c>
      <c r="L513" s="133">
        <v>20.0</v>
      </c>
      <c r="M513" s="133">
        <v>20.0</v>
      </c>
      <c r="N513" s="133">
        <v>0.0</v>
      </c>
      <c r="O513" s="133">
        <v>0.0</v>
      </c>
      <c r="P513" s="135">
        <f t="shared" si="1"/>
        <v>388</v>
      </c>
      <c r="Q513" s="136">
        <f t="shared" si="2"/>
        <v>0</v>
      </c>
      <c r="R513" s="137">
        <f t="shared" si="3"/>
        <v>0</v>
      </c>
      <c r="S513" s="138">
        <f t="shared" si="4"/>
        <v>0.888</v>
      </c>
      <c r="T513" s="139">
        <f t="shared" si="5"/>
        <v>0.2</v>
      </c>
      <c r="U513" s="139">
        <f t="shared" si="6"/>
        <v>0.833</v>
      </c>
      <c r="V513" s="139">
        <f t="shared" si="7"/>
        <v>0.468</v>
      </c>
      <c r="W513" s="139">
        <f t="shared" si="8"/>
        <v>1.0668</v>
      </c>
      <c r="X513" s="139">
        <f t="shared" si="9"/>
        <v>0.475</v>
      </c>
      <c r="Y513" s="139">
        <f t="shared" si="10"/>
        <v>0.345</v>
      </c>
      <c r="Z513" s="139">
        <f t="shared" si="11"/>
        <v>0.112</v>
      </c>
      <c r="AA513" s="139">
        <f t="shared" si="12"/>
        <v>0.112</v>
      </c>
      <c r="AB513" s="139">
        <f t="shared" si="13"/>
        <v>0.196</v>
      </c>
      <c r="AC513" s="139">
        <f t="shared" si="14"/>
        <v>0.29</v>
      </c>
      <c r="AD513" s="139">
        <f t="shared" si="15"/>
        <v>0</v>
      </c>
      <c r="AE513" s="140">
        <f t="shared" si="16"/>
        <v>4.9858</v>
      </c>
      <c r="AF513" s="98">
        <f t="shared" si="17"/>
        <v>0.2139828326</v>
      </c>
      <c r="AG513" s="141">
        <f t="shared" si="18"/>
        <v>0.2139828326</v>
      </c>
    </row>
    <row r="514" ht="15.75" customHeight="1">
      <c r="A514" s="27" t="s">
        <v>172</v>
      </c>
      <c r="B514" s="143" t="s">
        <v>22</v>
      </c>
      <c r="C514" s="133" t="s">
        <v>487</v>
      </c>
      <c r="D514" s="142">
        <v>44702.0</v>
      </c>
      <c r="E514" s="133">
        <v>60.0</v>
      </c>
      <c r="F514" s="133">
        <v>100.0</v>
      </c>
      <c r="G514" s="133">
        <v>30.0</v>
      </c>
      <c r="H514" s="133">
        <v>60.0</v>
      </c>
      <c r="I514" s="133">
        <v>60.0</v>
      </c>
      <c r="J514" s="133">
        <v>50.0</v>
      </c>
      <c r="K514" s="133">
        <v>60.0</v>
      </c>
      <c r="L514" s="133">
        <v>30.0</v>
      </c>
      <c r="M514" s="133">
        <v>30.0</v>
      </c>
      <c r="N514" s="133">
        <v>50.0</v>
      </c>
      <c r="O514" s="133">
        <v>0.0</v>
      </c>
      <c r="P514" s="135">
        <f t="shared" si="1"/>
        <v>530</v>
      </c>
      <c r="Q514" s="136">
        <f t="shared" si="2"/>
        <v>0.258</v>
      </c>
      <c r="R514" s="137">
        <f t="shared" si="3"/>
        <v>0.036</v>
      </c>
      <c r="S514" s="138">
        <f t="shared" si="4"/>
        <v>0.74</v>
      </c>
      <c r="T514" s="139">
        <f t="shared" si="5"/>
        <v>0.3</v>
      </c>
      <c r="U514" s="139">
        <f t="shared" si="6"/>
        <v>0.714</v>
      </c>
      <c r="V514" s="139">
        <f t="shared" si="7"/>
        <v>0.468</v>
      </c>
      <c r="W514" s="139">
        <f t="shared" si="8"/>
        <v>1.905</v>
      </c>
      <c r="X514" s="139">
        <f t="shared" si="9"/>
        <v>0.57</v>
      </c>
      <c r="Y514" s="139">
        <f t="shared" si="10"/>
        <v>0.414</v>
      </c>
      <c r="Z514" s="139">
        <f t="shared" si="11"/>
        <v>0.168</v>
      </c>
      <c r="AA514" s="139">
        <f t="shared" si="12"/>
        <v>0.168</v>
      </c>
      <c r="AB514" s="139">
        <f t="shared" si="13"/>
        <v>0.294</v>
      </c>
      <c r="AC514" s="139">
        <f t="shared" si="14"/>
        <v>0.435</v>
      </c>
      <c r="AD514" s="139">
        <f t="shared" si="15"/>
        <v>0.275</v>
      </c>
      <c r="AE514" s="140">
        <f t="shared" si="16"/>
        <v>6.745</v>
      </c>
      <c r="AF514" s="98">
        <f t="shared" si="17"/>
        <v>0.2894849785</v>
      </c>
      <c r="AG514" s="141">
        <f t="shared" si="18"/>
        <v>0.2894849785</v>
      </c>
    </row>
    <row r="515" ht="15.75" customHeight="1">
      <c r="A515" s="27" t="s">
        <v>172</v>
      </c>
      <c r="B515" s="143" t="s">
        <v>22</v>
      </c>
      <c r="C515" s="133" t="s">
        <v>488</v>
      </c>
      <c r="D515" s="142">
        <v>44702.0</v>
      </c>
      <c r="E515" s="133">
        <v>0.0</v>
      </c>
      <c r="F515" s="133">
        <v>40.0</v>
      </c>
      <c r="G515" s="133">
        <v>25.0</v>
      </c>
      <c r="H515" s="133">
        <v>40.0</v>
      </c>
      <c r="I515" s="133">
        <v>60.0</v>
      </c>
      <c r="J515" s="133">
        <v>50.0</v>
      </c>
      <c r="K515" s="133">
        <v>50.0</v>
      </c>
      <c r="M515" s="133">
        <v>20.0</v>
      </c>
      <c r="P515" s="135">
        <f t="shared" si="1"/>
        <v>285</v>
      </c>
      <c r="Q515" s="136">
        <f t="shared" si="2"/>
        <v>0</v>
      </c>
      <c r="R515" s="137">
        <f t="shared" si="3"/>
        <v>0</v>
      </c>
      <c r="S515" s="138">
        <f t="shared" si="4"/>
        <v>0.296</v>
      </c>
      <c r="T515" s="139">
        <f t="shared" si="5"/>
        <v>0.25</v>
      </c>
      <c r="U515" s="139">
        <f t="shared" si="6"/>
        <v>0.476</v>
      </c>
      <c r="V515" s="139">
        <f t="shared" si="7"/>
        <v>0.468</v>
      </c>
      <c r="W515" s="139">
        <f t="shared" si="8"/>
        <v>1.905</v>
      </c>
      <c r="X515" s="139">
        <f t="shared" si="9"/>
        <v>0.475</v>
      </c>
      <c r="Y515" s="139">
        <f t="shared" si="10"/>
        <v>0.345</v>
      </c>
      <c r="Z515" s="139">
        <f t="shared" si="11"/>
        <v>0</v>
      </c>
      <c r="AA515" s="139">
        <f t="shared" si="12"/>
        <v>0</v>
      </c>
      <c r="AB515" s="139">
        <f t="shared" si="13"/>
        <v>0.196</v>
      </c>
      <c r="AC515" s="139">
        <f t="shared" si="14"/>
        <v>0.29</v>
      </c>
      <c r="AD515" s="139">
        <f t="shared" si="15"/>
        <v>0</v>
      </c>
      <c r="AE515" s="140">
        <f t="shared" si="16"/>
        <v>4.701</v>
      </c>
      <c r="AF515" s="98">
        <f t="shared" si="17"/>
        <v>0.2017596567</v>
      </c>
      <c r="AG515" s="141">
        <f t="shared" si="18"/>
        <v>0.2017596567</v>
      </c>
    </row>
    <row r="516" ht="15.75" customHeight="1">
      <c r="A516" s="27" t="s">
        <v>172</v>
      </c>
      <c r="B516" s="143" t="s">
        <v>22</v>
      </c>
      <c r="C516" s="133" t="s">
        <v>489</v>
      </c>
      <c r="D516" s="142">
        <v>44702.0</v>
      </c>
      <c r="E516" s="133">
        <v>20.0</v>
      </c>
      <c r="F516" s="133">
        <v>40.0</v>
      </c>
      <c r="G516" s="133">
        <v>20.0</v>
      </c>
      <c r="H516" s="133">
        <v>40.0</v>
      </c>
      <c r="I516" s="133">
        <v>28.0</v>
      </c>
      <c r="M516" s="133">
        <v>20.0</v>
      </c>
      <c r="P516" s="135">
        <f t="shared" si="1"/>
        <v>168</v>
      </c>
      <c r="Q516" s="136">
        <f t="shared" si="2"/>
        <v>0.086</v>
      </c>
      <c r="R516" s="137">
        <f t="shared" si="3"/>
        <v>0.012</v>
      </c>
      <c r="S516" s="138">
        <f t="shared" si="4"/>
        <v>0.296</v>
      </c>
      <c r="T516" s="139">
        <f t="shared" si="5"/>
        <v>0.2</v>
      </c>
      <c r="U516" s="139">
        <f t="shared" si="6"/>
        <v>0.476</v>
      </c>
      <c r="V516" s="139">
        <f t="shared" si="7"/>
        <v>0.2184</v>
      </c>
      <c r="W516" s="139">
        <f t="shared" si="8"/>
        <v>0</v>
      </c>
      <c r="X516" s="139">
        <f t="shared" si="9"/>
        <v>0</v>
      </c>
      <c r="Y516" s="139">
        <f t="shared" si="10"/>
        <v>0</v>
      </c>
      <c r="Z516" s="139">
        <f t="shared" si="11"/>
        <v>0</v>
      </c>
      <c r="AA516" s="139">
        <f t="shared" si="12"/>
        <v>0</v>
      </c>
      <c r="AB516" s="139">
        <f t="shared" si="13"/>
        <v>0.196</v>
      </c>
      <c r="AC516" s="139">
        <f t="shared" si="14"/>
        <v>0.29</v>
      </c>
      <c r="AD516" s="139">
        <f t="shared" si="15"/>
        <v>0</v>
      </c>
      <c r="AE516" s="140">
        <f t="shared" si="16"/>
        <v>1.7744</v>
      </c>
      <c r="AF516" s="98">
        <f t="shared" si="17"/>
        <v>0.07615450644</v>
      </c>
      <c r="AG516" s="141">
        <f t="shared" si="18"/>
        <v>0.07615450644</v>
      </c>
    </row>
    <row r="517" ht="15.75" customHeight="1">
      <c r="A517" s="27" t="s">
        <v>172</v>
      </c>
      <c r="B517" s="143" t="s">
        <v>22</v>
      </c>
      <c r="C517" s="133" t="s">
        <v>490</v>
      </c>
      <c r="D517" s="142">
        <v>44702.0</v>
      </c>
      <c r="E517" s="133">
        <v>0.0</v>
      </c>
      <c r="F517" s="133">
        <v>40.0</v>
      </c>
      <c r="G517" s="133">
        <v>0.0</v>
      </c>
      <c r="H517" s="133">
        <v>0.0</v>
      </c>
      <c r="I517" s="133">
        <v>0.0</v>
      </c>
      <c r="J517" s="133">
        <v>0.0</v>
      </c>
      <c r="K517" s="133">
        <v>60.0</v>
      </c>
      <c r="L517" s="133">
        <v>30.0</v>
      </c>
      <c r="M517" s="133">
        <v>0.0</v>
      </c>
      <c r="N517" s="133">
        <v>0.0</v>
      </c>
      <c r="P517" s="135">
        <f t="shared" si="1"/>
        <v>130</v>
      </c>
      <c r="Q517" s="136">
        <f t="shared" si="2"/>
        <v>0</v>
      </c>
      <c r="R517" s="137">
        <f t="shared" si="3"/>
        <v>0</v>
      </c>
      <c r="S517" s="138">
        <f t="shared" si="4"/>
        <v>0.296</v>
      </c>
      <c r="T517" s="139">
        <f t="shared" si="5"/>
        <v>0</v>
      </c>
      <c r="U517" s="139">
        <f t="shared" si="6"/>
        <v>0</v>
      </c>
      <c r="V517" s="139">
        <f t="shared" si="7"/>
        <v>0</v>
      </c>
      <c r="W517" s="139">
        <f t="shared" si="8"/>
        <v>0</v>
      </c>
      <c r="X517" s="139">
        <f t="shared" si="9"/>
        <v>0.57</v>
      </c>
      <c r="Y517" s="139">
        <f t="shared" si="10"/>
        <v>0.414</v>
      </c>
      <c r="Z517" s="139">
        <f t="shared" si="11"/>
        <v>0.168</v>
      </c>
      <c r="AA517" s="139">
        <f t="shared" si="12"/>
        <v>0.168</v>
      </c>
      <c r="AB517" s="139">
        <f t="shared" si="13"/>
        <v>0</v>
      </c>
      <c r="AC517" s="139">
        <f t="shared" si="14"/>
        <v>0</v>
      </c>
      <c r="AD517" s="139">
        <f t="shared" si="15"/>
        <v>0</v>
      </c>
      <c r="AE517" s="140">
        <f t="shared" si="16"/>
        <v>1.616</v>
      </c>
      <c r="AF517" s="98">
        <f t="shared" si="17"/>
        <v>0.06935622318</v>
      </c>
      <c r="AG517" s="141">
        <f t="shared" si="18"/>
        <v>0.06935622318</v>
      </c>
    </row>
    <row r="518" ht="15.75" customHeight="1">
      <c r="A518" s="27" t="s">
        <v>172</v>
      </c>
      <c r="B518" s="143" t="s">
        <v>22</v>
      </c>
      <c r="C518" s="133" t="s">
        <v>491</v>
      </c>
      <c r="D518" s="142">
        <v>44702.0</v>
      </c>
      <c r="E518" s="133">
        <v>80.0</v>
      </c>
      <c r="F518" s="133">
        <v>90.0</v>
      </c>
      <c r="G518" s="133">
        <v>20.0</v>
      </c>
      <c r="H518" s="133">
        <v>60.0</v>
      </c>
      <c r="I518" s="133">
        <v>60.0</v>
      </c>
      <c r="J518" s="133">
        <v>50.0</v>
      </c>
      <c r="K518" s="133">
        <v>70.0</v>
      </c>
      <c r="L518" s="133">
        <v>50.0</v>
      </c>
      <c r="M518" s="133">
        <v>40.0</v>
      </c>
      <c r="N518" s="133">
        <v>40.0</v>
      </c>
      <c r="O518" s="133">
        <v>0.0</v>
      </c>
      <c r="P518" s="135">
        <f t="shared" si="1"/>
        <v>560</v>
      </c>
      <c r="Q518" s="136">
        <f t="shared" si="2"/>
        <v>0.344</v>
      </c>
      <c r="R518" s="137">
        <f t="shared" si="3"/>
        <v>0.048</v>
      </c>
      <c r="S518" s="138">
        <f t="shared" si="4"/>
        <v>0.666</v>
      </c>
      <c r="T518" s="139">
        <f t="shared" si="5"/>
        <v>0.2</v>
      </c>
      <c r="U518" s="139">
        <f t="shared" si="6"/>
        <v>0.714</v>
      </c>
      <c r="V518" s="139">
        <f t="shared" si="7"/>
        <v>0.468</v>
      </c>
      <c r="W518" s="139">
        <f t="shared" si="8"/>
        <v>1.905</v>
      </c>
      <c r="X518" s="139">
        <f t="shared" si="9"/>
        <v>0.665</v>
      </c>
      <c r="Y518" s="139">
        <f t="shared" si="10"/>
        <v>0.483</v>
      </c>
      <c r="Z518" s="139">
        <f t="shared" si="11"/>
        <v>0.28</v>
      </c>
      <c r="AA518" s="139">
        <f t="shared" si="12"/>
        <v>0.28</v>
      </c>
      <c r="AB518" s="139">
        <f t="shared" si="13"/>
        <v>0.392</v>
      </c>
      <c r="AC518" s="139">
        <f t="shared" si="14"/>
        <v>0.58</v>
      </c>
      <c r="AD518" s="139">
        <f t="shared" si="15"/>
        <v>0.22</v>
      </c>
      <c r="AE518" s="140">
        <f t="shared" si="16"/>
        <v>7.245</v>
      </c>
      <c r="AF518" s="98">
        <f t="shared" si="17"/>
        <v>0.310944206</v>
      </c>
      <c r="AG518" s="141">
        <f t="shared" si="18"/>
        <v>0.310944206</v>
      </c>
    </row>
    <row r="519" ht="15.75" customHeight="1">
      <c r="A519" s="27" t="s">
        <v>172</v>
      </c>
      <c r="B519" s="143" t="s">
        <v>22</v>
      </c>
      <c r="C519" s="133" t="s">
        <v>492</v>
      </c>
      <c r="D519" s="142">
        <v>44702.0</v>
      </c>
      <c r="E519" s="133">
        <v>20.0</v>
      </c>
      <c r="F519" s="133">
        <v>30.0</v>
      </c>
      <c r="G519" s="133">
        <v>0.0</v>
      </c>
      <c r="H519" s="133">
        <v>20.0</v>
      </c>
      <c r="I519" s="133">
        <v>8.0</v>
      </c>
      <c r="J519" s="133">
        <v>18.0</v>
      </c>
      <c r="K519" s="133">
        <v>10.0</v>
      </c>
      <c r="M519" s="133">
        <v>20.0</v>
      </c>
      <c r="P519" s="135">
        <f t="shared" si="1"/>
        <v>126</v>
      </c>
      <c r="Q519" s="136">
        <f t="shared" si="2"/>
        <v>0.086</v>
      </c>
      <c r="R519" s="137">
        <f t="shared" si="3"/>
        <v>0.012</v>
      </c>
      <c r="S519" s="138">
        <f t="shared" si="4"/>
        <v>0.222</v>
      </c>
      <c r="T519" s="139">
        <f t="shared" si="5"/>
        <v>0</v>
      </c>
      <c r="U519" s="139">
        <f t="shared" si="6"/>
        <v>0.238</v>
      </c>
      <c r="V519" s="139">
        <f t="shared" si="7"/>
        <v>0.0624</v>
      </c>
      <c r="W519" s="139">
        <f t="shared" si="8"/>
        <v>0.6858</v>
      </c>
      <c r="X519" s="139">
        <f t="shared" si="9"/>
        <v>0.095</v>
      </c>
      <c r="Y519" s="139">
        <f t="shared" si="10"/>
        <v>0.069</v>
      </c>
      <c r="Z519" s="139">
        <f t="shared" si="11"/>
        <v>0</v>
      </c>
      <c r="AA519" s="139">
        <f t="shared" si="12"/>
        <v>0</v>
      </c>
      <c r="AB519" s="139">
        <f t="shared" si="13"/>
        <v>0.196</v>
      </c>
      <c r="AC519" s="139">
        <f t="shared" si="14"/>
        <v>0.29</v>
      </c>
      <c r="AD519" s="139">
        <f t="shared" si="15"/>
        <v>0</v>
      </c>
      <c r="AE519" s="140">
        <f t="shared" si="16"/>
        <v>1.9562</v>
      </c>
      <c r="AF519" s="98">
        <f t="shared" si="17"/>
        <v>0.08395708155</v>
      </c>
      <c r="AG519" s="141">
        <f t="shared" si="18"/>
        <v>0.08395708155</v>
      </c>
    </row>
    <row r="520" ht="15.75" customHeight="1">
      <c r="A520" s="27" t="s">
        <v>172</v>
      </c>
      <c r="B520" s="143" t="s">
        <v>22</v>
      </c>
      <c r="C520" s="133" t="s">
        <v>493</v>
      </c>
      <c r="D520" s="142">
        <v>44702.0</v>
      </c>
      <c r="E520" s="133">
        <v>20.0</v>
      </c>
      <c r="F520" s="133">
        <v>0.0</v>
      </c>
      <c r="G520" s="133">
        <v>15.0</v>
      </c>
      <c r="H520" s="133">
        <v>40.0</v>
      </c>
      <c r="I520" s="133">
        <v>40.0</v>
      </c>
      <c r="J520" s="133">
        <v>0.0</v>
      </c>
      <c r="K520" s="133">
        <v>40.0</v>
      </c>
      <c r="L520" s="133">
        <v>20.0</v>
      </c>
      <c r="M520" s="133">
        <v>20.0</v>
      </c>
      <c r="N520" s="133">
        <v>0.0</v>
      </c>
      <c r="O520" s="133">
        <v>0.0</v>
      </c>
      <c r="P520" s="135">
        <f t="shared" si="1"/>
        <v>195</v>
      </c>
      <c r="Q520" s="136">
        <f t="shared" si="2"/>
        <v>0.086</v>
      </c>
      <c r="R520" s="137">
        <f t="shared" si="3"/>
        <v>0.012</v>
      </c>
      <c r="S520" s="138">
        <f t="shared" si="4"/>
        <v>0</v>
      </c>
      <c r="T520" s="139">
        <f t="shared" si="5"/>
        <v>0.15</v>
      </c>
      <c r="U520" s="139">
        <f t="shared" si="6"/>
        <v>0.476</v>
      </c>
      <c r="V520" s="139">
        <f t="shared" si="7"/>
        <v>0.312</v>
      </c>
      <c r="W520" s="139">
        <f t="shared" si="8"/>
        <v>0</v>
      </c>
      <c r="X520" s="139">
        <f t="shared" si="9"/>
        <v>0.38</v>
      </c>
      <c r="Y520" s="139">
        <f t="shared" si="10"/>
        <v>0.276</v>
      </c>
      <c r="Z520" s="139">
        <f t="shared" si="11"/>
        <v>0.112</v>
      </c>
      <c r="AA520" s="139">
        <f t="shared" si="12"/>
        <v>0.112</v>
      </c>
      <c r="AB520" s="139">
        <f t="shared" si="13"/>
        <v>0.196</v>
      </c>
      <c r="AC520" s="139">
        <f t="shared" si="14"/>
        <v>0.29</v>
      </c>
      <c r="AD520" s="139">
        <f t="shared" si="15"/>
        <v>0</v>
      </c>
      <c r="AE520" s="140">
        <f t="shared" si="16"/>
        <v>2.402</v>
      </c>
      <c r="AF520" s="98">
        <f t="shared" si="17"/>
        <v>0.1030901288</v>
      </c>
      <c r="AG520" s="141">
        <f t="shared" si="18"/>
        <v>0.1030901288</v>
      </c>
    </row>
    <row r="521" ht="15.75" customHeight="1">
      <c r="A521" s="27" t="s">
        <v>172</v>
      </c>
      <c r="B521" s="143" t="s">
        <v>22</v>
      </c>
      <c r="C521" s="133" t="s">
        <v>494</v>
      </c>
      <c r="D521" s="142">
        <v>44702.0</v>
      </c>
      <c r="E521" s="133">
        <v>40.0</v>
      </c>
      <c r="F521" s="133">
        <v>50.0</v>
      </c>
      <c r="G521" s="133">
        <v>30.0</v>
      </c>
      <c r="H521" s="133">
        <v>60.0</v>
      </c>
      <c r="I521" s="133">
        <v>60.0</v>
      </c>
      <c r="J521" s="133">
        <v>50.0</v>
      </c>
      <c r="K521" s="133">
        <v>30.0</v>
      </c>
      <c r="L521" s="133">
        <v>20.0</v>
      </c>
      <c r="M521" s="133">
        <v>10.0</v>
      </c>
      <c r="N521" s="133">
        <v>10.0</v>
      </c>
      <c r="O521" s="133">
        <v>0.0</v>
      </c>
      <c r="P521" s="135">
        <f t="shared" si="1"/>
        <v>360</v>
      </c>
      <c r="Q521" s="136">
        <f t="shared" si="2"/>
        <v>0.172</v>
      </c>
      <c r="R521" s="137">
        <f t="shared" si="3"/>
        <v>0.024</v>
      </c>
      <c r="S521" s="138">
        <f t="shared" si="4"/>
        <v>0.37</v>
      </c>
      <c r="T521" s="139">
        <f t="shared" si="5"/>
        <v>0.3</v>
      </c>
      <c r="U521" s="139">
        <f t="shared" si="6"/>
        <v>0.714</v>
      </c>
      <c r="V521" s="139">
        <f t="shared" si="7"/>
        <v>0.468</v>
      </c>
      <c r="W521" s="139">
        <f t="shared" si="8"/>
        <v>1.905</v>
      </c>
      <c r="X521" s="139">
        <f t="shared" si="9"/>
        <v>0.285</v>
      </c>
      <c r="Y521" s="139">
        <f t="shared" si="10"/>
        <v>0.207</v>
      </c>
      <c r="Z521" s="139">
        <f t="shared" si="11"/>
        <v>0.112</v>
      </c>
      <c r="AA521" s="139">
        <f t="shared" si="12"/>
        <v>0.112</v>
      </c>
      <c r="AB521" s="139">
        <f t="shared" si="13"/>
        <v>0.098</v>
      </c>
      <c r="AC521" s="139">
        <f t="shared" si="14"/>
        <v>0.145</v>
      </c>
      <c r="AD521" s="139">
        <f t="shared" si="15"/>
        <v>0.055</v>
      </c>
      <c r="AE521" s="140">
        <f t="shared" si="16"/>
        <v>4.967</v>
      </c>
      <c r="AF521" s="98">
        <f t="shared" si="17"/>
        <v>0.2131759657</v>
      </c>
      <c r="AG521" s="141">
        <f t="shared" si="18"/>
        <v>0.2131759657</v>
      </c>
    </row>
    <row r="522" ht="15.75" customHeight="1">
      <c r="A522" s="27" t="s">
        <v>172</v>
      </c>
      <c r="B522" s="143" t="s">
        <v>22</v>
      </c>
      <c r="C522" s="133" t="s">
        <v>495</v>
      </c>
      <c r="D522" s="142">
        <v>44702.0</v>
      </c>
      <c r="E522" s="133">
        <v>40.0</v>
      </c>
      <c r="F522" s="133">
        <v>100.0</v>
      </c>
      <c r="G522" s="133">
        <v>10.0</v>
      </c>
      <c r="H522" s="133">
        <v>0.0</v>
      </c>
      <c r="I522" s="133">
        <v>20.0</v>
      </c>
      <c r="J522" s="133">
        <v>30.0</v>
      </c>
      <c r="K522" s="133">
        <v>0.0</v>
      </c>
      <c r="L522" s="133">
        <v>10.0</v>
      </c>
      <c r="M522" s="133">
        <v>20.0</v>
      </c>
      <c r="P522" s="135">
        <f t="shared" si="1"/>
        <v>230</v>
      </c>
      <c r="Q522" s="136">
        <f t="shared" si="2"/>
        <v>0.172</v>
      </c>
      <c r="R522" s="137">
        <f t="shared" si="3"/>
        <v>0.024</v>
      </c>
      <c r="S522" s="138">
        <f t="shared" si="4"/>
        <v>0.74</v>
      </c>
      <c r="T522" s="139">
        <f t="shared" si="5"/>
        <v>0.1</v>
      </c>
      <c r="U522" s="139">
        <f t="shared" si="6"/>
        <v>0</v>
      </c>
      <c r="V522" s="139">
        <f t="shared" si="7"/>
        <v>0.156</v>
      </c>
      <c r="W522" s="139">
        <f t="shared" si="8"/>
        <v>1.143</v>
      </c>
      <c r="X522" s="139">
        <f t="shared" si="9"/>
        <v>0</v>
      </c>
      <c r="Y522" s="139">
        <f t="shared" si="10"/>
        <v>0</v>
      </c>
      <c r="Z522" s="139">
        <f t="shared" si="11"/>
        <v>0.056</v>
      </c>
      <c r="AA522" s="139">
        <f t="shared" si="12"/>
        <v>0.056</v>
      </c>
      <c r="AB522" s="139">
        <f t="shared" si="13"/>
        <v>0.196</v>
      </c>
      <c r="AC522" s="139">
        <f t="shared" si="14"/>
        <v>0.29</v>
      </c>
      <c r="AD522" s="139">
        <f t="shared" si="15"/>
        <v>0</v>
      </c>
      <c r="AE522" s="140">
        <f t="shared" si="16"/>
        <v>2.933</v>
      </c>
      <c r="AF522" s="98">
        <f t="shared" si="17"/>
        <v>0.1258798283</v>
      </c>
      <c r="AG522" s="141">
        <f t="shared" si="18"/>
        <v>0.1258798283</v>
      </c>
    </row>
    <row r="523" ht="15.75" customHeight="1">
      <c r="A523" s="27" t="s">
        <v>172</v>
      </c>
      <c r="B523" s="143" t="s">
        <v>22</v>
      </c>
      <c r="C523" s="133" t="s">
        <v>496</v>
      </c>
      <c r="D523" s="142">
        <v>44702.0</v>
      </c>
      <c r="E523" s="133">
        <v>100.0</v>
      </c>
      <c r="F523" s="133">
        <v>100.0</v>
      </c>
      <c r="G523" s="133">
        <v>15.0</v>
      </c>
      <c r="H523" s="133">
        <v>40.0</v>
      </c>
      <c r="I523" s="133">
        <v>36.0</v>
      </c>
      <c r="J523" s="133">
        <v>40.0</v>
      </c>
      <c r="K523" s="133">
        <v>40.0</v>
      </c>
      <c r="L523" s="133">
        <v>20.0</v>
      </c>
      <c r="M523" s="133">
        <v>20.0</v>
      </c>
      <c r="N523" s="133">
        <v>50.0</v>
      </c>
      <c r="O523" s="133">
        <v>0.0</v>
      </c>
      <c r="P523" s="135">
        <f t="shared" si="1"/>
        <v>461</v>
      </c>
      <c r="Q523" s="136">
        <f t="shared" si="2"/>
        <v>0.43</v>
      </c>
      <c r="R523" s="137">
        <f t="shared" si="3"/>
        <v>0.06</v>
      </c>
      <c r="S523" s="138">
        <f t="shared" si="4"/>
        <v>0.74</v>
      </c>
      <c r="T523" s="139">
        <f t="shared" si="5"/>
        <v>0.15</v>
      </c>
      <c r="U523" s="139">
        <f t="shared" si="6"/>
        <v>0.476</v>
      </c>
      <c r="V523" s="139">
        <f t="shared" si="7"/>
        <v>0.2808</v>
      </c>
      <c r="W523" s="139">
        <f t="shared" si="8"/>
        <v>1.524</v>
      </c>
      <c r="X523" s="139">
        <f t="shared" si="9"/>
        <v>0.38</v>
      </c>
      <c r="Y523" s="139">
        <f t="shared" si="10"/>
        <v>0.276</v>
      </c>
      <c r="Z523" s="139">
        <f t="shared" si="11"/>
        <v>0.112</v>
      </c>
      <c r="AA523" s="139">
        <f t="shared" si="12"/>
        <v>0.112</v>
      </c>
      <c r="AB523" s="139">
        <f t="shared" si="13"/>
        <v>0.196</v>
      </c>
      <c r="AC523" s="139">
        <f t="shared" si="14"/>
        <v>0.29</v>
      </c>
      <c r="AD523" s="139">
        <f t="shared" si="15"/>
        <v>0.275</v>
      </c>
      <c r="AE523" s="140">
        <f t="shared" si="16"/>
        <v>5.3018</v>
      </c>
      <c r="AF523" s="98">
        <f t="shared" si="17"/>
        <v>0.2275450644</v>
      </c>
      <c r="AG523" s="141">
        <f t="shared" si="18"/>
        <v>0.2275450644</v>
      </c>
    </row>
    <row r="524" ht="15.75" customHeight="1">
      <c r="A524" s="27" t="s">
        <v>172</v>
      </c>
      <c r="B524" s="143" t="s">
        <v>22</v>
      </c>
      <c r="C524" s="133" t="s">
        <v>497</v>
      </c>
      <c r="D524" s="142">
        <v>44702.0</v>
      </c>
      <c r="P524" s="135">
        <f t="shared" si="1"/>
        <v>0</v>
      </c>
      <c r="Q524" s="136">
        <f t="shared" si="2"/>
        <v>0</v>
      </c>
      <c r="R524" s="137">
        <f t="shared" si="3"/>
        <v>0</v>
      </c>
      <c r="S524" s="138">
        <f t="shared" si="4"/>
        <v>0</v>
      </c>
      <c r="T524" s="139">
        <f t="shared" si="5"/>
        <v>0</v>
      </c>
      <c r="U524" s="139">
        <f t="shared" si="6"/>
        <v>0</v>
      </c>
      <c r="V524" s="139">
        <f t="shared" si="7"/>
        <v>0</v>
      </c>
      <c r="W524" s="139">
        <f t="shared" si="8"/>
        <v>0</v>
      </c>
      <c r="X524" s="139">
        <f t="shared" si="9"/>
        <v>0</v>
      </c>
      <c r="Y524" s="139">
        <f t="shared" si="10"/>
        <v>0</v>
      </c>
      <c r="Z524" s="139">
        <f t="shared" si="11"/>
        <v>0</v>
      </c>
      <c r="AA524" s="139">
        <f t="shared" si="12"/>
        <v>0</v>
      </c>
      <c r="AB524" s="139">
        <f t="shared" si="13"/>
        <v>0</v>
      </c>
      <c r="AC524" s="139">
        <f t="shared" si="14"/>
        <v>0</v>
      </c>
      <c r="AD524" s="139">
        <f t="shared" si="15"/>
        <v>0</v>
      </c>
      <c r="AE524" s="140">
        <f t="shared" si="16"/>
        <v>0</v>
      </c>
      <c r="AF524" s="98">
        <f t="shared" si="17"/>
        <v>0</v>
      </c>
      <c r="AG524" s="141">
        <f t="shared" si="18"/>
        <v>0</v>
      </c>
    </row>
    <row r="525" ht="15.75" customHeight="1">
      <c r="A525" s="27" t="s">
        <v>172</v>
      </c>
      <c r="B525" s="143" t="s">
        <v>22</v>
      </c>
      <c r="C525" s="133" t="s">
        <v>498</v>
      </c>
      <c r="D525" s="142">
        <v>44702.0</v>
      </c>
      <c r="E525" s="133">
        <v>100.0</v>
      </c>
      <c r="F525" s="133">
        <v>200.0</v>
      </c>
      <c r="G525" s="133">
        <v>50.0</v>
      </c>
      <c r="H525" s="133">
        <v>200.0</v>
      </c>
      <c r="I525" s="133">
        <v>200.0</v>
      </c>
      <c r="J525" s="133">
        <v>150.0</v>
      </c>
      <c r="K525" s="133">
        <v>100.0</v>
      </c>
      <c r="L525" s="133">
        <v>100.0</v>
      </c>
      <c r="M525" s="133">
        <v>50.0</v>
      </c>
      <c r="N525" s="133">
        <v>100.0</v>
      </c>
      <c r="O525" s="133">
        <v>0.0</v>
      </c>
      <c r="P525" s="135">
        <f t="shared" si="1"/>
        <v>1250</v>
      </c>
      <c r="Q525" s="136">
        <f t="shared" si="2"/>
        <v>0.43</v>
      </c>
      <c r="R525" s="137">
        <f t="shared" si="3"/>
        <v>0.06</v>
      </c>
      <c r="S525" s="138">
        <f t="shared" si="4"/>
        <v>1.48</v>
      </c>
      <c r="T525" s="139">
        <f t="shared" si="5"/>
        <v>0.5</v>
      </c>
      <c r="U525" s="139">
        <f t="shared" si="6"/>
        <v>2.38</v>
      </c>
      <c r="V525" s="139">
        <f t="shared" si="7"/>
        <v>1.56</v>
      </c>
      <c r="W525" s="139">
        <f t="shared" si="8"/>
        <v>5.715</v>
      </c>
      <c r="X525" s="139">
        <f t="shared" si="9"/>
        <v>0.95</v>
      </c>
      <c r="Y525" s="139">
        <f t="shared" si="10"/>
        <v>0.69</v>
      </c>
      <c r="Z525" s="139">
        <f t="shared" si="11"/>
        <v>0.56</v>
      </c>
      <c r="AA525" s="139">
        <f t="shared" si="12"/>
        <v>0.56</v>
      </c>
      <c r="AB525" s="139">
        <f t="shared" si="13"/>
        <v>0.49</v>
      </c>
      <c r="AC525" s="139">
        <f t="shared" si="14"/>
        <v>0.725</v>
      </c>
      <c r="AD525" s="139">
        <f t="shared" si="15"/>
        <v>0.55</v>
      </c>
      <c r="AE525" s="140">
        <f t="shared" si="16"/>
        <v>16.65</v>
      </c>
      <c r="AF525" s="98">
        <f t="shared" si="17"/>
        <v>0.7145922747</v>
      </c>
      <c r="AG525" s="141">
        <f t="shared" si="18"/>
        <v>0.7145922747</v>
      </c>
    </row>
    <row r="526" ht="15.75" customHeight="1">
      <c r="A526" s="27" t="s">
        <v>172</v>
      </c>
      <c r="B526" s="143" t="s">
        <v>22</v>
      </c>
      <c r="C526" s="133" t="s">
        <v>499</v>
      </c>
      <c r="D526" s="142">
        <v>44702.0</v>
      </c>
      <c r="E526" s="133">
        <v>60.0</v>
      </c>
      <c r="F526" s="133">
        <v>30.0</v>
      </c>
      <c r="G526" s="133">
        <v>10.0</v>
      </c>
      <c r="H526" s="133">
        <v>40.0</v>
      </c>
      <c r="I526" s="133">
        <v>20.0</v>
      </c>
      <c r="J526" s="133">
        <v>24.0</v>
      </c>
      <c r="K526" s="133">
        <v>30.0</v>
      </c>
      <c r="L526" s="133">
        <v>20.0</v>
      </c>
      <c r="M526" s="133">
        <v>10.0</v>
      </c>
      <c r="N526" s="133">
        <v>0.0</v>
      </c>
      <c r="O526" s="133">
        <v>0.0</v>
      </c>
      <c r="P526" s="135">
        <f t="shared" si="1"/>
        <v>244</v>
      </c>
      <c r="Q526" s="136">
        <f t="shared" si="2"/>
        <v>0.258</v>
      </c>
      <c r="R526" s="137">
        <f t="shared" si="3"/>
        <v>0.036</v>
      </c>
      <c r="S526" s="138">
        <f t="shared" si="4"/>
        <v>0.222</v>
      </c>
      <c r="T526" s="139">
        <f t="shared" si="5"/>
        <v>0.1</v>
      </c>
      <c r="U526" s="139">
        <f t="shared" si="6"/>
        <v>0.476</v>
      </c>
      <c r="V526" s="139">
        <f t="shared" si="7"/>
        <v>0.156</v>
      </c>
      <c r="W526" s="139">
        <f t="shared" si="8"/>
        <v>0.9144</v>
      </c>
      <c r="X526" s="139">
        <f t="shared" si="9"/>
        <v>0.285</v>
      </c>
      <c r="Y526" s="139">
        <f t="shared" si="10"/>
        <v>0.207</v>
      </c>
      <c r="Z526" s="139">
        <f t="shared" si="11"/>
        <v>0.112</v>
      </c>
      <c r="AA526" s="139">
        <f t="shared" si="12"/>
        <v>0.112</v>
      </c>
      <c r="AB526" s="139">
        <f t="shared" si="13"/>
        <v>0.098</v>
      </c>
      <c r="AC526" s="139">
        <f t="shared" si="14"/>
        <v>0.145</v>
      </c>
      <c r="AD526" s="139">
        <f t="shared" si="15"/>
        <v>0</v>
      </c>
      <c r="AE526" s="140">
        <f t="shared" si="16"/>
        <v>3.1214</v>
      </c>
      <c r="AF526" s="98">
        <f t="shared" si="17"/>
        <v>0.1339656652</v>
      </c>
      <c r="AG526" s="141">
        <f t="shared" si="18"/>
        <v>0.1339656652</v>
      </c>
    </row>
    <row r="527" ht="15.75" customHeight="1">
      <c r="A527" s="27" t="s">
        <v>172</v>
      </c>
      <c r="B527" s="143" t="s">
        <v>22</v>
      </c>
      <c r="C527" s="133" t="s">
        <v>500</v>
      </c>
      <c r="D527" s="142">
        <v>44702.0</v>
      </c>
      <c r="E527" s="133">
        <v>160.0</v>
      </c>
      <c r="F527" s="133">
        <v>290.0</v>
      </c>
      <c r="G527" s="133">
        <v>90.0</v>
      </c>
      <c r="H527" s="133">
        <v>200.0</v>
      </c>
      <c r="I527" s="133">
        <v>200.0</v>
      </c>
      <c r="J527" s="133">
        <v>150.0</v>
      </c>
      <c r="K527" s="133">
        <v>200.0</v>
      </c>
      <c r="L527" s="133">
        <v>100.0</v>
      </c>
      <c r="M527" s="133">
        <v>90.0</v>
      </c>
      <c r="N527" s="133">
        <v>100.0</v>
      </c>
      <c r="O527" s="133">
        <v>0.0</v>
      </c>
      <c r="P527" s="135">
        <f t="shared" si="1"/>
        <v>1580</v>
      </c>
      <c r="Q527" s="136">
        <f t="shared" si="2"/>
        <v>0.688</v>
      </c>
      <c r="R527" s="137">
        <f t="shared" si="3"/>
        <v>0.096</v>
      </c>
      <c r="S527" s="138">
        <f t="shared" si="4"/>
        <v>2.146</v>
      </c>
      <c r="T527" s="139">
        <f t="shared" si="5"/>
        <v>0.9</v>
      </c>
      <c r="U527" s="139">
        <f t="shared" si="6"/>
        <v>2.38</v>
      </c>
      <c r="V527" s="139">
        <f t="shared" si="7"/>
        <v>1.56</v>
      </c>
      <c r="W527" s="139">
        <f t="shared" si="8"/>
        <v>5.715</v>
      </c>
      <c r="X527" s="139">
        <f t="shared" si="9"/>
        <v>1.9</v>
      </c>
      <c r="Y527" s="139">
        <f t="shared" si="10"/>
        <v>1.38</v>
      </c>
      <c r="Z527" s="139">
        <f t="shared" si="11"/>
        <v>0.56</v>
      </c>
      <c r="AA527" s="139">
        <f t="shared" si="12"/>
        <v>0.56</v>
      </c>
      <c r="AB527" s="139">
        <f t="shared" si="13"/>
        <v>0.882</v>
      </c>
      <c r="AC527" s="139">
        <f t="shared" si="14"/>
        <v>1.305</v>
      </c>
      <c r="AD527" s="139">
        <f t="shared" si="15"/>
        <v>0.55</v>
      </c>
      <c r="AE527" s="140">
        <f t="shared" si="16"/>
        <v>20.622</v>
      </c>
      <c r="AF527" s="98">
        <f t="shared" si="17"/>
        <v>0.8850643777</v>
      </c>
      <c r="AG527" s="141">
        <f t="shared" si="18"/>
        <v>0.8850643777</v>
      </c>
    </row>
    <row r="528" ht="15.75" customHeight="1">
      <c r="A528" s="27" t="s">
        <v>172</v>
      </c>
      <c r="B528" s="143" t="s">
        <v>22</v>
      </c>
      <c r="C528" s="133" t="s">
        <v>501</v>
      </c>
      <c r="D528" s="142">
        <v>44702.0</v>
      </c>
      <c r="E528" s="133">
        <v>100.0</v>
      </c>
      <c r="F528" s="133">
        <v>90.0</v>
      </c>
      <c r="G528" s="133">
        <v>30.0</v>
      </c>
      <c r="H528" s="133">
        <v>100.0</v>
      </c>
      <c r="I528" s="133">
        <v>80.0</v>
      </c>
      <c r="J528" s="133">
        <v>47.0</v>
      </c>
      <c r="K528" s="133">
        <v>90.0</v>
      </c>
      <c r="L528" s="133">
        <v>50.0</v>
      </c>
      <c r="M528" s="133">
        <v>90.0</v>
      </c>
      <c r="N528" s="133">
        <v>10.0</v>
      </c>
      <c r="O528" s="133">
        <v>0.0</v>
      </c>
      <c r="P528" s="135">
        <f t="shared" si="1"/>
        <v>687</v>
      </c>
      <c r="Q528" s="136">
        <f t="shared" si="2"/>
        <v>0.43</v>
      </c>
      <c r="R528" s="137">
        <f t="shared" si="3"/>
        <v>0.06</v>
      </c>
      <c r="S528" s="138">
        <f t="shared" si="4"/>
        <v>0.666</v>
      </c>
      <c r="T528" s="139">
        <f t="shared" si="5"/>
        <v>0.3</v>
      </c>
      <c r="U528" s="139">
        <f t="shared" si="6"/>
        <v>1.19</v>
      </c>
      <c r="V528" s="139">
        <f t="shared" si="7"/>
        <v>0.624</v>
      </c>
      <c r="W528" s="139">
        <f t="shared" si="8"/>
        <v>1.7907</v>
      </c>
      <c r="X528" s="139">
        <f t="shared" si="9"/>
        <v>0.855</v>
      </c>
      <c r="Y528" s="139">
        <f t="shared" si="10"/>
        <v>0.621</v>
      </c>
      <c r="Z528" s="139">
        <f t="shared" si="11"/>
        <v>0.28</v>
      </c>
      <c r="AA528" s="139">
        <f t="shared" si="12"/>
        <v>0.28</v>
      </c>
      <c r="AB528" s="139">
        <f t="shared" si="13"/>
        <v>0.882</v>
      </c>
      <c r="AC528" s="139">
        <f t="shared" si="14"/>
        <v>1.305</v>
      </c>
      <c r="AD528" s="139">
        <f t="shared" si="15"/>
        <v>0.055</v>
      </c>
      <c r="AE528" s="140">
        <f t="shared" si="16"/>
        <v>9.3387</v>
      </c>
      <c r="AF528" s="98">
        <f t="shared" si="17"/>
        <v>0.4008025751</v>
      </c>
      <c r="AG528" s="141">
        <f t="shared" si="18"/>
        <v>0.4008025751</v>
      </c>
    </row>
    <row r="529" ht="15.75" customHeight="1">
      <c r="A529" s="27" t="s">
        <v>172</v>
      </c>
      <c r="B529" s="143" t="s">
        <v>22</v>
      </c>
      <c r="C529" s="133" t="s">
        <v>502</v>
      </c>
      <c r="D529" s="142">
        <v>44702.0</v>
      </c>
      <c r="E529" s="133">
        <v>40.0</v>
      </c>
      <c r="F529" s="133">
        <v>40.0</v>
      </c>
      <c r="G529" s="133">
        <v>15.0</v>
      </c>
      <c r="H529" s="133">
        <v>20.0</v>
      </c>
      <c r="I529" s="133">
        <v>24.0</v>
      </c>
      <c r="J529" s="133">
        <v>2.0</v>
      </c>
      <c r="K529" s="133">
        <v>30.0</v>
      </c>
      <c r="L529" s="133">
        <v>20.0</v>
      </c>
      <c r="M529" s="133">
        <v>10.0</v>
      </c>
      <c r="N529" s="133">
        <v>20.0</v>
      </c>
      <c r="O529" s="133">
        <v>0.0</v>
      </c>
      <c r="P529" s="135">
        <f t="shared" si="1"/>
        <v>221</v>
      </c>
      <c r="Q529" s="136">
        <f t="shared" si="2"/>
        <v>0.172</v>
      </c>
      <c r="R529" s="137">
        <f t="shared" si="3"/>
        <v>0.024</v>
      </c>
      <c r="S529" s="138">
        <f t="shared" si="4"/>
        <v>0.296</v>
      </c>
      <c r="T529" s="139">
        <f t="shared" si="5"/>
        <v>0.15</v>
      </c>
      <c r="U529" s="139">
        <f t="shared" si="6"/>
        <v>0.238</v>
      </c>
      <c r="V529" s="139">
        <f t="shared" si="7"/>
        <v>0.1872</v>
      </c>
      <c r="W529" s="139">
        <f t="shared" si="8"/>
        <v>0.0762</v>
      </c>
      <c r="X529" s="139">
        <f t="shared" si="9"/>
        <v>0.285</v>
      </c>
      <c r="Y529" s="139">
        <f t="shared" si="10"/>
        <v>0.207</v>
      </c>
      <c r="Z529" s="139">
        <f t="shared" si="11"/>
        <v>0.112</v>
      </c>
      <c r="AA529" s="139">
        <f t="shared" si="12"/>
        <v>0.112</v>
      </c>
      <c r="AB529" s="139">
        <f t="shared" si="13"/>
        <v>0.098</v>
      </c>
      <c r="AC529" s="139">
        <f t="shared" si="14"/>
        <v>0.145</v>
      </c>
      <c r="AD529" s="139">
        <f t="shared" si="15"/>
        <v>0.11</v>
      </c>
      <c r="AE529" s="140">
        <f t="shared" si="16"/>
        <v>2.2124</v>
      </c>
      <c r="AF529" s="98">
        <f t="shared" si="17"/>
        <v>0.0949527897</v>
      </c>
      <c r="AG529" s="141">
        <f t="shared" si="18"/>
        <v>0.0949527897</v>
      </c>
    </row>
    <row r="530" ht="15.75" customHeight="1">
      <c r="A530" s="27" t="s">
        <v>172</v>
      </c>
      <c r="B530" s="143" t="s">
        <v>22</v>
      </c>
      <c r="C530" s="133" t="s">
        <v>503</v>
      </c>
      <c r="D530" s="142">
        <v>44702.0</v>
      </c>
      <c r="E530" s="133">
        <v>60.0</v>
      </c>
      <c r="F530" s="133">
        <v>50.0</v>
      </c>
      <c r="G530" s="133">
        <v>20.0</v>
      </c>
      <c r="H530" s="133">
        <v>30.0</v>
      </c>
      <c r="I530" s="133">
        <v>20.0</v>
      </c>
      <c r="J530" s="133">
        <v>0.0</v>
      </c>
      <c r="K530" s="133">
        <v>0.0</v>
      </c>
      <c r="L530" s="133">
        <v>20.0</v>
      </c>
      <c r="M530" s="133">
        <v>20.0</v>
      </c>
      <c r="N530" s="133">
        <v>30.0</v>
      </c>
      <c r="O530" s="133">
        <v>0.0</v>
      </c>
      <c r="P530" s="135">
        <f t="shared" si="1"/>
        <v>250</v>
      </c>
      <c r="Q530" s="136">
        <f t="shared" si="2"/>
        <v>0.258</v>
      </c>
      <c r="R530" s="137">
        <f t="shared" si="3"/>
        <v>0.036</v>
      </c>
      <c r="S530" s="138">
        <f t="shared" si="4"/>
        <v>0.37</v>
      </c>
      <c r="T530" s="139">
        <f t="shared" si="5"/>
        <v>0.2</v>
      </c>
      <c r="U530" s="139">
        <f t="shared" si="6"/>
        <v>0.357</v>
      </c>
      <c r="V530" s="139">
        <f t="shared" si="7"/>
        <v>0.156</v>
      </c>
      <c r="W530" s="139">
        <f t="shared" si="8"/>
        <v>0</v>
      </c>
      <c r="X530" s="139">
        <f t="shared" si="9"/>
        <v>0</v>
      </c>
      <c r="Y530" s="139">
        <f t="shared" si="10"/>
        <v>0</v>
      </c>
      <c r="Z530" s="139">
        <f t="shared" si="11"/>
        <v>0.112</v>
      </c>
      <c r="AA530" s="139">
        <f t="shared" si="12"/>
        <v>0.112</v>
      </c>
      <c r="AB530" s="139">
        <f t="shared" si="13"/>
        <v>0.196</v>
      </c>
      <c r="AC530" s="139">
        <f t="shared" si="14"/>
        <v>0.29</v>
      </c>
      <c r="AD530" s="139">
        <f t="shared" si="15"/>
        <v>0.165</v>
      </c>
      <c r="AE530" s="140">
        <f t="shared" si="16"/>
        <v>2.252</v>
      </c>
      <c r="AF530" s="98">
        <f t="shared" si="17"/>
        <v>0.09665236052</v>
      </c>
      <c r="AG530" s="141">
        <f t="shared" si="18"/>
        <v>0.09665236052</v>
      </c>
    </row>
    <row r="531" ht="15.75" customHeight="1">
      <c r="A531" s="27" t="s">
        <v>172</v>
      </c>
      <c r="B531" s="143" t="s">
        <v>22</v>
      </c>
      <c r="C531" s="133" t="s">
        <v>504</v>
      </c>
      <c r="D531" s="142">
        <v>44702.0</v>
      </c>
      <c r="E531" s="133">
        <v>40.0</v>
      </c>
      <c r="F531" s="133">
        <v>10.0</v>
      </c>
      <c r="G531" s="133">
        <v>5.0</v>
      </c>
      <c r="H531" s="133">
        <v>40.0</v>
      </c>
      <c r="I531" s="133">
        <v>36.0</v>
      </c>
      <c r="J531" s="133">
        <v>38.0</v>
      </c>
      <c r="K531" s="133">
        <v>30.0</v>
      </c>
      <c r="L531" s="133">
        <v>10.0</v>
      </c>
      <c r="M531" s="133">
        <v>10.0</v>
      </c>
      <c r="N531" s="133">
        <v>50.0</v>
      </c>
      <c r="O531" s="133">
        <v>0.0</v>
      </c>
      <c r="P531" s="135">
        <f t="shared" si="1"/>
        <v>269</v>
      </c>
      <c r="Q531" s="136">
        <f t="shared" si="2"/>
        <v>0.172</v>
      </c>
      <c r="R531" s="137">
        <f t="shared" si="3"/>
        <v>0.024</v>
      </c>
      <c r="S531" s="138">
        <f t="shared" si="4"/>
        <v>0.074</v>
      </c>
      <c r="T531" s="139">
        <f t="shared" si="5"/>
        <v>0.05</v>
      </c>
      <c r="U531" s="139">
        <f t="shared" si="6"/>
        <v>0.476</v>
      </c>
      <c r="V531" s="139">
        <f t="shared" si="7"/>
        <v>0.2808</v>
      </c>
      <c r="W531" s="139">
        <f t="shared" si="8"/>
        <v>1.4478</v>
      </c>
      <c r="X531" s="139">
        <f t="shared" si="9"/>
        <v>0.285</v>
      </c>
      <c r="Y531" s="139">
        <f t="shared" si="10"/>
        <v>0.207</v>
      </c>
      <c r="Z531" s="139">
        <f t="shared" si="11"/>
        <v>0.056</v>
      </c>
      <c r="AA531" s="139">
        <f t="shared" si="12"/>
        <v>0.056</v>
      </c>
      <c r="AB531" s="139">
        <f t="shared" si="13"/>
        <v>0.098</v>
      </c>
      <c r="AC531" s="139">
        <f t="shared" si="14"/>
        <v>0.145</v>
      </c>
      <c r="AD531" s="139">
        <f t="shared" si="15"/>
        <v>0.275</v>
      </c>
      <c r="AE531" s="140">
        <f t="shared" si="16"/>
        <v>3.6466</v>
      </c>
      <c r="AF531" s="98">
        <f t="shared" si="17"/>
        <v>0.1565064378</v>
      </c>
      <c r="AG531" s="141">
        <f t="shared" si="18"/>
        <v>0.1565064378</v>
      </c>
    </row>
    <row r="532" ht="15.75" customHeight="1">
      <c r="A532" s="27" t="s">
        <v>172</v>
      </c>
      <c r="B532" s="143" t="s">
        <v>22</v>
      </c>
      <c r="C532" s="133" t="s">
        <v>505</v>
      </c>
      <c r="D532" s="142">
        <v>44702.0</v>
      </c>
      <c r="E532" s="133">
        <v>0.0</v>
      </c>
      <c r="F532" s="133">
        <v>30.0</v>
      </c>
      <c r="G532" s="133">
        <v>20.0</v>
      </c>
      <c r="H532" s="133">
        <v>10.0</v>
      </c>
      <c r="I532" s="133">
        <v>12.0</v>
      </c>
      <c r="J532" s="133">
        <v>10.0</v>
      </c>
      <c r="K532" s="133">
        <v>10.0</v>
      </c>
      <c r="L532" s="133">
        <v>10.0</v>
      </c>
      <c r="M532" s="133">
        <v>0.0</v>
      </c>
      <c r="N532" s="133">
        <v>10.0</v>
      </c>
      <c r="O532" s="133">
        <v>0.0</v>
      </c>
      <c r="P532" s="135">
        <f t="shared" si="1"/>
        <v>112</v>
      </c>
      <c r="Q532" s="136">
        <f t="shared" si="2"/>
        <v>0</v>
      </c>
      <c r="R532" s="137">
        <f t="shared" si="3"/>
        <v>0</v>
      </c>
      <c r="S532" s="138">
        <f t="shared" si="4"/>
        <v>0.222</v>
      </c>
      <c r="T532" s="139">
        <f t="shared" si="5"/>
        <v>0.2</v>
      </c>
      <c r="U532" s="139">
        <f t="shared" si="6"/>
        <v>0.119</v>
      </c>
      <c r="V532" s="139">
        <f t="shared" si="7"/>
        <v>0.0936</v>
      </c>
      <c r="W532" s="139">
        <f t="shared" si="8"/>
        <v>0.381</v>
      </c>
      <c r="X532" s="139">
        <f t="shared" si="9"/>
        <v>0.095</v>
      </c>
      <c r="Y532" s="139">
        <f t="shared" si="10"/>
        <v>0.069</v>
      </c>
      <c r="Z532" s="139">
        <f t="shared" si="11"/>
        <v>0.056</v>
      </c>
      <c r="AA532" s="139">
        <f t="shared" si="12"/>
        <v>0.056</v>
      </c>
      <c r="AB532" s="139">
        <f t="shared" si="13"/>
        <v>0</v>
      </c>
      <c r="AC532" s="139">
        <f t="shared" si="14"/>
        <v>0</v>
      </c>
      <c r="AD532" s="139">
        <f t="shared" si="15"/>
        <v>0.055</v>
      </c>
      <c r="AE532" s="140">
        <f t="shared" si="16"/>
        <v>1.3466</v>
      </c>
      <c r="AF532" s="98">
        <f t="shared" si="17"/>
        <v>0.05779399142</v>
      </c>
      <c r="AG532" s="141">
        <f t="shared" si="18"/>
        <v>0.05779399142</v>
      </c>
    </row>
    <row r="533" ht="15.75" customHeight="1">
      <c r="A533" s="27" t="s">
        <v>172</v>
      </c>
      <c r="B533" s="143" t="s">
        <v>22</v>
      </c>
      <c r="C533" s="133" t="s">
        <v>506</v>
      </c>
      <c r="D533" s="142">
        <v>44702.0</v>
      </c>
      <c r="E533" s="133">
        <v>0.0</v>
      </c>
      <c r="F533" s="133">
        <v>0.0</v>
      </c>
      <c r="G533" s="133">
        <v>0.0</v>
      </c>
      <c r="H533" s="133">
        <v>0.0</v>
      </c>
      <c r="I533" s="133">
        <v>0.0</v>
      </c>
      <c r="J533" s="133">
        <v>0.0</v>
      </c>
      <c r="K533" s="133">
        <v>0.0</v>
      </c>
      <c r="L533" s="133">
        <v>0.0</v>
      </c>
      <c r="M533" s="133">
        <v>0.0</v>
      </c>
      <c r="N533" s="133">
        <v>0.0</v>
      </c>
      <c r="O533" s="133">
        <v>0.0</v>
      </c>
      <c r="P533" s="135">
        <f t="shared" si="1"/>
        <v>0</v>
      </c>
      <c r="Q533" s="136">
        <f t="shared" si="2"/>
        <v>0</v>
      </c>
      <c r="R533" s="137">
        <f t="shared" si="3"/>
        <v>0</v>
      </c>
      <c r="S533" s="138">
        <f t="shared" si="4"/>
        <v>0</v>
      </c>
      <c r="T533" s="139">
        <f t="shared" si="5"/>
        <v>0</v>
      </c>
      <c r="U533" s="139">
        <f t="shared" si="6"/>
        <v>0</v>
      </c>
      <c r="V533" s="139">
        <f t="shared" si="7"/>
        <v>0</v>
      </c>
      <c r="W533" s="139">
        <f t="shared" si="8"/>
        <v>0</v>
      </c>
      <c r="X533" s="139">
        <f t="shared" si="9"/>
        <v>0</v>
      </c>
      <c r="Y533" s="139">
        <f t="shared" si="10"/>
        <v>0</v>
      </c>
      <c r="Z533" s="139">
        <f t="shared" si="11"/>
        <v>0</v>
      </c>
      <c r="AA533" s="139">
        <f t="shared" si="12"/>
        <v>0</v>
      </c>
      <c r="AB533" s="139">
        <f t="shared" si="13"/>
        <v>0</v>
      </c>
      <c r="AC533" s="139">
        <f t="shared" si="14"/>
        <v>0</v>
      </c>
      <c r="AD533" s="139">
        <f t="shared" si="15"/>
        <v>0</v>
      </c>
      <c r="AE533" s="140">
        <f t="shared" si="16"/>
        <v>0</v>
      </c>
      <c r="AF533" s="98">
        <f t="shared" si="17"/>
        <v>0</v>
      </c>
      <c r="AG533" s="141">
        <f t="shared" si="18"/>
        <v>0</v>
      </c>
    </row>
    <row r="534" ht="15.75" customHeight="1">
      <c r="A534" s="27" t="s">
        <v>172</v>
      </c>
      <c r="B534" s="143" t="s">
        <v>22</v>
      </c>
      <c r="C534" s="133" t="s">
        <v>507</v>
      </c>
      <c r="D534" s="142">
        <v>44702.0</v>
      </c>
      <c r="E534" s="133">
        <v>40.0</v>
      </c>
      <c r="F534" s="133">
        <v>80.0</v>
      </c>
      <c r="G534" s="133">
        <v>30.0</v>
      </c>
      <c r="H534" s="133">
        <v>60.0</v>
      </c>
      <c r="I534" s="133">
        <v>52.0</v>
      </c>
      <c r="J534" s="133">
        <v>26.0</v>
      </c>
      <c r="K534" s="133">
        <v>50.0</v>
      </c>
      <c r="L534" s="133">
        <v>30.0</v>
      </c>
      <c r="M534" s="133">
        <v>20.0</v>
      </c>
      <c r="N534" s="133">
        <v>0.0</v>
      </c>
      <c r="O534" s="133">
        <v>0.0</v>
      </c>
      <c r="P534" s="135">
        <f t="shared" si="1"/>
        <v>388</v>
      </c>
      <c r="Q534" s="136">
        <f t="shared" si="2"/>
        <v>0.172</v>
      </c>
      <c r="R534" s="137">
        <f t="shared" si="3"/>
        <v>0.024</v>
      </c>
      <c r="S534" s="138">
        <f t="shared" si="4"/>
        <v>0.592</v>
      </c>
      <c r="T534" s="139">
        <f t="shared" si="5"/>
        <v>0.3</v>
      </c>
      <c r="U534" s="139">
        <f t="shared" si="6"/>
        <v>0.714</v>
      </c>
      <c r="V534" s="139">
        <f t="shared" si="7"/>
        <v>0.4056</v>
      </c>
      <c r="W534" s="139">
        <f t="shared" si="8"/>
        <v>0.9906</v>
      </c>
      <c r="X534" s="139">
        <f t="shared" si="9"/>
        <v>0.475</v>
      </c>
      <c r="Y534" s="139">
        <f t="shared" si="10"/>
        <v>0.345</v>
      </c>
      <c r="Z534" s="139">
        <f t="shared" si="11"/>
        <v>0.168</v>
      </c>
      <c r="AA534" s="139">
        <f t="shared" si="12"/>
        <v>0.168</v>
      </c>
      <c r="AB534" s="139">
        <f t="shared" si="13"/>
        <v>0.196</v>
      </c>
      <c r="AC534" s="139">
        <f t="shared" si="14"/>
        <v>0.29</v>
      </c>
      <c r="AD534" s="139">
        <f t="shared" si="15"/>
        <v>0</v>
      </c>
      <c r="AE534" s="140">
        <f t="shared" si="16"/>
        <v>4.8402</v>
      </c>
      <c r="AF534" s="98">
        <f t="shared" si="17"/>
        <v>0.2077339056</v>
      </c>
      <c r="AG534" s="141">
        <f t="shared" si="18"/>
        <v>0.2077339056</v>
      </c>
    </row>
    <row r="535" ht="15.75" customHeight="1">
      <c r="A535" s="27" t="s">
        <v>172</v>
      </c>
      <c r="B535" s="143" t="s">
        <v>22</v>
      </c>
      <c r="C535" s="133" t="s">
        <v>508</v>
      </c>
      <c r="D535" s="142">
        <v>44702.0</v>
      </c>
      <c r="E535" s="133">
        <v>40.0</v>
      </c>
      <c r="F535" s="133">
        <v>50.0</v>
      </c>
      <c r="G535" s="133">
        <v>15.0</v>
      </c>
      <c r="H535" s="133">
        <v>20.0</v>
      </c>
      <c r="I535" s="133">
        <v>32.0</v>
      </c>
      <c r="J535" s="133">
        <v>25.0</v>
      </c>
      <c r="K535" s="133">
        <v>10.0</v>
      </c>
      <c r="L535" s="133">
        <v>10.0</v>
      </c>
      <c r="M535" s="133">
        <v>30.0</v>
      </c>
      <c r="N535" s="133">
        <v>10.0</v>
      </c>
      <c r="O535" s="133">
        <v>0.0</v>
      </c>
      <c r="P535" s="135">
        <f t="shared" si="1"/>
        <v>242</v>
      </c>
      <c r="Q535" s="136">
        <f t="shared" si="2"/>
        <v>0.172</v>
      </c>
      <c r="R535" s="137">
        <f t="shared" si="3"/>
        <v>0.024</v>
      </c>
      <c r="S535" s="138">
        <f t="shared" si="4"/>
        <v>0.37</v>
      </c>
      <c r="T535" s="139">
        <f t="shared" si="5"/>
        <v>0.15</v>
      </c>
      <c r="U535" s="139">
        <f t="shared" si="6"/>
        <v>0.238</v>
      </c>
      <c r="V535" s="139">
        <f t="shared" si="7"/>
        <v>0.2496</v>
      </c>
      <c r="W535" s="139">
        <f t="shared" si="8"/>
        <v>0.9525</v>
      </c>
      <c r="X535" s="139">
        <f t="shared" si="9"/>
        <v>0.095</v>
      </c>
      <c r="Y535" s="139">
        <f t="shared" si="10"/>
        <v>0.069</v>
      </c>
      <c r="Z535" s="139">
        <f t="shared" si="11"/>
        <v>0.056</v>
      </c>
      <c r="AA535" s="139">
        <f t="shared" si="12"/>
        <v>0.056</v>
      </c>
      <c r="AB535" s="139">
        <f t="shared" si="13"/>
        <v>0.294</v>
      </c>
      <c r="AC535" s="139">
        <f t="shared" si="14"/>
        <v>0.435</v>
      </c>
      <c r="AD535" s="139">
        <f t="shared" si="15"/>
        <v>0.055</v>
      </c>
      <c r="AE535" s="140">
        <f t="shared" si="16"/>
        <v>3.2161</v>
      </c>
      <c r="AF535" s="98">
        <f t="shared" si="17"/>
        <v>0.1380300429</v>
      </c>
      <c r="AG535" s="141">
        <f t="shared" si="18"/>
        <v>0.1380300429</v>
      </c>
    </row>
    <row r="536" ht="15.75" customHeight="1">
      <c r="A536" s="27" t="s">
        <v>172</v>
      </c>
      <c r="B536" s="143" t="s">
        <v>22</v>
      </c>
      <c r="C536" s="133" t="s">
        <v>509</v>
      </c>
      <c r="D536" s="142">
        <v>44702.0</v>
      </c>
      <c r="E536" s="133">
        <v>0.0</v>
      </c>
      <c r="F536" s="133">
        <v>0.0</v>
      </c>
      <c r="G536" s="133">
        <v>0.0</v>
      </c>
      <c r="H536" s="133">
        <v>0.0</v>
      </c>
      <c r="I536" s="133">
        <v>0.0</v>
      </c>
      <c r="J536" s="133">
        <v>0.0</v>
      </c>
      <c r="K536" s="133">
        <v>0.0</v>
      </c>
      <c r="L536" s="133">
        <v>0.0</v>
      </c>
      <c r="M536" s="133">
        <v>0.0</v>
      </c>
      <c r="N536" s="133">
        <v>0.0</v>
      </c>
      <c r="O536" s="133">
        <v>0.0</v>
      </c>
      <c r="P536" s="135">
        <f t="shared" si="1"/>
        <v>0</v>
      </c>
      <c r="Q536" s="136">
        <f t="shared" si="2"/>
        <v>0</v>
      </c>
      <c r="R536" s="137">
        <f t="shared" si="3"/>
        <v>0</v>
      </c>
      <c r="S536" s="138">
        <f t="shared" si="4"/>
        <v>0</v>
      </c>
      <c r="T536" s="139">
        <f t="shared" si="5"/>
        <v>0</v>
      </c>
      <c r="U536" s="139">
        <f t="shared" si="6"/>
        <v>0</v>
      </c>
      <c r="V536" s="139">
        <f t="shared" si="7"/>
        <v>0</v>
      </c>
      <c r="W536" s="139">
        <f t="shared" si="8"/>
        <v>0</v>
      </c>
      <c r="X536" s="139">
        <f t="shared" si="9"/>
        <v>0</v>
      </c>
      <c r="Y536" s="139">
        <f t="shared" si="10"/>
        <v>0</v>
      </c>
      <c r="Z536" s="139">
        <f t="shared" si="11"/>
        <v>0</v>
      </c>
      <c r="AA536" s="139">
        <f t="shared" si="12"/>
        <v>0</v>
      </c>
      <c r="AB536" s="139">
        <f t="shared" si="13"/>
        <v>0</v>
      </c>
      <c r="AC536" s="139">
        <f t="shared" si="14"/>
        <v>0</v>
      </c>
      <c r="AD536" s="139">
        <f t="shared" si="15"/>
        <v>0</v>
      </c>
      <c r="AE536" s="140">
        <f t="shared" si="16"/>
        <v>0</v>
      </c>
      <c r="AF536" s="98">
        <f t="shared" si="17"/>
        <v>0</v>
      </c>
      <c r="AG536" s="141">
        <f t="shared" si="18"/>
        <v>0</v>
      </c>
    </row>
    <row r="537" ht="15.75" customHeight="1">
      <c r="A537" s="27" t="s">
        <v>172</v>
      </c>
      <c r="B537" s="143" t="s">
        <v>22</v>
      </c>
      <c r="C537" s="133" t="s">
        <v>510</v>
      </c>
      <c r="D537" s="142">
        <v>44702.0</v>
      </c>
      <c r="P537" s="135">
        <f t="shared" si="1"/>
        <v>0</v>
      </c>
      <c r="Q537" s="136">
        <f t="shared" si="2"/>
        <v>0</v>
      </c>
      <c r="R537" s="137">
        <f t="shared" si="3"/>
        <v>0</v>
      </c>
      <c r="S537" s="138">
        <f t="shared" si="4"/>
        <v>0</v>
      </c>
      <c r="T537" s="139">
        <f t="shared" si="5"/>
        <v>0</v>
      </c>
      <c r="U537" s="139">
        <f t="shared" si="6"/>
        <v>0</v>
      </c>
      <c r="V537" s="139">
        <f t="shared" si="7"/>
        <v>0</v>
      </c>
      <c r="W537" s="139">
        <f t="shared" si="8"/>
        <v>0</v>
      </c>
      <c r="X537" s="139">
        <f t="shared" si="9"/>
        <v>0</v>
      </c>
      <c r="Y537" s="139">
        <f t="shared" si="10"/>
        <v>0</v>
      </c>
      <c r="Z537" s="139">
        <f t="shared" si="11"/>
        <v>0</v>
      </c>
      <c r="AA537" s="139">
        <f t="shared" si="12"/>
        <v>0</v>
      </c>
      <c r="AB537" s="139">
        <f t="shared" si="13"/>
        <v>0</v>
      </c>
      <c r="AC537" s="139">
        <f t="shared" si="14"/>
        <v>0</v>
      </c>
      <c r="AD537" s="139">
        <f t="shared" si="15"/>
        <v>0</v>
      </c>
      <c r="AE537" s="140">
        <f t="shared" si="16"/>
        <v>0</v>
      </c>
      <c r="AF537" s="98">
        <f t="shared" si="17"/>
        <v>0</v>
      </c>
      <c r="AG537" s="141">
        <f t="shared" si="18"/>
        <v>0</v>
      </c>
    </row>
    <row r="538" ht="15.75" customHeight="1">
      <c r="A538" s="27" t="s">
        <v>172</v>
      </c>
      <c r="B538" s="143" t="s">
        <v>22</v>
      </c>
      <c r="C538" s="133" t="s">
        <v>511</v>
      </c>
      <c r="D538" s="142">
        <v>44702.0</v>
      </c>
      <c r="E538" s="133">
        <v>0.0</v>
      </c>
      <c r="F538" s="133">
        <v>0.0</v>
      </c>
      <c r="G538" s="133">
        <v>0.0</v>
      </c>
      <c r="H538" s="133">
        <v>0.0</v>
      </c>
      <c r="I538" s="133">
        <v>0.0</v>
      </c>
      <c r="J538" s="133">
        <v>0.0</v>
      </c>
      <c r="K538" s="133">
        <v>0.0</v>
      </c>
      <c r="L538" s="133">
        <v>0.0</v>
      </c>
      <c r="M538" s="133">
        <v>0.0</v>
      </c>
      <c r="N538" s="133">
        <v>0.0</v>
      </c>
      <c r="O538" s="133">
        <v>0.0</v>
      </c>
      <c r="P538" s="135">
        <f t="shared" si="1"/>
        <v>0</v>
      </c>
      <c r="Q538" s="136">
        <f t="shared" si="2"/>
        <v>0</v>
      </c>
      <c r="R538" s="137">
        <f t="shared" si="3"/>
        <v>0</v>
      </c>
      <c r="S538" s="138">
        <f t="shared" si="4"/>
        <v>0</v>
      </c>
      <c r="T538" s="139">
        <f t="shared" si="5"/>
        <v>0</v>
      </c>
      <c r="U538" s="139">
        <f t="shared" si="6"/>
        <v>0</v>
      </c>
      <c r="V538" s="139">
        <f t="shared" si="7"/>
        <v>0</v>
      </c>
      <c r="W538" s="139">
        <f t="shared" si="8"/>
        <v>0</v>
      </c>
      <c r="X538" s="139">
        <f t="shared" si="9"/>
        <v>0</v>
      </c>
      <c r="Y538" s="139">
        <f t="shared" si="10"/>
        <v>0</v>
      </c>
      <c r="Z538" s="139">
        <f t="shared" si="11"/>
        <v>0</v>
      </c>
      <c r="AA538" s="139">
        <f t="shared" si="12"/>
        <v>0</v>
      </c>
      <c r="AB538" s="139">
        <f t="shared" si="13"/>
        <v>0</v>
      </c>
      <c r="AC538" s="139">
        <f t="shared" si="14"/>
        <v>0</v>
      </c>
      <c r="AD538" s="139">
        <f t="shared" si="15"/>
        <v>0</v>
      </c>
      <c r="AE538" s="140">
        <f t="shared" si="16"/>
        <v>0</v>
      </c>
      <c r="AF538" s="98">
        <f t="shared" si="17"/>
        <v>0</v>
      </c>
      <c r="AG538" s="141">
        <f t="shared" si="18"/>
        <v>0</v>
      </c>
    </row>
    <row r="539" ht="15.75" customHeight="1">
      <c r="A539" s="27" t="s">
        <v>172</v>
      </c>
      <c r="B539" s="143" t="s">
        <v>22</v>
      </c>
      <c r="C539" s="133" t="s">
        <v>512</v>
      </c>
      <c r="D539" s="142">
        <v>44702.0</v>
      </c>
      <c r="E539" s="133">
        <v>40.0</v>
      </c>
      <c r="F539" s="133">
        <v>0.0</v>
      </c>
      <c r="G539" s="133">
        <v>20.0</v>
      </c>
      <c r="H539" s="133">
        <v>30.0</v>
      </c>
      <c r="I539" s="133">
        <v>40.0</v>
      </c>
      <c r="J539" s="133">
        <v>26.0</v>
      </c>
      <c r="K539" s="133">
        <v>30.0</v>
      </c>
      <c r="L539" s="133">
        <v>20.0</v>
      </c>
      <c r="M539" s="133">
        <v>20.0</v>
      </c>
      <c r="N539" s="133">
        <v>20.0</v>
      </c>
      <c r="O539" s="133">
        <v>0.0</v>
      </c>
      <c r="P539" s="135">
        <f t="shared" si="1"/>
        <v>246</v>
      </c>
      <c r="Q539" s="136">
        <f t="shared" si="2"/>
        <v>0.172</v>
      </c>
      <c r="R539" s="137">
        <f t="shared" si="3"/>
        <v>0.024</v>
      </c>
      <c r="S539" s="138">
        <f t="shared" si="4"/>
        <v>0</v>
      </c>
      <c r="T539" s="139">
        <f t="shared" si="5"/>
        <v>0.2</v>
      </c>
      <c r="U539" s="139">
        <f t="shared" si="6"/>
        <v>0.357</v>
      </c>
      <c r="V539" s="139">
        <f t="shared" si="7"/>
        <v>0.312</v>
      </c>
      <c r="W539" s="139">
        <f t="shared" si="8"/>
        <v>0.9906</v>
      </c>
      <c r="X539" s="139">
        <f t="shared" si="9"/>
        <v>0.285</v>
      </c>
      <c r="Y539" s="139">
        <f t="shared" si="10"/>
        <v>0.207</v>
      </c>
      <c r="Z539" s="139">
        <f t="shared" si="11"/>
        <v>0.112</v>
      </c>
      <c r="AA539" s="139">
        <f t="shared" si="12"/>
        <v>0.112</v>
      </c>
      <c r="AB539" s="139">
        <f t="shared" si="13"/>
        <v>0.196</v>
      </c>
      <c r="AC539" s="139">
        <f t="shared" si="14"/>
        <v>0.29</v>
      </c>
      <c r="AD539" s="139">
        <f t="shared" si="15"/>
        <v>0.11</v>
      </c>
      <c r="AE539" s="140">
        <f t="shared" si="16"/>
        <v>3.3676</v>
      </c>
      <c r="AF539" s="98">
        <f t="shared" si="17"/>
        <v>0.1445321888</v>
      </c>
      <c r="AG539" s="141">
        <f t="shared" si="18"/>
        <v>0.1445321888</v>
      </c>
    </row>
    <row r="540" ht="15.75" customHeight="1">
      <c r="A540" s="27" t="s">
        <v>172</v>
      </c>
      <c r="B540" s="143" t="s">
        <v>22</v>
      </c>
      <c r="C540" s="133" t="s">
        <v>487</v>
      </c>
      <c r="D540" s="134">
        <v>44733.0</v>
      </c>
      <c r="E540" s="133">
        <v>100.0</v>
      </c>
      <c r="F540" s="133">
        <v>300.0</v>
      </c>
      <c r="G540" s="133">
        <v>60.0</v>
      </c>
      <c r="H540" s="133">
        <v>200.0</v>
      </c>
      <c r="I540" s="133">
        <v>200.0</v>
      </c>
      <c r="J540" s="133">
        <v>150.0</v>
      </c>
      <c r="K540" s="133">
        <v>200.0</v>
      </c>
      <c r="L540" s="133">
        <v>100.0</v>
      </c>
      <c r="M540" s="133">
        <v>60.0</v>
      </c>
      <c r="N540" s="133">
        <v>200.0</v>
      </c>
      <c r="O540" s="133">
        <v>100.0</v>
      </c>
      <c r="P540" s="135">
        <f t="shared" si="1"/>
        <v>1670</v>
      </c>
      <c r="Q540" s="136">
        <f t="shared" si="2"/>
        <v>0.43</v>
      </c>
      <c r="R540" s="137">
        <f t="shared" si="3"/>
        <v>0.06</v>
      </c>
      <c r="S540" s="138">
        <f t="shared" si="4"/>
        <v>2.22</v>
      </c>
      <c r="T540" s="139">
        <f t="shared" si="5"/>
        <v>0.6</v>
      </c>
      <c r="U540" s="139">
        <f t="shared" si="6"/>
        <v>2.38</v>
      </c>
      <c r="V540" s="139">
        <f t="shared" si="7"/>
        <v>1.56</v>
      </c>
      <c r="W540" s="139">
        <f t="shared" si="8"/>
        <v>5.715</v>
      </c>
      <c r="X540" s="139">
        <f t="shared" si="9"/>
        <v>1.9</v>
      </c>
      <c r="Y540" s="139">
        <f t="shared" si="10"/>
        <v>1.38</v>
      </c>
      <c r="Z540" s="139">
        <f t="shared" si="11"/>
        <v>0.56</v>
      </c>
      <c r="AA540" s="139">
        <f t="shared" si="12"/>
        <v>0.56</v>
      </c>
      <c r="AB540" s="139">
        <f t="shared" si="13"/>
        <v>0.588</v>
      </c>
      <c r="AC540" s="139">
        <f t="shared" si="14"/>
        <v>0.87</v>
      </c>
      <c r="AD540" s="139">
        <f t="shared" si="15"/>
        <v>1.1</v>
      </c>
      <c r="AE540" s="140">
        <f t="shared" si="16"/>
        <v>19.923</v>
      </c>
      <c r="AF540" s="98">
        <f t="shared" si="17"/>
        <v>0.8550643777</v>
      </c>
      <c r="AG540" s="141">
        <f t="shared" si="18"/>
        <v>0.8550643777</v>
      </c>
    </row>
    <row r="541" ht="15.75" customHeight="1">
      <c r="A541" s="27" t="s">
        <v>172</v>
      </c>
      <c r="B541" s="143" t="s">
        <v>22</v>
      </c>
      <c r="C541" s="133" t="s">
        <v>488</v>
      </c>
      <c r="D541" s="134">
        <v>44733.0</v>
      </c>
      <c r="E541" s="133">
        <v>100.0</v>
      </c>
      <c r="F541" s="133">
        <v>100.0</v>
      </c>
      <c r="G541" s="133">
        <v>50.0</v>
      </c>
      <c r="H541" s="133">
        <v>100.0</v>
      </c>
      <c r="I541" s="133">
        <v>100.0</v>
      </c>
      <c r="J541" s="133">
        <v>50.0</v>
      </c>
      <c r="M541" s="133">
        <v>10.0</v>
      </c>
      <c r="P541" s="135">
        <f t="shared" si="1"/>
        <v>510</v>
      </c>
      <c r="Q541" s="136">
        <f t="shared" si="2"/>
        <v>0.43</v>
      </c>
      <c r="R541" s="137">
        <f t="shared" si="3"/>
        <v>0.06</v>
      </c>
      <c r="S541" s="138">
        <f t="shared" si="4"/>
        <v>0.74</v>
      </c>
      <c r="T541" s="139">
        <f t="shared" si="5"/>
        <v>0.5</v>
      </c>
      <c r="U541" s="139">
        <f t="shared" si="6"/>
        <v>1.19</v>
      </c>
      <c r="V541" s="139">
        <f t="shared" si="7"/>
        <v>0.78</v>
      </c>
      <c r="W541" s="139">
        <f t="shared" si="8"/>
        <v>1.905</v>
      </c>
      <c r="X541" s="139">
        <f t="shared" si="9"/>
        <v>0</v>
      </c>
      <c r="Y541" s="139">
        <f t="shared" si="10"/>
        <v>0</v>
      </c>
      <c r="Z541" s="139">
        <f t="shared" si="11"/>
        <v>0</v>
      </c>
      <c r="AA541" s="139">
        <f t="shared" si="12"/>
        <v>0</v>
      </c>
      <c r="AB541" s="139">
        <f t="shared" si="13"/>
        <v>0.098</v>
      </c>
      <c r="AC541" s="139">
        <f t="shared" si="14"/>
        <v>0.145</v>
      </c>
      <c r="AD541" s="139">
        <f t="shared" si="15"/>
        <v>0</v>
      </c>
      <c r="AE541" s="140">
        <f t="shared" si="16"/>
        <v>5.848</v>
      </c>
      <c r="AF541" s="98">
        <f t="shared" si="17"/>
        <v>0.2509871245</v>
      </c>
      <c r="AG541" s="141">
        <f t="shared" si="18"/>
        <v>0.2509871245</v>
      </c>
    </row>
    <row r="542" ht="15.75" customHeight="1">
      <c r="A542" s="27" t="s">
        <v>172</v>
      </c>
      <c r="B542" s="143" t="s">
        <v>22</v>
      </c>
      <c r="C542" s="133" t="s">
        <v>489</v>
      </c>
      <c r="D542" s="134">
        <v>44733.0</v>
      </c>
      <c r="E542" s="133">
        <v>60.0</v>
      </c>
      <c r="F542" s="133">
        <v>80.0</v>
      </c>
      <c r="G542" s="133">
        <v>0.0</v>
      </c>
      <c r="H542" s="133">
        <v>50.0</v>
      </c>
      <c r="I542" s="133">
        <v>60.0</v>
      </c>
      <c r="M542" s="133">
        <v>10.0</v>
      </c>
      <c r="P542" s="135">
        <f t="shared" si="1"/>
        <v>260</v>
      </c>
      <c r="Q542" s="136">
        <f t="shared" si="2"/>
        <v>0.258</v>
      </c>
      <c r="R542" s="137">
        <f t="shared" si="3"/>
        <v>0.036</v>
      </c>
      <c r="S542" s="138">
        <f t="shared" si="4"/>
        <v>0.592</v>
      </c>
      <c r="T542" s="139">
        <f t="shared" si="5"/>
        <v>0</v>
      </c>
      <c r="U542" s="139">
        <f t="shared" si="6"/>
        <v>0.595</v>
      </c>
      <c r="V542" s="139">
        <f t="shared" si="7"/>
        <v>0.468</v>
      </c>
      <c r="W542" s="139">
        <f t="shared" si="8"/>
        <v>0</v>
      </c>
      <c r="X542" s="139">
        <f t="shared" si="9"/>
        <v>0</v>
      </c>
      <c r="Y542" s="139">
        <f t="shared" si="10"/>
        <v>0</v>
      </c>
      <c r="Z542" s="139">
        <f t="shared" si="11"/>
        <v>0</v>
      </c>
      <c r="AA542" s="139">
        <f t="shared" si="12"/>
        <v>0</v>
      </c>
      <c r="AB542" s="139">
        <f t="shared" si="13"/>
        <v>0.098</v>
      </c>
      <c r="AC542" s="139">
        <f t="shared" si="14"/>
        <v>0.145</v>
      </c>
      <c r="AD542" s="139">
        <f t="shared" si="15"/>
        <v>0</v>
      </c>
      <c r="AE542" s="140">
        <f t="shared" si="16"/>
        <v>2.192</v>
      </c>
      <c r="AF542" s="98">
        <f t="shared" si="17"/>
        <v>0.09407725322</v>
      </c>
      <c r="AG542" s="141">
        <f t="shared" si="18"/>
        <v>0.09407725322</v>
      </c>
    </row>
    <row r="543" ht="15.75" customHeight="1">
      <c r="A543" s="27" t="s">
        <v>172</v>
      </c>
      <c r="B543" s="143" t="s">
        <v>22</v>
      </c>
      <c r="C543" s="133" t="s">
        <v>490</v>
      </c>
      <c r="D543" s="134">
        <v>44733.0</v>
      </c>
      <c r="E543" s="133">
        <v>60.0</v>
      </c>
      <c r="F543" s="133">
        <v>100.0</v>
      </c>
      <c r="G543" s="133">
        <v>0.0</v>
      </c>
      <c r="H543" s="133">
        <v>50.0</v>
      </c>
      <c r="I543" s="133">
        <v>44.0</v>
      </c>
      <c r="J543" s="133">
        <v>50.0</v>
      </c>
      <c r="K543" s="133">
        <v>60.0</v>
      </c>
      <c r="L543" s="133">
        <v>30.0</v>
      </c>
      <c r="M543" s="133">
        <v>20.0</v>
      </c>
      <c r="N543" s="133">
        <v>60.0</v>
      </c>
      <c r="P543" s="135">
        <f t="shared" si="1"/>
        <v>474</v>
      </c>
      <c r="Q543" s="136">
        <f t="shared" si="2"/>
        <v>0.258</v>
      </c>
      <c r="R543" s="137">
        <f t="shared" si="3"/>
        <v>0.036</v>
      </c>
      <c r="S543" s="138">
        <f t="shared" si="4"/>
        <v>0.74</v>
      </c>
      <c r="T543" s="139">
        <f t="shared" si="5"/>
        <v>0</v>
      </c>
      <c r="U543" s="139">
        <f t="shared" si="6"/>
        <v>0.595</v>
      </c>
      <c r="V543" s="139">
        <f t="shared" si="7"/>
        <v>0.3432</v>
      </c>
      <c r="W543" s="139">
        <f t="shared" si="8"/>
        <v>1.905</v>
      </c>
      <c r="X543" s="139">
        <f t="shared" si="9"/>
        <v>0.57</v>
      </c>
      <c r="Y543" s="139">
        <f t="shared" si="10"/>
        <v>0.414</v>
      </c>
      <c r="Z543" s="139">
        <f t="shared" si="11"/>
        <v>0.168</v>
      </c>
      <c r="AA543" s="139">
        <f t="shared" si="12"/>
        <v>0.168</v>
      </c>
      <c r="AB543" s="139">
        <f t="shared" si="13"/>
        <v>0.196</v>
      </c>
      <c r="AC543" s="139">
        <f t="shared" si="14"/>
        <v>0.29</v>
      </c>
      <c r="AD543" s="139">
        <f t="shared" si="15"/>
        <v>0.33</v>
      </c>
      <c r="AE543" s="140">
        <f t="shared" si="16"/>
        <v>6.0132</v>
      </c>
      <c r="AF543" s="98">
        <f t="shared" si="17"/>
        <v>0.2580772532</v>
      </c>
      <c r="AG543" s="141">
        <f t="shared" si="18"/>
        <v>0.2580772532</v>
      </c>
    </row>
    <row r="544" ht="15.75" customHeight="1">
      <c r="A544" s="27" t="s">
        <v>172</v>
      </c>
      <c r="B544" s="143" t="s">
        <v>22</v>
      </c>
      <c r="C544" s="133" t="s">
        <v>491</v>
      </c>
      <c r="D544" s="134">
        <v>44733.0</v>
      </c>
      <c r="P544" s="135">
        <f t="shared" si="1"/>
        <v>0</v>
      </c>
      <c r="Q544" s="136">
        <f t="shared" si="2"/>
        <v>0</v>
      </c>
      <c r="R544" s="137">
        <f t="shared" si="3"/>
        <v>0</v>
      </c>
      <c r="S544" s="138">
        <f t="shared" si="4"/>
        <v>0</v>
      </c>
      <c r="T544" s="139">
        <f t="shared" si="5"/>
        <v>0</v>
      </c>
      <c r="U544" s="139">
        <f t="shared" si="6"/>
        <v>0</v>
      </c>
      <c r="V544" s="139">
        <f t="shared" si="7"/>
        <v>0</v>
      </c>
      <c r="W544" s="139">
        <f t="shared" si="8"/>
        <v>0</v>
      </c>
      <c r="X544" s="139">
        <f t="shared" si="9"/>
        <v>0</v>
      </c>
      <c r="Y544" s="139">
        <f t="shared" si="10"/>
        <v>0</v>
      </c>
      <c r="Z544" s="139">
        <f t="shared" si="11"/>
        <v>0</v>
      </c>
      <c r="AA544" s="139">
        <f t="shared" si="12"/>
        <v>0</v>
      </c>
      <c r="AB544" s="139">
        <f t="shared" si="13"/>
        <v>0</v>
      </c>
      <c r="AC544" s="139">
        <f t="shared" si="14"/>
        <v>0</v>
      </c>
      <c r="AD544" s="139">
        <f t="shared" si="15"/>
        <v>0</v>
      </c>
      <c r="AE544" s="140">
        <f t="shared" si="16"/>
        <v>0</v>
      </c>
      <c r="AF544" s="98">
        <f t="shared" si="17"/>
        <v>0</v>
      </c>
      <c r="AG544" s="141">
        <f t="shared" si="18"/>
        <v>0</v>
      </c>
    </row>
    <row r="545" ht="15.75" customHeight="1">
      <c r="A545" s="27" t="s">
        <v>172</v>
      </c>
      <c r="B545" s="143" t="s">
        <v>22</v>
      </c>
      <c r="C545" s="133" t="s">
        <v>492</v>
      </c>
      <c r="D545" s="134">
        <v>44733.0</v>
      </c>
      <c r="E545" s="133">
        <v>40.0</v>
      </c>
      <c r="F545" s="133">
        <v>50.0</v>
      </c>
      <c r="G545" s="133">
        <v>5.0</v>
      </c>
      <c r="H545" s="133">
        <v>10.0</v>
      </c>
      <c r="I545" s="133">
        <v>16.0</v>
      </c>
      <c r="M545" s="133">
        <v>20.0</v>
      </c>
      <c r="P545" s="135">
        <f t="shared" si="1"/>
        <v>141</v>
      </c>
      <c r="Q545" s="136">
        <f t="shared" si="2"/>
        <v>0.172</v>
      </c>
      <c r="R545" s="137">
        <f t="shared" si="3"/>
        <v>0.024</v>
      </c>
      <c r="S545" s="138">
        <f t="shared" si="4"/>
        <v>0.37</v>
      </c>
      <c r="T545" s="139">
        <f t="shared" si="5"/>
        <v>0.05</v>
      </c>
      <c r="U545" s="139">
        <f t="shared" si="6"/>
        <v>0.119</v>
      </c>
      <c r="V545" s="139">
        <f t="shared" si="7"/>
        <v>0.1248</v>
      </c>
      <c r="W545" s="139">
        <f t="shared" si="8"/>
        <v>0</v>
      </c>
      <c r="X545" s="139">
        <f t="shared" si="9"/>
        <v>0</v>
      </c>
      <c r="Y545" s="139">
        <f t="shared" si="10"/>
        <v>0</v>
      </c>
      <c r="Z545" s="139">
        <f t="shared" si="11"/>
        <v>0</v>
      </c>
      <c r="AA545" s="139">
        <f t="shared" si="12"/>
        <v>0</v>
      </c>
      <c r="AB545" s="139">
        <f t="shared" si="13"/>
        <v>0.196</v>
      </c>
      <c r="AC545" s="139">
        <f t="shared" si="14"/>
        <v>0.29</v>
      </c>
      <c r="AD545" s="139">
        <f t="shared" si="15"/>
        <v>0</v>
      </c>
      <c r="AE545" s="140">
        <f t="shared" si="16"/>
        <v>1.3458</v>
      </c>
      <c r="AF545" s="98">
        <f t="shared" si="17"/>
        <v>0.05775965665</v>
      </c>
      <c r="AG545" s="141">
        <f t="shared" si="18"/>
        <v>0.05775965665</v>
      </c>
    </row>
    <row r="546" ht="15.75" customHeight="1">
      <c r="A546" s="27" t="s">
        <v>172</v>
      </c>
      <c r="B546" s="143" t="s">
        <v>22</v>
      </c>
      <c r="C546" s="133" t="s">
        <v>493</v>
      </c>
      <c r="D546" s="134">
        <v>44733.0</v>
      </c>
      <c r="E546" s="133">
        <v>60.0</v>
      </c>
      <c r="F546" s="133">
        <v>100.0</v>
      </c>
      <c r="G546" s="133">
        <v>0.0</v>
      </c>
      <c r="H546" s="133">
        <v>50.0</v>
      </c>
      <c r="I546" s="133">
        <v>40.0</v>
      </c>
      <c r="J546" s="133">
        <v>50.0</v>
      </c>
      <c r="K546" s="133">
        <v>0.0</v>
      </c>
      <c r="L546" s="133">
        <v>50.0</v>
      </c>
      <c r="M546" s="133">
        <v>0.0</v>
      </c>
      <c r="N546" s="133">
        <v>0.0</v>
      </c>
      <c r="O546" s="133">
        <v>30.0</v>
      </c>
      <c r="P546" s="135">
        <f t="shared" si="1"/>
        <v>380</v>
      </c>
      <c r="Q546" s="136">
        <f t="shared" si="2"/>
        <v>0.258</v>
      </c>
      <c r="R546" s="137">
        <f t="shared" si="3"/>
        <v>0.036</v>
      </c>
      <c r="S546" s="138">
        <f t="shared" si="4"/>
        <v>0.74</v>
      </c>
      <c r="T546" s="139">
        <f t="shared" si="5"/>
        <v>0</v>
      </c>
      <c r="U546" s="139">
        <f t="shared" si="6"/>
        <v>0.595</v>
      </c>
      <c r="V546" s="139">
        <f t="shared" si="7"/>
        <v>0.312</v>
      </c>
      <c r="W546" s="139">
        <f t="shared" si="8"/>
        <v>1.905</v>
      </c>
      <c r="X546" s="139">
        <f t="shared" si="9"/>
        <v>0</v>
      </c>
      <c r="Y546" s="139">
        <f t="shared" si="10"/>
        <v>0</v>
      </c>
      <c r="Z546" s="139">
        <f t="shared" si="11"/>
        <v>0.28</v>
      </c>
      <c r="AA546" s="139">
        <f t="shared" si="12"/>
        <v>0.28</v>
      </c>
      <c r="AB546" s="139">
        <f t="shared" si="13"/>
        <v>0</v>
      </c>
      <c r="AC546" s="139">
        <f t="shared" si="14"/>
        <v>0</v>
      </c>
      <c r="AD546" s="139">
        <f t="shared" si="15"/>
        <v>0</v>
      </c>
      <c r="AE546" s="140">
        <f t="shared" si="16"/>
        <v>4.406</v>
      </c>
      <c r="AF546" s="98">
        <f t="shared" si="17"/>
        <v>0.1890987124</v>
      </c>
      <c r="AG546" s="141">
        <f t="shared" si="18"/>
        <v>0.1890987124</v>
      </c>
    </row>
    <row r="547" ht="15.75" customHeight="1">
      <c r="A547" s="27" t="s">
        <v>172</v>
      </c>
      <c r="B547" s="143" t="s">
        <v>22</v>
      </c>
      <c r="C547" s="133" t="s">
        <v>494</v>
      </c>
      <c r="D547" s="134">
        <v>44733.0</v>
      </c>
      <c r="E547" s="133">
        <v>80.0</v>
      </c>
      <c r="F547" s="133">
        <v>70.0</v>
      </c>
      <c r="G547" s="133">
        <v>0.0</v>
      </c>
      <c r="H547" s="133">
        <v>60.0</v>
      </c>
      <c r="I547" s="133">
        <v>60.0</v>
      </c>
      <c r="J547" s="133">
        <v>0.0</v>
      </c>
      <c r="K547" s="133">
        <v>100.0</v>
      </c>
      <c r="L547" s="133">
        <v>50.0</v>
      </c>
      <c r="M547" s="133">
        <v>40.0</v>
      </c>
      <c r="N547" s="133">
        <v>60.0</v>
      </c>
      <c r="O547" s="133">
        <v>30.0</v>
      </c>
      <c r="P547" s="135">
        <f t="shared" si="1"/>
        <v>550</v>
      </c>
      <c r="Q547" s="136">
        <f t="shared" si="2"/>
        <v>0.344</v>
      </c>
      <c r="R547" s="137">
        <f t="shared" si="3"/>
        <v>0.048</v>
      </c>
      <c r="S547" s="138">
        <f t="shared" si="4"/>
        <v>0.518</v>
      </c>
      <c r="T547" s="139">
        <f t="shared" si="5"/>
        <v>0</v>
      </c>
      <c r="U547" s="139">
        <f t="shared" si="6"/>
        <v>0.714</v>
      </c>
      <c r="V547" s="139">
        <f t="shared" si="7"/>
        <v>0.468</v>
      </c>
      <c r="W547" s="139">
        <f t="shared" si="8"/>
        <v>0</v>
      </c>
      <c r="X547" s="139">
        <f t="shared" si="9"/>
        <v>0.95</v>
      </c>
      <c r="Y547" s="139">
        <f t="shared" si="10"/>
        <v>0.69</v>
      </c>
      <c r="Z547" s="139">
        <f t="shared" si="11"/>
        <v>0.28</v>
      </c>
      <c r="AA547" s="139">
        <f t="shared" si="12"/>
        <v>0.28</v>
      </c>
      <c r="AB547" s="139">
        <f t="shared" si="13"/>
        <v>0.392</v>
      </c>
      <c r="AC547" s="139">
        <f t="shared" si="14"/>
        <v>0.58</v>
      </c>
      <c r="AD547" s="139">
        <f t="shared" si="15"/>
        <v>0.33</v>
      </c>
      <c r="AE547" s="140">
        <f t="shared" si="16"/>
        <v>5.594</v>
      </c>
      <c r="AF547" s="98">
        <f t="shared" si="17"/>
        <v>0.2400858369</v>
      </c>
      <c r="AG547" s="141">
        <f t="shared" si="18"/>
        <v>0.2400858369</v>
      </c>
    </row>
    <row r="548" ht="15.75" customHeight="1">
      <c r="A548" s="27" t="s">
        <v>172</v>
      </c>
      <c r="B548" s="143" t="s">
        <v>22</v>
      </c>
      <c r="C548" s="133" t="s">
        <v>495</v>
      </c>
      <c r="D548" s="134">
        <v>44733.0</v>
      </c>
      <c r="E548" s="133">
        <v>40.0</v>
      </c>
      <c r="F548" s="133">
        <v>120.0</v>
      </c>
      <c r="G548" s="133">
        <v>0.0</v>
      </c>
      <c r="H548" s="133">
        <v>50.0</v>
      </c>
      <c r="I548" s="133">
        <v>32.0</v>
      </c>
      <c r="J548" s="133">
        <v>50.0</v>
      </c>
      <c r="K548" s="133">
        <v>30.0</v>
      </c>
      <c r="L548" s="133">
        <v>40.0</v>
      </c>
      <c r="M548" s="133">
        <v>30.0</v>
      </c>
      <c r="P548" s="135">
        <f t="shared" si="1"/>
        <v>392</v>
      </c>
      <c r="Q548" s="136">
        <f t="shared" si="2"/>
        <v>0.172</v>
      </c>
      <c r="R548" s="137">
        <f t="shared" si="3"/>
        <v>0.024</v>
      </c>
      <c r="S548" s="138">
        <f t="shared" si="4"/>
        <v>0.888</v>
      </c>
      <c r="T548" s="139">
        <f t="shared" si="5"/>
        <v>0</v>
      </c>
      <c r="U548" s="139">
        <f t="shared" si="6"/>
        <v>0.595</v>
      </c>
      <c r="V548" s="139">
        <f t="shared" si="7"/>
        <v>0.2496</v>
      </c>
      <c r="W548" s="139">
        <f t="shared" si="8"/>
        <v>1.905</v>
      </c>
      <c r="X548" s="139">
        <f t="shared" si="9"/>
        <v>0.285</v>
      </c>
      <c r="Y548" s="139">
        <f t="shared" si="10"/>
        <v>0.207</v>
      </c>
      <c r="Z548" s="139">
        <f t="shared" si="11"/>
        <v>0.224</v>
      </c>
      <c r="AA548" s="139">
        <f t="shared" si="12"/>
        <v>0.224</v>
      </c>
      <c r="AB548" s="139">
        <f t="shared" si="13"/>
        <v>0.294</v>
      </c>
      <c r="AC548" s="139">
        <f t="shared" si="14"/>
        <v>0.435</v>
      </c>
      <c r="AD548" s="139">
        <f t="shared" si="15"/>
        <v>0</v>
      </c>
      <c r="AE548" s="140">
        <f t="shared" si="16"/>
        <v>5.5026</v>
      </c>
      <c r="AF548" s="98">
        <f t="shared" si="17"/>
        <v>0.2361630901</v>
      </c>
      <c r="AG548" s="141">
        <f t="shared" si="18"/>
        <v>0.2361630901</v>
      </c>
    </row>
    <row r="549" ht="15.75" customHeight="1">
      <c r="A549" s="27" t="s">
        <v>172</v>
      </c>
      <c r="B549" s="143" t="s">
        <v>22</v>
      </c>
      <c r="C549" s="133" t="s">
        <v>496</v>
      </c>
      <c r="D549" s="134">
        <v>44733.0</v>
      </c>
      <c r="E549" s="133">
        <v>100.0</v>
      </c>
      <c r="F549" s="133">
        <v>140.0</v>
      </c>
      <c r="G549" s="133">
        <v>25.0</v>
      </c>
      <c r="H549" s="133">
        <v>120.0</v>
      </c>
      <c r="I549" s="133">
        <v>120.0</v>
      </c>
      <c r="J549" s="133">
        <v>100.0</v>
      </c>
      <c r="K549" s="133">
        <v>100.0</v>
      </c>
      <c r="L549" s="133">
        <v>100.0</v>
      </c>
      <c r="M549" s="133">
        <v>50.0</v>
      </c>
      <c r="N549" s="133">
        <v>100.0</v>
      </c>
      <c r="O549" s="133">
        <v>50.0</v>
      </c>
      <c r="P549" s="135">
        <f t="shared" si="1"/>
        <v>1005</v>
      </c>
      <c r="Q549" s="136">
        <f t="shared" si="2"/>
        <v>0.43</v>
      </c>
      <c r="R549" s="137">
        <f t="shared" si="3"/>
        <v>0.06</v>
      </c>
      <c r="S549" s="138">
        <f t="shared" si="4"/>
        <v>1.036</v>
      </c>
      <c r="T549" s="139">
        <f t="shared" si="5"/>
        <v>0.25</v>
      </c>
      <c r="U549" s="139">
        <f t="shared" si="6"/>
        <v>1.428</v>
      </c>
      <c r="V549" s="139">
        <f t="shared" si="7"/>
        <v>0.936</v>
      </c>
      <c r="W549" s="139">
        <f t="shared" si="8"/>
        <v>3.81</v>
      </c>
      <c r="X549" s="139">
        <f t="shared" si="9"/>
        <v>0.95</v>
      </c>
      <c r="Y549" s="139">
        <f t="shared" si="10"/>
        <v>0.69</v>
      </c>
      <c r="Z549" s="139">
        <f t="shared" si="11"/>
        <v>0.56</v>
      </c>
      <c r="AA549" s="139">
        <f t="shared" si="12"/>
        <v>0.56</v>
      </c>
      <c r="AB549" s="139">
        <f t="shared" si="13"/>
        <v>0.49</v>
      </c>
      <c r="AC549" s="139">
        <f t="shared" si="14"/>
        <v>0.725</v>
      </c>
      <c r="AD549" s="139">
        <f t="shared" si="15"/>
        <v>0.55</v>
      </c>
      <c r="AE549" s="140">
        <f t="shared" si="16"/>
        <v>12.475</v>
      </c>
      <c r="AF549" s="98">
        <f t="shared" si="17"/>
        <v>0.5354077253</v>
      </c>
      <c r="AG549" s="141">
        <f t="shared" si="18"/>
        <v>0.5354077253</v>
      </c>
    </row>
    <row r="550" ht="15.75" customHeight="1">
      <c r="A550" s="27" t="s">
        <v>172</v>
      </c>
      <c r="B550" s="143" t="s">
        <v>22</v>
      </c>
      <c r="C550" s="133" t="s">
        <v>497</v>
      </c>
      <c r="D550" s="134">
        <v>44733.0</v>
      </c>
      <c r="P550" s="135">
        <f t="shared" si="1"/>
        <v>0</v>
      </c>
      <c r="Q550" s="136">
        <f t="shared" si="2"/>
        <v>0</v>
      </c>
      <c r="R550" s="137">
        <f t="shared" si="3"/>
        <v>0</v>
      </c>
      <c r="S550" s="138">
        <f t="shared" si="4"/>
        <v>0</v>
      </c>
      <c r="T550" s="139">
        <f t="shared" si="5"/>
        <v>0</v>
      </c>
      <c r="U550" s="139">
        <f t="shared" si="6"/>
        <v>0</v>
      </c>
      <c r="V550" s="139">
        <f t="shared" si="7"/>
        <v>0</v>
      </c>
      <c r="W550" s="139">
        <f t="shared" si="8"/>
        <v>0</v>
      </c>
      <c r="X550" s="139">
        <f t="shared" si="9"/>
        <v>0</v>
      </c>
      <c r="Y550" s="139">
        <f t="shared" si="10"/>
        <v>0</v>
      </c>
      <c r="Z550" s="139">
        <f t="shared" si="11"/>
        <v>0</v>
      </c>
      <c r="AA550" s="139">
        <f t="shared" si="12"/>
        <v>0</v>
      </c>
      <c r="AB550" s="139">
        <f t="shared" si="13"/>
        <v>0</v>
      </c>
      <c r="AC550" s="139">
        <f t="shared" si="14"/>
        <v>0</v>
      </c>
      <c r="AD550" s="139">
        <f t="shared" si="15"/>
        <v>0</v>
      </c>
      <c r="AE550" s="140">
        <f t="shared" si="16"/>
        <v>0</v>
      </c>
      <c r="AF550" s="98">
        <f t="shared" si="17"/>
        <v>0</v>
      </c>
      <c r="AG550" s="141">
        <f t="shared" si="18"/>
        <v>0</v>
      </c>
    </row>
    <row r="551" ht="15.75" customHeight="1">
      <c r="A551" s="27" t="s">
        <v>172</v>
      </c>
      <c r="B551" s="143" t="s">
        <v>22</v>
      </c>
      <c r="C551" s="133" t="s">
        <v>498</v>
      </c>
      <c r="D551" s="134">
        <v>44733.0</v>
      </c>
      <c r="E551" s="133">
        <v>100.0</v>
      </c>
      <c r="F551" s="133">
        <v>250.0</v>
      </c>
      <c r="G551" s="133">
        <v>0.0</v>
      </c>
      <c r="H551" s="133">
        <v>200.0</v>
      </c>
      <c r="I551" s="133">
        <v>200.0</v>
      </c>
      <c r="J551" s="133">
        <v>100.0</v>
      </c>
      <c r="K551" s="133">
        <v>100.0</v>
      </c>
      <c r="L551" s="133">
        <v>100.0</v>
      </c>
      <c r="M551" s="133">
        <v>100.0</v>
      </c>
      <c r="N551" s="133">
        <v>100.0</v>
      </c>
      <c r="O551" s="133">
        <v>50.0</v>
      </c>
      <c r="P551" s="135">
        <f t="shared" si="1"/>
        <v>1300</v>
      </c>
      <c r="Q551" s="136">
        <f t="shared" si="2"/>
        <v>0.43</v>
      </c>
      <c r="R551" s="137">
        <f t="shared" si="3"/>
        <v>0.06</v>
      </c>
      <c r="S551" s="138">
        <f t="shared" si="4"/>
        <v>1.85</v>
      </c>
      <c r="T551" s="139">
        <f t="shared" si="5"/>
        <v>0</v>
      </c>
      <c r="U551" s="139">
        <f t="shared" si="6"/>
        <v>2.38</v>
      </c>
      <c r="V551" s="139">
        <f t="shared" si="7"/>
        <v>1.56</v>
      </c>
      <c r="W551" s="139">
        <f t="shared" si="8"/>
        <v>3.81</v>
      </c>
      <c r="X551" s="139">
        <f t="shared" si="9"/>
        <v>0.95</v>
      </c>
      <c r="Y551" s="139">
        <f t="shared" si="10"/>
        <v>0.69</v>
      </c>
      <c r="Z551" s="139">
        <f t="shared" si="11"/>
        <v>0.56</v>
      </c>
      <c r="AA551" s="139">
        <f t="shared" si="12"/>
        <v>0.56</v>
      </c>
      <c r="AB551" s="139">
        <f t="shared" si="13"/>
        <v>0.98</v>
      </c>
      <c r="AC551" s="139">
        <f t="shared" si="14"/>
        <v>1.45</v>
      </c>
      <c r="AD551" s="139">
        <f t="shared" si="15"/>
        <v>0.55</v>
      </c>
      <c r="AE551" s="140">
        <f t="shared" si="16"/>
        <v>15.83</v>
      </c>
      <c r="AF551" s="98">
        <f t="shared" si="17"/>
        <v>0.6793991416</v>
      </c>
      <c r="AG551" s="141">
        <f t="shared" si="18"/>
        <v>0.6793991416</v>
      </c>
    </row>
    <row r="552" ht="15.75" customHeight="1">
      <c r="A552" s="27" t="s">
        <v>172</v>
      </c>
      <c r="B552" s="143" t="s">
        <v>22</v>
      </c>
      <c r="C552" s="133" t="s">
        <v>499</v>
      </c>
      <c r="D552" s="134">
        <v>44733.0</v>
      </c>
      <c r="E552" s="133">
        <v>0.0</v>
      </c>
      <c r="F552" s="133">
        <v>100.0</v>
      </c>
      <c r="G552" s="133">
        <v>20.0</v>
      </c>
      <c r="H552" s="133">
        <v>80.0</v>
      </c>
      <c r="I552" s="133">
        <v>80.0</v>
      </c>
      <c r="J552" s="133">
        <v>50.0</v>
      </c>
      <c r="K552" s="133">
        <v>50.0</v>
      </c>
      <c r="L552" s="133">
        <v>40.0</v>
      </c>
      <c r="M552" s="133">
        <v>0.0</v>
      </c>
      <c r="N552" s="133">
        <v>20.0</v>
      </c>
      <c r="O552" s="133">
        <v>30.0</v>
      </c>
      <c r="P552" s="135">
        <f t="shared" si="1"/>
        <v>470</v>
      </c>
      <c r="Q552" s="136">
        <f t="shared" si="2"/>
        <v>0</v>
      </c>
      <c r="R552" s="137">
        <f t="shared" si="3"/>
        <v>0</v>
      </c>
      <c r="S552" s="138">
        <f t="shared" si="4"/>
        <v>0.74</v>
      </c>
      <c r="T552" s="139">
        <f t="shared" si="5"/>
        <v>0.2</v>
      </c>
      <c r="U552" s="139">
        <f t="shared" si="6"/>
        <v>0.952</v>
      </c>
      <c r="V552" s="139">
        <f t="shared" si="7"/>
        <v>0.624</v>
      </c>
      <c r="W552" s="139">
        <f t="shared" si="8"/>
        <v>1.905</v>
      </c>
      <c r="X552" s="139">
        <f t="shared" si="9"/>
        <v>0.475</v>
      </c>
      <c r="Y552" s="139">
        <f t="shared" si="10"/>
        <v>0.345</v>
      </c>
      <c r="Z552" s="139">
        <f t="shared" si="11"/>
        <v>0.224</v>
      </c>
      <c r="AA552" s="139">
        <f t="shared" si="12"/>
        <v>0.224</v>
      </c>
      <c r="AB552" s="139">
        <f t="shared" si="13"/>
        <v>0</v>
      </c>
      <c r="AC552" s="139">
        <f t="shared" si="14"/>
        <v>0</v>
      </c>
      <c r="AD552" s="139">
        <f t="shared" si="15"/>
        <v>0.11</v>
      </c>
      <c r="AE552" s="140">
        <f t="shared" si="16"/>
        <v>5.799</v>
      </c>
      <c r="AF552" s="98">
        <f t="shared" si="17"/>
        <v>0.2488841202</v>
      </c>
      <c r="AG552" s="141">
        <f t="shared" si="18"/>
        <v>0.2488841202</v>
      </c>
    </row>
    <row r="553" ht="15.75" customHeight="1">
      <c r="A553" s="27" t="s">
        <v>172</v>
      </c>
      <c r="B553" s="143" t="s">
        <v>22</v>
      </c>
      <c r="C553" s="133" t="s">
        <v>500</v>
      </c>
      <c r="D553" s="134">
        <v>44733.0</v>
      </c>
      <c r="E553" s="133">
        <v>160.0</v>
      </c>
      <c r="F553" s="133">
        <v>300.0</v>
      </c>
      <c r="G553" s="133">
        <v>100.0</v>
      </c>
      <c r="H553" s="133">
        <v>200.0</v>
      </c>
      <c r="I553" s="133">
        <v>200.0</v>
      </c>
      <c r="J553" s="133">
        <v>100.0</v>
      </c>
      <c r="K553" s="133">
        <v>200.0</v>
      </c>
      <c r="L553" s="133">
        <v>150.0</v>
      </c>
      <c r="M553" s="133">
        <v>0.0</v>
      </c>
      <c r="N553" s="133">
        <v>160.0</v>
      </c>
      <c r="O553" s="133">
        <v>0.0</v>
      </c>
      <c r="P553" s="135">
        <f t="shared" si="1"/>
        <v>1570</v>
      </c>
      <c r="Q553" s="136">
        <f t="shared" si="2"/>
        <v>0.688</v>
      </c>
      <c r="R553" s="137">
        <f t="shared" si="3"/>
        <v>0.096</v>
      </c>
      <c r="S553" s="138">
        <f t="shared" si="4"/>
        <v>2.22</v>
      </c>
      <c r="T553" s="139">
        <f t="shared" si="5"/>
        <v>1</v>
      </c>
      <c r="U553" s="139">
        <f t="shared" si="6"/>
        <v>2.38</v>
      </c>
      <c r="V553" s="139">
        <f t="shared" si="7"/>
        <v>1.56</v>
      </c>
      <c r="W553" s="139">
        <f t="shared" si="8"/>
        <v>3.81</v>
      </c>
      <c r="X553" s="139">
        <f t="shared" si="9"/>
        <v>1.9</v>
      </c>
      <c r="Y553" s="139">
        <f t="shared" si="10"/>
        <v>1.38</v>
      </c>
      <c r="Z553" s="139">
        <f t="shared" si="11"/>
        <v>0.84</v>
      </c>
      <c r="AA553" s="139">
        <f t="shared" si="12"/>
        <v>0.84</v>
      </c>
      <c r="AB553" s="139">
        <f t="shared" si="13"/>
        <v>0</v>
      </c>
      <c r="AC553" s="139">
        <f t="shared" si="14"/>
        <v>0</v>
      </c>
      <c r="AD553" s="139">
        <f t="shared" si="15"/>
        <v>0.88</v>
      </c>
      <c r="AE553" s="140">
        <f t="shared" si="16"/>
        <v>17.594</v>
      </c>
      <c r="AF553" s="98">
        <f t="shared" si="17"/>
        <v>0.7551072961</v>
      </c>
      <c r="AG553" s="141">
        <f t="shared" si="18"/>
        <v>0.7551072961</v>
      </c>
    </row>
    <row r="554" ht="15.75" customHeight="1">
      <c r="A554" s="27" t="s">
        <v>172</v>
      </c>
      <c r="B554" s="143" t="s">
        <v>22</v>
      </c>
      <c r="C554" s="133" t="s">
        <v>501</v>
      </c>
      <c r="D554" s="134">
        <v>44733.0</v>
      </c>
      <c r="E554" s="133">
        <v>100.0</v>
      </c>
      <c r="F554" s="133">
        <v>100.0</v>
      </c>
      <c r="G554" s="133">
        <v>30.0</v>
      </c>
      <c r="H554" s="133">
        <v>100.0</v>
      </c>
      <c r="I554" s="133">
        <v>100.0</v>
      </c>
      <c r="J554" s="133">
        <v>50.0</v>
      </c>
      <c r="K554" s="133">
        <v>50.0</v>
      </c>
      <c r="L554" s="133">
        <v>50.0</v>
      </c>
      <c r="M554" s="133">
        <v>40.0</v>
      </c>
      <c r="N554" s="133">
        <v>50.0</v>
      </c>
      <c r="O554" s="133">
        <v>0.0</v>
      </c>
      <c r="P554" s="135">
        <f t="shared" si="1"/>
        <v>670</v>
      </c>
      <c r="Q554" s="136">
        <f t="shared" si="2"/>
        <v>0.43</v>
      </c>
      <c r="R554" s="137">
        <f t="shared" si="3"/>
        <v>0.06</v>
      </c>
      <c r="S554" s="138">
        <f t="shared" si="4"/>
        <v>0.74</v>
      </c>
      <c r="T554" s="139">
        <f t="shared" si="5"/>
        <v>0.3</v>
      </c>
      <c r="U554" s="139">
        <f t="shared" si="6"/>
        <v>1.19</v>
      </c>
      <c r="V554" s="139">
        <f t="shared" si="7"/>
        <v>0.78</v>
      </c>
      <c r="W554" s="139">
        <f t="shared" si="8"/>
        <v>1.905</v>
      </c>
      <c r="X554" s="139">
        <f t="shared" si="9"/>
        <v>0.475</v>
      </c>
      <c r="Y554" s="139">
        <f t="shared" si="10"/>
        <v>0.345</v>
      </c>
      <c r="Z554" s="139">
        <f t="shared" si="11"/>
        <v>0.28</v>
      </c>
      <c r="AA554" s="139">
        <f t="shared" si="12"/>
        <v>0.28</v>
      </c>
      <c r="AB554" s="139">
        <f t="shared" si="13"/>
        <v>0.392</v>
      </c>
      <c r="AC554" s="139">
        <f t="shared" si="14"/>
        <v>0.58</v>
      </c>
      <c r="AD554" s="139">
        <f t="shared" si="15"/>
        <v>0.275</v>
      </c>
      <c r="AE554" s="140">
        <f t="shared" si="16"/>
        <v>8.032</v>
      </c>
      <c r="AF554" s="98">
        <f t="shared" si="17"/>
        <v>0.34472103</v>
      </c>
      <c r="AG554" s="141">
        <f t="shared" si="18"/>
        <v>0.34472103</v>
      </c>
    </row>
    <row r="555" ht="15.75" customHeight="1">
      <c r="A555" s="27" t="s">
        <v>172</v>
      </c>
      <c r="B555" s="143" t="s">
        <v>22</v>
      </c>
      <c r="C555" s="133" t="s">
        <v>502</v>
      </c>
      <c r="D555" s="134">
        <v>44733.0</v>
      </c>
      <c r="E555" s="133">
        <v>60.0</v>
      </c>
      <c r="F555" s="133">
        <v>100.0</v>
      </c>
      <c r="G555" s="133">
        <v>30.0</v>
      </c>
      <c r="H555" s="133">
        <v>60.0</v>
      </c>
      <c r="I555" s="133">
        <v>60.0</v>
      </c>
      <c r="J555" s="133">
        <v>50.0</v>
      </c>
      <c r="K555" s="133">
        <v>60.0</v>
      </c>
      <c r="L555" s="133">
        <v>20.0</v>
      </c>
      <c r="M555" s="133">
        <v>30.0</v>
      </c>
      <c r="N555" s="133">
        <v>50.0</v>
      </c>
      <c r="O555" s="133">
        <v>50.0</v>
      </c>
      <c r="P555" s="135">
        <f t="shared" si="1"/>
        <v>570</v>
      </c>
      <c r="Q555" s="136">
        <f t="shared" si="2"/>
        <v>0.258</v>
      </c>
      <c r="R555" s="137">
        <f t="shared" si="3"/>
        <v>0.036</v>
      </c>
      <c r="S555" s="138">
        <f t="shared" si="4"/>
        <v>0.74</v>
      </c>
      <c r="T555" s="139">
        <f t="shared" si="5"/>
        <v>0.3</v>
      </c>
      <c r="U555" s="139">
        <f t="shared" si="6"/>
        <v>0.714</v>
      </c>
      <c r="V555" s="139">
        <f t="shared" si="7"/>
        <v>0.468</v>
      </c>
      <c r="W555" s="139">
        <f t="shared" si="8"/>
        <v>1.905</v>
      </c>
      <c r="X555" s="139">
        <f t="shared" si="9"/>
        <v>0.57</v>
      </c>
      <c r="Y555" s="139">
        <f t="shared" si="10"/>
        <v>0.414</v>
      </c>
      <c r="Z555" s="139">
        <f t="shared" si="11"/>
        <v>0.112</v>
      </c>
      <c r="AA555" s="139">
        <f t="shared" si="12"/>
        <v>0.112</v>
      </c>
      <c r="AB555" s="139">
        <f t="shared" si="13"/>
        <v>0.294</v>
      </c>
      <c r="AC555" s="139">
        <f t="shared" si="14"/>
        <v>0.435</v>
      </c>
      <c r="AD555" s="139">
        <f t="shared" si="15"/>
        <v>0.275</v>
      </c>
      <c r="AE555" s="140">
        <f t="shared" si="16"/>
        <v>6.633</v>
      </c>
      <c r="AF555" s="98">
        <f t="shared" si="17"/>
        <v>0.2846781116</v>
      </c>
      <c r="AG555" s="141">
        <f t="shared" si="18"/>
        <v>0.2846781116</v>
      </c>
    </row>
    <row r="556" ht="15.75" customHeight="1">
      <c r="A556" s="27" t="s">
        <v>172</v>
      </c>
      <c r="B556" s="143" t="s">
        <v>22</v>
      </c>
      <c r="C556" s="133" t="s">
        <v>503</v>
      </c>
      <c r="D556" s="134">
        <v>44733.0</v>
      </c>
      <c r="E556" s="133">
        <v>60.0</v>
      </c>
      <c r="F556" s="133">
        <v>100.0</v>
      </c>
      <c r="G556" s="133">
        <v>0.0</v>
      </c>
      <c r="H556" s="133">
        <v>80.0</v>
      </c>
      <c r="I556" s="133">
        <v>100.0</v>
      </c>
      <c r="J556" s="133">
        <v>50.0</v>
      </c>
      <c r="K556" s="133">
        <v>100.0</v>
      </c>
      <c r="L556" s="133">
        <v>50.0</v>
      </c>
      <c r="M556" s="133">
        <v>20.0</v>
      </c>
      <c r="N556" s="133">
        <v>60.0</v>
      </c>
      <c r="O556" s="133">
        <v>50.0</v>
      </c>
      <c r="P556" s="135">
        <f t="shared" si="1"/>
        <v>670</v>
      </c>
      <c r="Q556" s="136">
        <f t="shared" si="2"/>
        <v>0.258</v>
      </c>
      <c r="R556" s="137">
        <f t="shared" si="3"/>
        <v>0.036</v>
      </c>
      <c r="S556" s="138">
        <f t="shared" si="4"/>
        <v>0.74</v>
      </c>
      <c r="T556" s="139">
        <f t="shared" si="5"/>
        <v>0</v>
      </c>
      <c r="U556" s="139">
        <f t="shared" si="6"/>
        <v>0.952</v>
      </c>
      <c r="V556" s="139">
        <f t="shared" si="7"/>
        <v>0.78</v>
      </c>
      <c r="W556" s="139">
        <f t="shared" si="8"/>
        <v>1.905</v>
      </c>
      <c r="X556" s="139">
        <f t="shared" si="9"/>
        <v>0.95</v>
      </c>
      <c r="Y556" s="139">
        <f t="shared" si="10"/>
        <v>0.69</v>
      </c>
      <c r="Z556" s="139">
        <f t="shared" si="11"/>
        <v>0.28</v>
      </c>
      <c r="AA556" s="139">
        <f t="shared" si="12"/>
        <v>0.28</v>
      </c>
      <c r="AB556" s="139">
        <f t="shared" si="13"/>
        <v>0.196</v>
      </c>
      <c r="AC556" s="139">
        <f t="shared" si="14"/>
        <v>0.29</v>
      </c>
      <c r="AD556" s="139">
        <f t="shared" si="15"/>
        <v>0.33</v>
      </c>
      <c r="AE556" s="140">
        <f t="shared" si="16"/>
        <v>7.687</v>
      </c>
      <c r="AF556" s="98">
        <f t="shared" si="17"/>
        <v>0.3299141631</v>
      </c>
      <c r="AG556" s="141">
        <f t="shared" si="18"/>
        <v>0.3299141631</v>
      </c>
    </row>
    <row r="557" ht="15.75" customHeight="1">
      <c r="A557" s="27" t="s">
        <v>172</v>
      </c>
      <c r="B557" s="143" t="s">
        <v>22</v>
      </c>
      <c r="C557" s="133" t="s">
        <v>504</v>
      </c>
      <c r="D557" s="134">
        <v>44733.0</v>
      </c>
      <c r="E557" s="133">
        <v>80.0</v>
      </c>
      <c r="F557" s="133">
        <v>70.0</v>
      </c>
      <c r="G557" s="133">
        <v>20.0</v>
      </c>
      <c r="H557" s="133">
        <v>70.0</v>
      </c>
      <c r="I557" s="133">
        <v>72.0</v>
      </c>
      <c r="J557" s="133">
        <v>50.0</v>
      </c>
      <c r="K557" s="133">
        <v>80.0</v>
      </c>
      <c r="L557" s="133">
        <v>50.0</v>
      </c>
      <c r="M557" s="133">
        <v>0.0</v>
      </c>
      <c r="N557" s="133">
        <v>0.0</v>
      </c>
      <c r="O557" s="133">
        <v>50.0</v>
      </c>
      <c r="P557" s="135">
        <f t="shared" si="1"/>
        <v>542</v>
      </c>
      <c r="Q557" s="136">
        <f t="shared" si="2"/>
        <v>0.344</v>
      </c>
      <c r="R557" s="137">
        <f t="shared" si="3"/>
        <v>0.048</v>
      </c>
      <c r="S557" s="138">
        <f t="shared" si="4"/>
        <v>0.518</v>
      </c>
      <c r="T557" s="139">
        <f t="shared" si="5"/>
        <v>0.2</v>
      </c>
      <c r="U557" s="139">
        <f t="shared" si="6"/>
        <v>0.833</v>
      </c>
      <c r="V557" s="139">
        <f t="shared" si="7"/>
        <v>0.5616</v>
      </c>
      <c r="W557" s="139">
        <f t="shared" si="8"/>
        <v>1.905</v>
      </c>
      <c r="X557" s="139">
        <f t="shared" si="9"/>
        <v>0.76</v>
      </c>
      <c r="Y557" s="139">
        <f t="shared" si="10"/>
        <v>0.552</v>
      </c>
      <c r="Z557" s="139">
        <f t="shared" si="11"/>
        <v>0.28</v>
      </c>
      <c r="AA557" s="139">
        <f t="shared" si="12"/>
        <v>0.28</v>
      </c>
      <c r="AB557" s="139">
        <f t="shared" si="13"/>
        <v>0</v>
      </c>
      <c r="AC557" s="139">
        <f t="shared" si="14"/>
        <v>0</v>
      </c>
      <c r="AD557" s="139">
        <f t="shared" si="15"/>
        <v>0</v>
      </c>
      <c r="AE557" s="140">
        <f t="shared" si="16"/>
        <v>6.2816</v>
      </c>
      <c r="AF557" s="98">
        <f t="shared" si="17"/>
        <v>0.2695965665</v>
      </c>
      <c r="AG557" s="141">
        <f t="shared" si="18"/>
        <v>0.2695965665</v>
      </c>
    </row>
    <row r="558" ht="15.75" customHeight="1">
      <c r="A558" s="27" t="s">
        <v>172</v>
      </c>
      <c r="B558" s="143" t="s">
        <v>22</v>
      </c>
      <c r="C558" s="133" t="s">
        <v>505</v>
      </c>
      <c r="D558" s="134">
        <v>44733.0</v>
      </c>
      <c r="E558" s="133">
        <v>100.0</v>
      </c>
      <c r="F558" s="133">
        <v>200.0</v>
      </c>
      <c r="G558" s="133">
        <v>60.0</v>
      </c>
      <c r="H558" s="133">
        <v>100.0</v>
      </c>
      <c r="I558" s="133">
        <v>100.0</v>
      </c>
      <c r="J558" s="133">
        <v>50.0</v>
      </c>
      <c r="K558" s="133">
        <v>140.0</v>
      </c>
      <c r="L558" s="133">
        <v>100.0</v>
      </c>
      <c r="M558" s="133">
        <v>50.0</v>
      </c>
      <c r="N558" s="133">
        <v>100.0</v>
      </c>
      <c r="O558" s="133">
        <v>50.0</v>
      </c>
      <c r="P558" s="135">
        <f t="shared" si="1"/>
        <v>1050</v>
      </c>
      <c r="Q558" s="136">
        <f t="shared" si="2"/>
        <v>0.43</v>
      </c>
      <c r="R558" s="137">
        <f t="shared" si="3"/>
        <v>0.06</v>
      </c>
      <c r="S558" s="138">
        <f t="shared" si="4"/>
        <v>1.48</v>
      </c>
      <c r="T558" s="139">
        <f t="shared" si="5"/>
        <v>0.6</v>
      </c>
      <c r="U558" s="139">
        <f t="shared" si="6"/>
        <v>1.19</v>
      </c>
      <c r="V558" s="139">
        <f t="shared" si="7"/>
        <v>0.78</v>
      </c>
      <c r="W558" s="139">
        <f t="shared" si="8"/>
        <v>1.905</v>
      </c>
      <c r="X558" s="139">
        <f t="shared" si="9"/>
        <v>1.33</v>
      </c>
      <c r="Y558" s="139">
        <f t="shared" si="10"/>
        <v>0.966</v>
      </c>
      <c r="Z558" s="139">
        <f t="shared" si="11"/>
        <v>0.56</v>
      </c>
      <c r="AA558" s="139">
        <f t="shared" si="12"/>
        <v>0.56</v>
      </c>
      <c r="AB558" s="139">
        <f t="shared" si="13"/>
        <v>0.49</v>
      </c>
      <c r="AC558" s="139">
        <f t="shared" si="14"/>
        <v>0.725</v>
      </c>
      <c r="AD558" s="139">
        <f t="shared" si="15"/>
        <v>0.55</v>
      </c>
      <c r="AE558" s="140">
        <f t="shared" si="16"/>
        <v>11.626</v>
      </c>
      <c r="AF558" s="98">
        <f t="shared" si="17"/>
        <v>0.4989699571</v>
      </c>
      <c r="AG558" s="141">
        <f t="shared" si="18"/>
        <v>0.4989699571</v>
      </c>
    </row>
    <row r="559" ht="15.75" customHeight="1">
      <c r="A559" s="27" t="s">
        <v>172</v>
      </c>
      <c r="B559" s="143" t="s">
        <v>22</v>
      </c>
      <c r="C559" s="133" t="s">
        <v>506</v>
      </c>
      <c r="D559" s="134">
        <v>44733.0</v>
      </c>
      <c r="E559" s="133">
        <v>60.0</v>
      </c>
      <c r="F559" s="133">
        <v>0.0</v>
      </c>
      <c r="G559" s="133">
        <v>20.0</v>
      </c>
      <c r="H559" s="133">
        <v>60.0</v>
      </c>
      <c r="I559" s="133">
        <v>0.0</v>
      </c>
      <c r="J559" s="133">
        <v>20.0</v>
      </c>
      <c r="K559" s="133">
        <v>60.0</v>
      </c>
      <c r="L559" s="133">
        <v>20.0</v>
      </c>
      <c r="M559" s="133">
        <v>40.0</v>
      </c>
      <c r="N559" s="133">
        <v>60.0</v>
      </c>
      <c r="O559" s="133">
        <v>50.0</v>
      </c>
      <c r="P559" s="135">
        <f t="shared" si="1"/>
        <v>390</v>
      </c>
      <c r="Q559" s="136">
        <f t="shared" si="2"/>
        <v>0.258</v>
      </c>
      <c r="R559" s="137">
        <f t="shared" si="3"/>
        <v>0.036</v>
      </c>
      <c r="S559" s="138">
        <f t="shared" si="4"/>
        <v>0</v>
      </c>
      <c r="T559" s="139">
        <f t="shared" si="5"/>
        <v>0.2</v>
      </c>
      <c r="U559" s="139">
        <f t="shared" si="6"/>
        <v>0.714</v>
      </c>
      <c r="V559" s="139">
        <f t="shared" si="7"/>
        <v>0</v>
      </c>
      <c r="W559" s="139">
        <f t="shared" si="8"/>
        <v>0.762</v>
      </c>
      <c r="X559" s="139">
        <f t="shared" si="9"/>
        <v>0.57</v>
      </c>
      <c r="Y559" s="139">
        <f t="shared" si="10"/>
        <v>0.414</v>
      </c>
      <c r="Z559" s="139">
        <f t="shared" si="11"/>
        <v>0.112</v>
      </c>
      <c r="AA559" s="139">
        <f t="shared" si="12"/>
        <v>0.112</v>
      </c>
      <c r="AB559" s="139">
        <f t="shared" si="13"/>
        <v>0.392</v>
      </c>
      <c r="AC559" s="139">
        <f t="shared" si="14"/>
        <v>0.58</v>
      </c>
      <c r="AD559" s="139">
        <f t="shared" si="15"/>
        <v>0.33</v>
      </c>
      <c r="AE559" s="140">
        <f t="shared" si="16"/>
        <v>4.48</v>
      </c>
      <c r="AF559" s="98">
        <f t="shared" si="17"/>
        <v>0.1922746781</v>
      </c>
      <c r="AG559" s="141">
        <f t="shared" si="18"/>
        <v>0.1922746781</v>
      </c>
    </row>
    <row r="560" ht="15.75" customHeight="1">
      <c r="A560" s="27" t="s">
        <v>172</v>
      </c>
      <c r="B560" s="143" t="s">
        <v>22</v>
      </c>
      <c r="C560" s="133" t="s">
        <v>507</v>
      </c>
      <c r="D560" s="134">
        <v>44733.0</v>
      </c>
      <c r="E560" s="133">
        <v>60.0</v>
      </c>
      <c r="F560" s="133">
        <v>100.0</v>
      </c>
      <c r="G560" s="133">
        <v>30.0</v>
      </c>
      <c r="H560" s="133">
        <v>60.0</v>
      </c>
      <c r="I560" s="133">
        <v>60.0</v>
      </c>
      <c r="J560" s="133">
        <v>50.0</v>
      </c>
      <c r="K560" s="133">
        <v>60.0</v>
      </c>
      <c r="L560" s="133">
        <v>30.0</v>
      </c>
      <c r="M560" s="133">
        <v>30.0</v>
      </c>
      <c r="N560" s="133">
        <v>40.0</v>
      </c>
      <c r="O560" s="133">
        <v>40.0</v>
      </c>
      <c r="P560" s="135">
        <f t="shared" si="1"/>
        <v>560</v>
      </c>
      <c r="Q560" s="136">
        <f t="shared" si="2"/>
        <v>0.258</v>
      </c>
      <c r="R560" s="137">
        <f t="shared" si="3"/>
        <v>0.036</v>
      </c>
      <c r="S560" s="138">
        <f t="shared" si="4"/>
        <v>0.74</v>
      </c>
      <c r="T560" s="139">
        <f t="shared" si="5"/>
        <v>0.3</v>
      </c>
      <c r="U560" s="139">
        <f t="shared" si="6"/>
        <v>0.714</v>
      </c>
      <c r="V560" s="139">
        <f t="shared" si="7"/>
        <v>0.468</v>
      </c>
      <c r="W560" s="139">
        <f t="shared" si="8"/>
        <v>1.905</v>
      </c>
      <c r="X560" s="139">
        <f t="shared" si="9"/>
        <v>0.57</v>
      </c>
      <c r="Y560" s="139">
        <f t="shared" si="10"/>
        <v>0.414</v>
      </c>
      <c r="Z560" s="139">
        <f t="shared" si="11"/>
        <v>0.168</v>
      </c>
      <c r="AA560" s="139">
        <f t="shared" si="12"/>
        <v>0.168</v>
      </c>
      <c r="AB560" s="139">
        <f t="shared" si="13"/>
        <v>0.294</v>
      </c>
      <c r="AC560" s="139">
        <f t="shared" si="14"/>
        <v>0.435</v>
      </c>
      <c r="AD560" s="139">
        <f t="shared" si="15"/>
        <v>0.22</v>
      </c>
      <c r="AE560" s="140">
        <f t="shared" si="16"/>
        <v>6.69</v>
      </c>
      <c r="AF560" s="98">
        <f t="shared" si="17"/>
        <v>0.2871244635</v>
      </c>
      <c r="AG560" s="141">
        <f t="shared" si="18"/>
        <v>0.2871244635</v>
      </c>
    </row>
    <row r="561" ht="15.75" customHeight="1">
      <c r="A561" s="27" t="s">
        <v>172</v>
      </c>
      <c r="B561" s="143" t="s">
        <v>22</v>
      </c>
      <c r="C561" s="133" t="s">
        <v>508</v>
      </c>
      <c r="D561" s="134">
        <v>44733.0</v>
      </c>
      <c r="E561" s="133">
        <v>120.0</v>
      </c>
      <c r="F561" s="133">
        <v>50.0</v>
      </c>
      <c r="G561" s="133">
        <v>50.0</v>
      </c>
      <c r="H561" s="133">
        <v>150.0</v>
      </c>
      <c r="I561" s="133">
        <v>150.0</v>
      </c>
      <c r="J561" s="133">
        <v>100.0</v>
      </c>
      <c r="K561" s="133">
        <v>200.0</v>
      </c>
      <c r="L561" s="133">
        <v>100.0</v>
      </c>
      <c r="M561" s="133">
        <v>60.0</v>
      </c>
      <c r="N561" s="133">
        <v>100.0</v>
      </c>
      <c r="O561" s="133">
        <v>50.0</v>
      </c>
      <c r="P561" s="135">
        <f t="shared" si="1"/>
        <v>1130</v>
      </c>
      <c r="Q561" s="136">
        <f t="shared" si="2"/>
        <v>0.516</v>
      </c>
      <c r="R561" s="137">
        <f t="shared" si="3"/>
        <v>0.072</v>
      </c>
      <c r="S561" s="138">
        <f t="shared" si="4"/>
        <v>0.37</v>
      </c>
      <c r="T561" s="139">
        <f t="shared" si="5"/>
        <v>0.5</v>
      </c>
      <c r="U561" s="139">
        <f t="shared" si="6"/>
        <v>1.785</v>
      </c>
      <c r="V561" s="139">
        <f t="shared" si="7"/>
        <v>1.17</v>
      </c>
      <c r="W561" s="139">
        <f t="shared" si="8"/>
        <v>3.81</v>
      </c>
      <c r="X561" s="139">
        <f t="shared" si="9"/>
        <v>1.9</v>
      </c>
      <c r="Y561" s="139">
        <f t="shared" si="10"/>
        <v>1.38</v>
      </c>
      <c r="Z561" s="139">
        <f t="shared" si="11"/>
        <v>0.56</v>
      </c>
      <c r="AA561" s="139">
        <f t="shared" si="12"/>
        <v>0.56</v>
      </c>
      <c r="AB561" s="139">
        <f t="shared" si="13"/>
        <v>0.588</v>
      </c>
      <c r="AC561" s="139">
        <f t="shared" si="14"/>
        <v>0.87</v>
      </c>
      <c r="AD561" s="139">
        <f t="shared" si="15"/>
        <v>0.55</v>
      </c>
      <c r="AE561" s="140">
        <f t="shared" si="16"/>
        <v>14.631</v>
      </c>
      <c r="AF561" s="98">
        <f t="shared" si="17"/>
        <v>0.6279399142</v>
      </c>
      <c r="AG561" s="141">
        <f t="shared" si="18"/>
        <v>0.6279399142</v>
      </c>
    </row>
    <row r="562" ht="15.75" customHeight="1">
      <c r="A562" s="27" t="s">
        <v>172</v>
      </c>
      <c r="B562" s="143" t="s">
        <v>22</v>
      </c>
      <c r="C562" s="133" t="s">
        <v>509</v>
      </c>
      <c r="D562" s="134">
        <v>44733.0</v>
      </c>
      <c r="E562" s="133">
        <v>100.0</v>
      </c>
      <c r="F562" s="133">
        <v>300.0</v>
      </c>
      <c r="G562" s="133">
        <v>0.0</v>
      </c>
      <c r="H562" s="133">
        <v>200.0</v>
      </c>
      <c r="I562" s="133">
        <v>200.0</v>
      </c>
      <c r="J562" s="133">
        <v>150.0</v>
      </c>
      <c r="K562" s="133">
        <v>200.0</v>
      </c>
      <c r="L562" s="133">
        <v>100.0</v>
      </c>
      <c r="M562" s="133">
        <v>40.0</v>
      </c>
      <c r="N562" s="133">
        <v>120.0</v>
      </c>
      <c r="O562" s="133">
        <v>100.0</v>
      </c>
      <c r="P562" s="135">
        <f t="shared" si="1"/>
        <v>1510</v>
      </c>
      <c r="Q562" s="136">
        <f t="shared" si="2"/>
        <v>0.43</v>
      </c>
      <c r="R562" s="137">
        <f t="shared" si="3"/>
        <v>0.06</v>
      </c>
      <c r="S562" s="138">
        <f t="shared" si="4"/>
        <v>2.22</v>
      </c>
      <c r="T562" s="139">
        <f t="shared" si="5"/>
        <v>0</v>
      </c>
      <c r="U562" s="139">
        <f t="shared" si="6"/>
        <v>2.38</v>
      </c>
      <c r="V562" s="139">
        <f t="shared" si="7"/>
        <v>1.56</v>
      </c>
      <c r="W562" s="139">
        <f t="shared" si="8"/>
        <v>5.715</v>
      </c>
      <c r="X562" s="139">
        <f t="shared" si="9"/>
        <v>1.9</v>
      </c>
      <c r="Y562" s="139">
        <f t="shared" si="10"/>
        <v>1.38</v>
      </c>
      <c r="Z562" s="139">
        <f t="shared" si="11"/>
        <v>0.56</v>
      </c>
      <c r="AA562" s="139">
        <f t="shared" si="12"/>
        <v>0.56</v>
      </c>
      <c r="AB562" s="139">
        <f t="shared" si="13"/>
        <v>0.392</v>
      </c>
      <c r="AC562" s="139">
        <f t="shared" si="14"/>
        <v>0.58</v>
      </c>
      <c r="AD562" s="139">
        <f t="shared" si="15"/>
        <v>0.66</v>
      </c>
      <c r="AE562" s="140">
        <f t="shared" si="16"/>
        <v>18.397</v>
      </c>
      <c r="AF562" s="98">
        <f t="shared" si="17"/>
        <v>0.7895708155</v>
      </c>
      <c r="AG562" s="141">
        <f t="shared" si="18"/>
        <v>0.7895708155</v>
      </c>
    </row>
    <row r="563" ht="15.75" customHeight="1">
      <c r="A563" s="27" t="s">
        <v>172</v>
      </c>
      <c r="B563" s="143" t="s">
        <v>22</v>
      </c>
      <c r="C563" s="133" t="s">
        <v>510</v>
      </c>
      <c r="D563" s="134">
        <v>44733.0</v>
      </c>
      <c r="P563" s="135">
        <f t="shared" si="1"/>
        <v>0</v>
      </c>
      <c r="Q563" s="136">
        <f t="shared" si="2"/>
        <v>0</v>
      </c>
      <c r="R563" s="137">
        <f t="shared" si="3"/>
        <v>0</v>
      </c>
      <c r="S563" s="138">
        <f t="shared" si="4"/>
        <v>0</v>
      </c>
      <c r="T563" s="139">
        <f t="shared" si="5"/>
        <v>0</v>
      </c>
      <c r="U563" s="139">
        <f t="shared" si="6"/>
        <v>0</v>
      </c>
      <c r="V563" s="139">
        <f t="shared" si="7"/>
        <v>0</v>
      </c>
      <c r="W563" s="139">
        <f t="shared" si="8"/>
        <v>0</v>
      </c>
      <c r="X563" s="139">
        <f t="shared" si="9"/>
        <v>0</v>
      </c>
      <c r="Y563" s="139">
        <f t="shared" si="10"/>
        <v>0</v>
      </c>
      <c r="Z563" s="139">
        <f t="shared" si="11"/>
        <v>0</v>
      </c>
      <c r="AA563" s="139">
        <f t="shared" si="12"/>
        <v>0</v>
      </c>
      <c r="AB563" s="139">
        <f t="shared" si="13"/>
        <v>0</v>
      </c>
      <c r="AC563" s="139">
        <f t="shared" si="14"/>
        <v>0</v>
      </c>
      <c r="AD563" s="139">
        <f t="shared" si="15"/>
        <v>0</v>
      </c>
      <c r="AE563" s="140">
        <f t="shared" si="16"/>
        <v>0</v>
      </c>
      <c r="AF563" s="98">
        <f t="shared" si="17"/>
        <v>0</v>
      </c>
      <c r="AG563" s="141">
        <f t="shared" si="18"/>
        <v>0</v>
      </c>
    </row>
    <row r="564" ht="15.75" customHeight="1">
      <c r="A564" s="27" t="s">
        <v>172</v>
      </c>
      <c r="B564" s="143" t="s">
        <v>22</v>
      </c>
      <c r="C564" s="133" t="s">
        <v>511</v>
      </c>
      <c r="D564" s="134">
        <v>44733.0</v>
      </c>
      <c r="E564" s="133">
        <v>400.0</v>
      </c>
      <c r="F564" s="133">
        <v>600.0</v>
      </c>
      <c r="G564" s="133">
        <v>100.0</v>
      </c>
      <c r="H564" s="133">
        <v>500.0</v>
      </c>
      <c r="I564" s="133">
        <v>400.0</v>
      </c>
      <c r="J564" s="133">
        <v>200.0</v>
      </c>
      <c r="K564" s="133">
        <v>360.0</v>
      </c>
      <c r="L564" s="133">
        <v>200.0</v>
      </c>
      <c r="M564" s="133">
        <v>150.0</v>
      </c>
      <c r="N564" s="133">
        <v>240.0</v>
      </c>
      <c r="O564" s="133">
        <v>50.0</v>
      </c>
      <c r="P564" s="135">
        <f t="shared" si="1"/>
        <v>3200</v>
      </c>
      <c r="Q564" s="136">
        <f t="shared" si="2"/>
        <v>1.72</v>
      </c>
      <c r="R564" s="137">
        <f t="shared" si="3"/>
        <v>0.24</v>
      </c>
      <c r="S564" s="138">
        <f t="shared" si="4"/>
        <v>4.44</v>
      </c>
      <c r="T564" s="139">
        <f t="shared" si="5"/>
        <v>1</v>
      </c>
      <c r="U564" s="139">
        <f t="shared" si="6"/>
        <v>5.95</v>
      </c>
      <c r="V564" s="139">
        <f t="shared" si="7"/>
        <v>3.12</v>
      </c>
      <c r="W564" s="139">
        <f t="shared" si="8"/>
        <v>7.62</v>
      </c>
      <c r="X564" s="139">
        <f t="shared" si="9"/>
        <v>3.42</v>
      </c>
      <c r="Y564" s="139">
        <f t="shared" si="10"/>
        <v>2.484</v>
      </c>
      <c r="Z564" s="139">
        <f t="shared" si="11"/>
        <v>1.12</v>
      </c>
      <c r="AA564" s="139">
        <f t="shared" si="12"/>
        <v>1.12</v>
      </c>
      <c r="AB564" s="139">
        <f t="shared" si="13"/>
        <v>1.47</v>
      </c>
      <c r="AC564" s="139">
        <f t="shared" si="14"/>
        <v>2.175</v>
      </c>
      <c r="AD564" s="139">
        <f t="shared" si="15"/>
        <v>1.32</v>
      </c>
      <c r="AE564" s="140">
        <f t="shared" si="16"/>
        <v>37.199</v>
      </c>
      <c r="AF564" s="98">
        <f t="shared" si="17"/>
        <v>1.596523605</v>
      </c>
      <c r="AG564" s="141">
        <f t="shared" si="18"/>
        <v>1.596523605</v>
      </c>
    </row>
    <row r="565" ht="15.75" customHeight="1">
      <c r="A565" s="27" t="s">
        <v>172</v>
      </c>
      <c r="B565" s="143" t="s">
        <v>22</v>
      </c>
      <c r="C565" s="133" t="s">
        <v>512</v>
      </c>
      <c r="D565" s="134">
        <v>44733.0</v>
      </c>
      <c r="E565" s="133">
        <v>60.0</v>
      </c>
      <c r="F565" s="133">
        <v>60.0</v>
      </c>
      <c r="G565" s="133">
        <v>25.0</v>
      </c>
      <c r="H565" s="133">
        <v>40.0</v>
      </c>
      <c r="I565" s="133">
        <v>72.0</v>
      </c>
      <c r="J565" s="133">
        <v>50.0</v>
      </c>
      <c r="K565" s="133">
        <v>10.0</v>
      </c>
      <c r="L565" s="133">
        <v>40.0</v>
      </c>
      <c r="M565" s="133">
        <v>20.0</v>
      </c>
      <c r="N565" s="133">
        <v>60.0</v>
      </c>
      <c r="O565" s="133">
        <v>20.0</v>
      </c>
      <c r="P565" s="135">
        <f t="shared" si="1"/>
        <v>457</v>
      </c>
      <c r="Q565" s="136">
        <f t="shared" si="2"/>
        <v>0.258</v>
      </c>
      <c r="R565" s="137">
        <f t="shared" si="3"/>
        <v>0.036</v>
      </c>
      <c r="S565" s="138">
        <f t="shared" si="4"/>
        <v>0.444</v>
      </c>
      <c r="T565" s="139">
        <f t="shared" si="5"/>
        <v>0.25</v>
      </c>
      <c r="U565" s="139">
        <f t="shared" si="6"/>
        <v>0.476</v>
      </c>
      <c r="V565" s="139">
        <f t="shared" si="7"/>
        <v>0.5616</v>
      </c>
      <c r="W565" s="139">
        <f t="shared" si="8"/>
        <v>1.905</v>
      </c>
      <c r="X565" s="139">
        <f t="shared" si="9"/>
        <v>0.095</v>
      </c>
      <c r="Y565" s="139">
        <f t="shared" si="10"/>
        <v>0.069</v>
      </c>
      <c r="Z565" s="139">
        <f t="shared" si="11"/>
        <v>0.224</v>
      </c>
      <c r="AA565" s="139">
        <f t="shared" si="12"/>
        <v>0.224</v>
      </c>
      <c r="AB565" s="139">
        <f t="shared" si="13"/>
        <v>0.196</v>
      </c>
      <c r="AC565" s="139">
        <f t="shared" si="14"/>
        <v>0.29</v>
      </c>
      <c r="AD565" s="139">
        <f t="shared" si="15"/>
        <v>0.33</v>
      </c>
      <c r="AE565" s="140">
        <f t="shared" si="16"/>
        <v>5.3586</v>
      </c>
      <c r="AF565" s="98">
        <f t="shared" si="17"/>
        <v>0.2299828326</v>
      </c>
      <c r="AG565" s="141">
        <f t="shared" si="18"/>
        <v>0.2299828326</v>
      </c>
    </row>
    <row r="566" ht="15.75" customHeight="1">
      <c r="A566" s="27" t="s">
        <v>172</v>
      </c>
      <c r="B566" s="143" t="s">
        <v>22</v>
      </c>
      <c r="C566" s="133" t="s">
        <v>487</v>
      </c>
      <c r="D566" s="134">
        <v>44763.0</v>
      </c>
      <c r="E566" s="133">
        <v>100.0</v>
      </c>
      <c r="F566" s="133">
        <v>300.0</v>
      </c>
      <c r="G566" s="133">
        <v>60.0</v>
      </c>
      <c r="H566" s="133">
        <v>200.0</v>
      </c>
      <c r="I566" s="133">
        <v>200.0</v>
      </c>
      <c r="J566" s="133">
        <v>150.0</v>
      </c>
      <c r="K566" s="133">
        <v>200.0</v>
      </c>
      <c r="L566" s="133">
        <v>100.0</v>
      </c>
      <c r="M566" s="133">
        <v>60.0</v>
      </c>
      <c r="N566" s="133">
        <v>200.0</v>
      </c>
      <c r="O566" s="133">
        <v>100.0</v>
      </c>
      <c r="P566" s="135">
        <f t="shared" si="1"/>
        <v>1670</v>
      </c>
      <c r="Q566" s="136">
        <f t="shared" si="2"/>
        <v>0.43</v>
      </c>
      <c r="R566" s="137">
        <f t="shared" si="3"/>
        <v>0.06</v>
      </c>
      <c r="S566" s="138">
        <f t="shared" si="4"/>
        <v>2.22</v>
      </c>
      <c r="T566" s="139">
        <f t="shared" si="5"/>
        <v>0.6</v>
      </c>
      <c r="U566" s="139">
        <f t="shared" si="6"/>
        <v>2.38</v>
      </c>
      <c r="V566" s="139">
        <f t="shared" si="7"/>
        <v>1.56</v>
      </c>
      <c r="W566" s="139">
        <f t="shared" si="8"/>
        <v>5.715</v>
      </c>
      <c r="X566" s="139">
        <f t="shared" si="9"/>
        <v>1.9</v>
      </c>
      <c r="Y566" s="139">
        <f t="shared" si="10"/>
        <v>1.38</v>
      </c>
      <c r="Z566" s="139">
        <f t="shared" si="11"/>
        <v>0.56</v>
      </c>
      <c r="AA566" s="139">
        <f t="shared" si="12"/>
        <v>0.56</v>
      </c>
      <c r="AB566" s="139">
        <f t="shared" si="13"/>
        <v>0.588</v>
      </c>
      <c r="AC566" s="139">
        <f t="shared" si="14"/>
        <v>0.87</v>
      </c>
      <c r="AD566" s="139">
        <f t="shared" si="15"/>
        <v>1.1</v>
      </c>
      <c r="AE566" s="140">
        <f t="shared" si="16"/>
        <v>19.923</v>
      </c>
      <c r="AF566" s="98">
        <f t="shared" si="17"/>
        <v>0.8550643777</v>
      </c>
      <c r="AG566" s="141">
        <f t="shared" si="18"/>
        <v>0.8550643777</v>
      </c>
    </row>
    <row r="567" ht="15.75" customHeight="1">
      <c r="A567" s="27" t="s">
        <v>172</v>
      </c>
      <c r="B567" s="143" t="s">
        <v>22</v>
      </c>
      <c r="C567" s="133" t="s">
        <v>488</v>
      </c>
      <c r="D567" s="134">
        <v>44763.0</v>
      </c>
      <c r="E567" s="133">
        <v>100.0</v>
      </c>
      <c r="F567" s="133">
        <v>100.0</v>
      </c>
      <c r="G567" s="133">
        <v>50.0</v>
      </c>
      <c r="H567" s="133">
        <v>100.0</v>
      </c>
      <c r="I567" s="133">
        <v>100.0</v>
      </c>
      <c r="J567" s="133">
        <v>50.0</v>
      </c>
      <c r="M567" s="133">
        <v>10.0</v>
      </c>
      <c r="P567" s="135">
        <f t="shared" si="1"/>
        <v>510</v>
      </c>
      <c r="Q567" s="136">
        <f t="shared" si="2"/>
        <v>0.43</v>
      </c>
      <c r="R567" s="137">
        <f t="shared" si="3"/>
        <v>0.06</v>
      </c>
      <c r="S567" s="138">
        <f t="shared" si="4"/>
        <v>0.74</v>
      </c>
      <c r="T567" s="139">
        <f t="shared" si="5"/>
        <v>0.5</v>
      </c>
      <c r="U567" s="139">
        <f t="shared" si="6"/>
        <v>1.19</v>
      </c>
      <c r="V567" s="139">
        <f t="shared" si="7"/>
        <v>0.78</v>
      </c>
      <c r="W567" s="139">
        <f t="shared" si="8"/>
        <v>1.905</v>
      </c>
      <c r="X567" s="139">
        <f t="shared" si="9"/>
        <v>0</v>
      </c>
      <c r="Y567" s="139">
        <f t="shared" si="10"/>
        <v>0</v>
      </c>
      <c r="Z567" s="139">
        <f t="shared" si="11"/>
        <v>0</v>
      </c>
      <c r="AA567" s="139">
        <f t="shared" si="12"/>
        <v>0</v>
      </c>
      <c r="AB567" s="139">
        <f t="shared" si="13"/>
        <v>0.098</v>
      </c>
      <c r="AC567" s="139">
        <f t="shared" si="14"/>
        <v>0.145</v>
      </c>
      <c r="AD567" s="139">
        <f t="shared" si="15"/>
        <v>0</v>
      </c>
      <c r="AE567" s="140">
        <f t="shared" si="16"/>
        <v>5.848</v>
      </c>
      <c r="AF567" s="98">
        <f t="shared" si="17"/>
        <v>0.2509871245</v>
      </c>
      <c r="AG567" s="141">
        <f t="shared" si="18"/>
        <v>0.2509871245</v>
      </c>
    </row>
    <row r="568" ht="15.75" customHeight="1">
      <c r="A568" s="27" t="s">
        <v>172</v>
      </c>
      <c r="B568" s="143" t="s">
        <v>22</v>
      </c>
      <c r="C568" s="133" t="s">
        <v>489</v>
      </c>
      <c r="D568" s="134">
        <v>44763.0</v>
      </c>
      <c r="E568" s="133">
        <v>60.0</v>
      </c>
      <c r="F568" s="133">
        <v>80.0</v>
      </c>
      <c r="G568" s="133">
        <v>0.0</v>
      </c>
      <c r="H568" s="133">
        <v>50.0</v>
      </c>
      <c r="I568" s="133">
        <v>60.0</v>
      </c>
      <c r="M568" s="133">
        <v>10.0</v>
      </c>
      <c r="P568" s="135">
        <f t="shared" si="1"/>
        <v>260</v>
      </c>
      <c r="Q568" s="136">
        <f t="shared" si="2"/>
        <v>0.258</v>
      </c>
      <c r="R568" s="137">
        <f t="shared" si="3"/>
        <v>0.036</v>
      </c>
      <c r="S568" s="138">
        <f t="shared" si="4"/>
        <v>0.592</v>
      </c>
      <c r="T568" s="139">
        <f t="shared" si="5"/>
        <v>0</v>
      </c>
      <c r="U568" s="139">
        <f t="shared" si="6"/>
        <v>0.595</v>
      </c>
      <c r="V568" s="139">
        <f t="shared" si="7"/>
        <v>0.468</v>
      </c>
      <c r="W568" s="139">
        <f t="shared" si="8"/>
        <v>0</v>
      </c>
      <c r="X568" s="139">
        <f t="shared" si="9"/>
        <v>0</v>
      </c>
      <c r="Y568" s="139">
        <f t="shared" si="10"/>
        <v>0</v>
      </c>
      <c r="Z568" s="139">
        <f t="shared" si="11"/>
        <v>0</v>
      </c>
      <c r="AA568" s="139">
        <f t="shared" si="12"/>
        <v>0</v>
      </c>
      <c r="AB568" s="139">
        <f t="shared" si="13"/>
        <v>0.098</v>
      </c>
      <c r="AC568" s="139">
        <f t="shared" si="14"/>
        <v>0.145</v>
      </c>
      <c r="AD568" s="139">
        <f t="shared" si="15"/>
        <v>0</v>
      </c>
      <c r="AE568" s="140">
        <f t="shared" si="16"/>
        <v>2.192</v>
      </c>
      <c r="AF568" s="98">
        <f t="shared" si="17"/>
        <v>0.09407725322</v>
      </c>
      <c r="AG568" s="141">
        <f t="shared" si="18"/>
        <v>0.09407725322</v>
      </c>
    </row>
    <row r="569" ht="15.75" customHeight="1">
      <c r="A569" s="27" t="s">
        <v>172</v>
      </c>
      <c r="B569" s="143" t="s">
        <v>22</v>
      </c>
      <c r="C569" s="133" t="s">
        <v>490</v>
      </c>
      <c r="D569" s="134">
        <v>44763.0</v>
      </c>
      <c r="E569" s="133">
        <v>60.0</v>
      </c>
      <c r="F569" s="133">
        <v>100.0</v>
      </c>
      <c r="G569" s="133">
        <v>0.0</v>
      </c>
      <c r="H569" s="133">
        <v>50.0</v>
      </c>
      <c r="I569" s="133">
        <v>44.0</v>
      </c>
      <c r="J569" s="133">
        <v>50.0</v>
      </c>
      <c r="K569" s="133">
        <v>60.0</v>
      </c>
      <c r="L569" s="133">
        <v>30.0</v>
      </c>
      <c r="M569" s="133">
        <v>20.0</v>
      </c>
      <c r="N569" s="133">
        <v>60.0</v>
      </c>
      <c r="P569" s="135">
        <f t="shared" si="1"/>
        <v>474</v>
      </c>
      <c r="Q569" s="136">
        <f t="shared" si="2"/>
        <v>0.258</v>
      </c>
      <c r="R569" s="137">
        <f t="shared" si="3"/>
        <v>0.036</v>
      </c>
      <c r="S569" s="138">
        <f t="shared" si="4"/>
        <v>0.74</v>
      </c>
      <c r="T569" s="139">
        <f t="shared" si="5"/>
        <v>0</v>
      </c>
      <c r="U569" s="139">
        <f t="shared" si="6"/>
        <v>0.595</v>
      </c>
      <c r="V569" s="139">
        <f t="shared" si="7"/>
        <v>0.3432</v>
      </c>
      <c r="W569" s="139">
        <f t="shared" si="8"/>
        <v>1.905</v>
      </c>
      <c r="X569" s="139">
        <f t="shared" si="9"/>
        <v>0.57</v>
      </c>
      <c r="Y569" s="139">
        <f t="shared" si="10"/>
        <v>0.414</v>
      </c>
      <c r="Z569" s="139">
        <f t="shared" si="11"/>
        <v>0.168</v>
      </c>
      <c r="AA569" s="139">
        <f t="shared" si="12"/>
        <v>0.168</v>
      </c>
      <c r="AB569" s="139">
        <f t="shared" si="13"/>
        <v>0.196</v>
      </c>
      <c r="AC569" s="139">
        <f t="shared" si="14"/>
        <v>0.29</v>
      </c>
      <c r="AD569" s="139">
        <f t="shared" si="15"/>
        <v>0.33</v>
      </c>
      <c r="AE569" s="140">
        <f t="shared" si="16"/>
        <v>6.0132</v>
      </c>
      <c r="AF569" s="98">
        <f t="shared" si="17"/>
        <v>0.2580772532</v>
      </c>
      <c r="AG569" s="141">
        <f t="shared" si="18"/>
        <v>0.2580772532</v>
      </c>
    </row>
    <row r="570" ht="15.75" customHeight="1">
      <c r="A570" s="27" t="s">
        <v>172</v>
      </c>
      <c r="B570" s="143" t="s">
        <v>22</v>
      </c>
      <c r="C570" s="133" t="s">
        <v>491</v>
      </c>
      <c r="D570" s="134">
        <v>44763.0</v>
      </c>
      <c r="P570" s="135">
        <f t="shared" si="1"/>
        <v>0</v>
      </c>
      <c r="Q570" s="136">
        <f t="shared" si="2"/>
        <v>0</v>
      </c>
      <c r="R570" s="137">
        <f t="shared" si="3"/>
        <v>0</v>
      </c>
      <c r="S570" s="138">
        <f t="shared" si="4"/>
        <v>0</v>
      </c>
      <c r="T570" s="139">
        <f t="shared" si="5"/>
        <v>0</v>
      </c>
      <c r="U570" s="139">
        <f t="shared" si="6"/>
        <v>0</v>
      </c>
      <c r="V570" s="139">
        <f t="shared" si="7"/>
        <v>0</v>
      </c>
      <c r="W570" s="139">
        <f t="shared" si="8"/>
        <v>0</v>
      </c>
      <c r="X570" s="139">
        <f t="shared" si="9"/>
        <v>0</v>
      </c>
      <c r="Y570" s="139">
        <f t="shared" si="10"/>
        <v>0</v>
      </c>
      <c r="Z570" s="139">
        <f t="shared" si="11"/>
        <v>0</v>
      </c>
      <c r="AA570" s="139">
        <f t="shared" si="12"/>
        <v>0</v>
      </c>
      <c r="AB570" s="139">
        <f t="shared" si="13"/>
        <v>0</v>
      </c>
      <c r="AC570" s="139">
        <f t="shared" si="14"/>
        <v>0</v>
      </c>
      <c r="AD570" s="139">
        <f t="shared" si="15"/>
        <v>0</v>
      </c>
      <c r="AE570" s="140">
        <f t="shared" si="16"/>
        <v>0</v>
      </c>
      <c r="AF570" s="98">
        <f t="shared" si="17"/>
        <v>0</v>
      </c>
      <c r="AG570" s="141">
        <f t="shared" si="18"/>
        <v>0</v>
      </c>
    </row>
    <row r="571" ht="15.75" customHeight="1">
      <c r="A571" s="27" t="s">
        <v>172</v>
      </c>
      <c r="B571" s="143" t="s">
        <v>22</v>
      </c>
      <c r="C571" s="133" t="s">
        <v>492</v>
      </c>
      <c r="D571" s="134">
        <v>44763.0</v>
      </c>
      <c r="E571" s="133">
        <v>40.0</v>
      </c>
      <c r="F571" s="133">
        <v>50.0</v>
      </c>
      <c r="G571" s="133">
        <v>5.0</v>
      </c>
      <c r="H571" s="133">
        <v>10.0</v>
      </c>
      <c r="I571" s="133">
        <v>16.0</v>
      </c>
      <c r="M571" s="133">
        <v>20.0</v>
      </c>
      <c r="P571" s="135">
        <f t="shared" si="1"/>
        <v>141</v>
      </c>
      <c r="Q571" s="136">
        <f t="shared" si="2"/>
        <v>0.172</v>
      </c>
      <c r="R571" s="137">
        <f t="shared" si="3"/>
        <v>0.024</v>
      </c>
      <c r="S571" s="138">
        <f t="shared" si="4"/>
        <v>0.37</v>
      </c>
      <c r="T571" s="139">
        <f t="shared" si="5"/>
        <v>0.05</v>
      </c>
      <c r="U571" s="139">
        <f t="shared" si="6"/>
        <v>0.119</v>
      </c>
      <c r="V571" s="139">
        <f t="shared" si="7"/>
        <v>0.1248</v>
      </c>
      <c r="W571" s="139">
        <f t="shared" si="8"/>
        <v>0</v>
      </c>
      <c r="X571" s="139">
        <f t="shared" si="9"/>
        <v>0</v>
      </c>
      <c r="Y571" s="139">
        <f t="shared" si="10"/>
        <v>0</v>
      </c>
      <c r="Z571" s="139">
        <f t="shared" si="11"/>
        <v>0</v>
      </c>
      <c r="AA571" s="139">
        <f t="shared" si="12"/>
        <v>0</v>
      </c>
      <c r="AB571" s="139">
        <f t="shared" si="13"/>
        <v>0.196</v>
      </c>
      <c r="AC571" s="139">
        <f t="shared" si="14"/>
        <v>0.29</v>
      </c>
      <c r="AD571" s="139">
        <f t="shared" si="15"/>
        <v>0</v>
      </c>
      <c r="AE571" s="140">
        <f t="shared" si="16"/>
        <v>1.3458</v>
      </c>
      <c r="AF571" s="98">
        <f t="shared" si="17"/>
        <v>0.05775965665</v>
      </c>
      <c r="AG571" s="141">
        <f t="shared" si="18"/>
        <v>0.05775965665</v>
      </c>
    </row>
    <row r="572" ht="15.75" customHeight="1">
      <c r="A572" s="27" t="s">
        <v>172</v>
      </c>
      <c r="B572" s="143" t="s">
        <v>22</v>
      </c>
      <c r="C572" s="133" t="s">
        <v>493</v>
      </c>
      <c r="D572" s="134">
        <v>44763.0</v>
      </c>
      <c r="E572" s="133">
        <v>60.0</v>
      </c>
      <c r="F572" s="133">
        <v>100.0</v>
      </c>
      <c r="G572" s="133">
        <v>0.0</v>
      </c>
      <c r="H572" s="133">
        <v>50.0</v>
      </c>
      <c r="I572" s="133">
        <v>40.0</v>
      </c>
      <c r="J572" s="133">
        <v>50.0</v>
      </c>
      <c r="K572" s="133">
        <v>0.0</v>
      </c>
      <c r="L572" s="133">
        <v>50.0</v>
      </c>
      <c r="M572" s="133">
        <v>0.0</v>
      </c>
      <c r="N572" s="133">
        <v>0.0</v>
      </c>
      <c r="O572" s="133">
        <v>30.0</v>
      </c>
      <c r="P572" s="135">
        <f t="shared" si="1"/>
        <v>380</v>
      </c>
      <c r="Q572" s="136">
        <f t="shared" si="2"/>
        <v>0.258</v>
      </c>
      <c r="R572" s="137">
        <f t="shared" si="3"/>
        <v>0.036</v>
      </c>
      <c r="S572" s="138">
        <f t="shared" si="4"/>
        <v>0.74</v>
      </c>
      <c r="T572" s="139">
        <f t="shared" si="5"/>
        <v>0</v>
      </c>
      <c r="U572" s="139">
        <f t="shared" si="6"/>
        <v>0.595</v>
      </c>
      <c r="V572" s="139">
        <f t="shared" si="7"/>
        <v>0.312</v>
      </c>
      <c r="W572" s="139">
        <f t="shared" si="8"/>
        <v>1.905</v>
      </c>
      <c r="X572" s="139">
        <f t="shared" si="9"/>
        <v>0</v>
      </c>
      <c r="Y572" s="139">
        <f t="shared" si="10"/>
        <v>0</v>
      </c>
      <c r="Z572" s="139">
        <f t="shared" si="11"/>
        <v>0.28</v>
      </c>
      <c r="AA572" s="139">
        <f t="shared" si="12"/>
        <v>0.28</v>
      </c>
      <c r="AB572" s="139">
        <f t="shared" si="13"/>
        <v>0</v>
      </c>
      <c r="AC572" s="139">
        <f t="shared" si="14"/>
        <v>0</v>
      </c>
      <c r="AD572" s="139">
        <f t="shared" si="15"/>
        <v>0</v>
      </c>
      <c r="AE572" s="140">
        <f t="shared" si="16"/>
        <v>4.406</v>
      </c>
      <c r="AF572" s="98">
        <f t="shared" si="17"/>
        <v>0.1890987124</v>
      </c>
      <c r="AG572" s="141">
        <f t="shared" si="18"/>
        <v>0.1890987124</v>
      </c>
    </row>
    <row r="573" ht="15.75" customHeight="1">
      <c r="A573" s="27" t="s">
        <v>172</v>
      </c>
      <c r="B573" s="143" t="s">
        <v>22</v>
      </c>
      <c r="C573" s="133" t="s">
        <v>494</v>
      </c>
      <c r="D573" s="134">
        <v>44763.0</v>
      </c>
      <c r="E573" s="133">
        <v>80.0</v>
      </c>
      <c r="F573" s="133">
        <v>70.0</v>
      </c>
      <c r="G573" s="133">
        <v>0.0</v>
      </c>
      <c r="H573" s="133">
        <v>60.0</v>
      </c>
      <c r="I573" s="133">
        <v>60.0</v>
      </c>
      <c r="J573" s="133">
        <v>0.0</v>
      </c>
      <c r="K573" s="133">
        <v>100.0</v>
      </c>
      <c r="L573" s="133">
        <v>50.0</v>
      </c>
      <c r="M573" s="133">
        <v>40.0</v>
      </c>
      <c r="N573" s="133">
        <v>60.0</v>
      </c>
      <c r="O573" s="133">
        <v>30.0</v>
      </c>
      <c r="P573" s="135">
        <f t="shared" si="1"/>
        <v>550</v>
      </c>
      <c r="Q573" s="136">
        <f t="shared" si="2"/>
        <v>0.344</v>
      </c>
      <c r="R573" s="137">
        <f t="shared" si="3"/>
        <v>0.048</v>
      </c>
      <c r="S573" s="138">
        <f t="shared" si="4"/>
        <v>0.518</v>
      </c>
      <c r="T573" s="139">
        <f t="shared" si="5"/>
        <v>0</v>
      </c>
      <c r="U573" s="139">
        <f t="shared" si="6"/>
        <v>0.714</v>
      </c>
      <c r="V573" s="139">
        <f t="shared" si="7"/>
        <v>0.468</v>
      </c>
      <c r="W573" s="139">
        <f t="shared" si="8"/>
        <v>0</v>
      </c>
      <c r="X573" s="139">
        <f t="shared" si="9"/>
        <v>0.95</v>
      </c>
      <c r="Y573" s="139">
        <f t="shared" si="10"/>
        <v>0.69</v>
      </c>
      <c r="Z573" s="139">
        <f t="shared" si="11"/>
        <v>0.28</v>
      </c>
      <c r="AA573" s="139">
        <f t="shared" si="12"/>
        <v>0.28</v>
      </c>
      <c r="AB573" s="139">
        <f t="shared" si="13"/>
        <v>0.392</v>
      </c>
      <c r="AC573" s="139">
        <f t="shared" si="14"/>
        <v>0.58</v>
      </c>
      <c r="AD573" s="139">
        <f t="shared" si="15"/>
        <v>0.33</v>
      </c>
      <c r="AE573" s="140">
        <f t="shared" si="16"/>
        <v>5.594</v>
      </c>
      <c r="AF573" s="98">
        <f t="shared" si="17"/>
        <v>0.2400858369</v>
      </c>
      <c r="AG573" s="141">
        <f t="shared" si="18"/>
        <v>0.2400858369</v>
      </c>
    </row>
    <row r="574" ht="15.75" customHeight="1">
      <c r="A574" s="27" t="s">
        <v>172</v>
      </c>
      <c r="B574" s="143" t="s">
        <v>22</v>
      </c>
      <c r="C574" s="133" t="s">
        <v>495</v>
      </c>
      <c r="D574" s="134">
        <v>44763.0</v>
      </c>
      <c r="E574" s="133">
        <v>40.0</v>
      </c>
      <c r="F574" s="133">
        <v>120.0</v>
      </c>
      <c r="G574" s="133">
        <v>0.0</v>
      </c>
      <c r="H574" s="133">
        <v>50.0</v>
      </c>
      <c r="I574" s="133">
        <v>32.0</v>
      </c>
      <c r="J574" s="133">
        <v>50.0</v>
      </c>
      <c r="K574" s="133">
        <v>30.0</v>
      </c>
      <c r="L574" s="133">
        <v>40.0</v>
      </c>
      <c r="M574" s="133">
        <v>30.0</v>
      </c>
      <c r="P574" s="135">
        <f t="shared" si="1"/>
        <v>392</v>
      </c>
      <c r="Q574" s="136">
        <f t="shared" si="2"/>
        <v>0.172</v>
      </c>
      <c r="R574" s="137">
        <f t="shared" si="3"/>
        <v>0.024</v>
      </c>
      <c r="S574" s="138">
        <f t="shared" si="4"/>
        <v>0.888</v>
      </c>
      <c r="T574" s="139">
        <f t="shared" si="5"/>
        <v>0</v>
      </c>
      <c r="U574" s="139">
        <f t="shared" si="6"/>
        <v>0.595</v>
      </c>
      <c r="V574" s="139">
        <f t="shared" si="7"/>
        <v>0.2496</v>
      </c>
      <c r="W574" s="139">
        <f t="shared" si="8"/>
        <v>1.905</v>
      </c>
      <c r="X574" s="139">
        <f t="shared" si="9"/>
        <v>0.285</v>
      </c>
      <c r="Y574" s="139">
        <f t="shared" si="10"/>
        <v>0.207</v>
      </c>
      <c r="Z574" s="139">
        <f t="shared" si="11"/>
        <v>0.224</v>
      </c>
      <c r="AA574" s="139">
        <f t="shared" si="12"/>
        <v>0.224</v>
      </c>
      <c r="AB574" s="139">
        <f t="shared" si="13"/>
        <v>0.294</v>
      </c>
      <c r="AC574" s="139">
        <f t="shared" si="14"/>
        <v>0.435</v>
      </c>
      <c r="AD574" s="139">
        <f t="shared" si="15"/>
        <v>0</v>
      </c>
      <c r="AE574" s="140">
        <f t="shared" si="16"/>
        <v>5.5026</v>
      </c>
      <c r="AF574" s="98">
        <f t="shared" si="17"/>
        <v>0.2361630901</v>
      </c>
      <c r="AG574" s="141">
        <f t="shared" si="18"/>
        <v>0.2361630901</v>
      </c>
    </row>
    <row r="575" ht="15.75" customHeight="1">
      <c r="A575" s="27" t="s">
        <v>172</v>
      </c>
      <c r="B575" s="143" t="s">
        <v>22</v>
      </c>
      <c r="C575" s="133" t="s">
        <v>496</v>
      </c>
      <c r="D575" s="134">
        <v>44763.0</v>
      </c>
      <c r="E575" s="133">
        <v>100.0</v>
      </c>
      <c r="F575" s="133">
        <v>140.0</v>
      </c>
      <c r="G575" s="133">
        <v>25.0</v>
      </c>
      <c r="H575" s="133">
        <v>120.0</v>
      </c>
      <c r="I575" s="133">
        <v>120.0</v>
      </c>
      <c r="J575" s="133">
        <v>100.0</v>
      </c>
      <c r="K575" s="133">
        <v>100.0</v>
      </c>
      <c r="L575" s="133">
        <v>100.0</v>
      </c>
      <c r="M575" s="133">
        <v>50.0</v>
      </c>
      <c r="N575" s="133">
        <v>100.0</v>
      </c>
      <c r="O575" s="133">
        <v>50.0</v>
      </c>
      <c r="P575" s="135">
        <f t="shared" si="1"/>
        <v>1005</v>
      </c>
      <c r="Q575" s="136">
        <f t="shared" si="2"/>
        <v>0.43</v>
      </c>
      <c r="R575" s="137">
        <f t="shared" si="3"/>
        <v>0.06</v>
      </c>
      <c r="S575" s="138">
        <f t="shared" si="4"/>
        <v>1.036</v>
      </c>
      <c r="T575" s="139">
        <f t="shared" si="5"/>
        <v>0.25</v>
      </c>
      <c r="U575" s="139">
        <f t="shared" si="6"/>
        <v>1.428</v>
      </c>
      <c r="V575" s="139">
        <f t="shared" si="7"/>
        <v>0.936</v>
      </c>
      <c r="W575" s="139">
        <f t="shared" si="8"/>
        <v>3.81</v>
      </c>
      <c r="X575" s="139">
        <f t="shared" si="9"/>
        <v>0.95</v>
      </c>
      <c r="Y575" s="139">
        <f t="shared" si="10"/>
        <v>0.69</v>
      </c>
      <c r="Z575" s="139">
        <f t="shared" si="11"/>
        <v>0.56</v>
      </c>
      <c r="AA575" s="139">
        <f t="shared" si="12"/>
        <v>0.56</v>
      </c>
      <c r="AB575" s="139">
        <f t="shared" si="13"/>
        <v>0.49</v>
      </c>
      <c r="AC575" s="139">
        <f t="shared" si="14"/>
        <v>0.725</v>
      </c>
      <c r="AD575" s="139">
        <f t="shared" si="15"/>
        <v>0.55</v>
      </c>
      <c r="AE575" s="140">
        <f t="shared" si="16"/>
        <v>12.475</v>
      </c>
      <c r="AF575" s="98">
        <f t="shared" si="17"/>
        <v>0.5354077253</v>
      </c>
      <c r="AG575" s="141">
        <f t="shared" si="18"/>
        <v>0.5354077253</v>
      </c>
    </row>
    <row r="576" ht="15.75" customHeight="1">
      <c r="A576" s="27" t="s">
        <v>172</v>
      </c>
      <c r="B576" s="143" t="s">
        <v>22</v>
      </c>
      <c r="C576" s="133" t="s">
        <v>497</v>
      </c>
      <c r="D576" s="134">
        <v>44763.0</v>
      </c>
      <c r="P576" s="135">
        <f t="shared" si="1"/>
        <v>0</v>
      </c>
      <c r="Q576" s="136">
        <f t="shared" si="2"/>
        <v>0</v>
      </c>
      <c r="R576" s="137">
        <f t="shared" si="3"/>
        <v>0</v>
      </c>
      <c r="S576" s="138">
        <f t="shared" si="4"/>
        <v>0</v>
      </c>
      <c r="T576" s="139">
        <f t="shared" si="5"/>
        <v>0</v>
      </c>
      <c r="U576" s="139">
        <f t="shared" si="6"/>
        <v>0</v>
      </c>
      <c r="V576" s="139">
        <f t="shared" si="7"/>
        <v>0</v>
      </c>
      <c r="W576" s="139">
        <f t="shared" si="8"/>
        <v>0</v>
      </c>
      <c r="X576" s="139">
        <f t="shared" si="9"/>
        <v>0</v>
      </c>
      <c r="Y576" s="139">
        <f t="shared" si="10"/>
        <v>0</v>
      </c>
      <c r="Z576" s="139">
        <f t="shared" si="11"/>
        <v>0</v>
      </c>
      <c r="AA576" s="139">
        <f t="shared" si="12"/>
        <v>0</v>
      </c>
      <c r="AB576" s="139">
        <f t="shared" si="13"/>
        <v>0</v>
      </c>
      <c r="AC576" s="139">
        <f t="shared" si="14"/>
        <v>0</v>
      </c>
      <c r="AD576" s="139">
        <f t="shared" si="15"/>
        <v>0</v>
      </c>
      <c r="AE576" s="140">
        <f t="shared" si="16"/>
        <v>0</v>
      </c>
      <c r="AF576" s="98">
        <f t="shared" si="17"/>
        <v>0</v>
      </c>
      <c r="AG576" s="141">
        <f t="shared" si="18"/>
        <v>0</v>
      </c>
    </row>
    <row r="577" ht="15.75" customHeight="1">
      <c r="A577" s="27" t="s">
        <v>172</v>
      </c>
      <c r="B577" s="143" t="s">
        <v>22</v>
      </c>
      <c r="C577" s="133" t="s">
        <v>498</v>
      </c>
      <c r="D577" s="134">
        <v>44763.0</v>
      </c>
      <c r="E577" s="133">
        <v>100.0</v>
      </c>
      <c r="F577" s="133">
        <v>250.0</v>
      </c>
      <c r="G577" s="133">
        <v>0.0</v>
      </c>
      <c r="H577" s="133">
        <v>200.0</v>
      </c>
      <c r="I577" s="133">
        <v>200.0</v>
      </c>
      <c r="J577" s="133">
        <v>100.0</v>
      </c>
      <c r="K577" s="133">
        <v>100.0</v>
      </c>
      <c r="L577" s="133">
        <v>100.0</v>
      </c>
      <c r="M577" s="133">
        <v>100.0</v>
      </c>
      <c r="N577" s="133">
        <v>100.0</v>
      </c>
      <c r="O577" s="133">
        <v>50.0</v>
      </c>
      <c r="P577" s="135">
        <f t="shared" si="1"/>
        <v>1300</v>
      </c>
      <c r="Q577" s="136">
        <f t="shared" si="2"/>
        <v>0.43</v>
      </c>
      <c r="R577" s="137">
        <f t="shared" si="3"/>
        <v>0.06</v>
      </c>
      <c r="S577" s="138">
        <f t="shared" si="4"/>
        <v>1.85</v>
      </c>
      <c r="T577" s="139">
        <f t="shared" si="5"/>
        <v>0</v>
      </c>
      <c r="U577" s="139">
        <f t="shared" si="6"/>
        <v>2.38</v>
      </c>
      <c r="V577" s="139">
        <f t="shared" si="7"/>
        <v>1.56</v>
      </c>
      <c r="W577" s="139">
        <f t="shared" si="8"/>
        <v>3.81</v>
      </c>
      <c r="X577" s="139">
        <f t="shared" si="9"/>
        <v>0.95</v>
      </c>
      <c r="Y577" s="139">
        <f t="shared" si="10"/>
        <v>0.69</v>
      </c>
      <c r="Z577" s="139">
        <f t="shared" si="11"/>
        <v>0.56</v>
      </c>
      <c r="AA577" s="139">
        <f t="shared" si="12"/>
        <v>0.56</v>
      </c>
      <c r="AB577" s="139">
        <f t="shared" si="13"/>
        <v>0.98</v>
      </c>
      <c r="AC577" s="139">
        <f t="shared" si="14"/>
        <v>1.45</v>
      </c>
      <c r="AD577" s="139">
        <f t="shared" si="15"/>
        <v>0.55</v>
      </c>
      <c r="AE577" s="140">
        <f t="shared" si="16"/>
        <v>15.83</v>
      </c>
      <c r="AF577" s="98">
        <f t="shared" si="17"/>
        <v>0.6793991416</v>
      </c>
      <c r="AG577" s="141">
        <f t="shared" si="18"/>
        <v>0.6793991416</v>
      </c>
    </row>
    <row r="578" ht="15.75" customHeight="1">
      <c r="A578" s="27" t="s">
        <v>172</v>
      </c>
      <c r="B578" s="143" t="s">
        <v>22</v>
      </c>
      <c r="C578" s="133" t="s">
        <v>499</v>
      </c>
      <c r="D578" s="134">
        <v>44763.0</v>
      </c>
      <c r="E578" s="133">
        <v>0.0</v>
      </c>
      <c r="F578" s="133">
        <v>100.0</v>
      </c>
      <c r="G578" s="133">
        <v>20.0</v>
      </c>
      <c r="H578" s="133">
        <v>80.0</v>
      </c>
      <c r="I578" s="133">
        <v>80.0</v>
      </c>
      <c r="J578" s="133">
        <v>50.0</v>
      </c>
      <c r="K578" s="133">
        <v>50.0</v>
      </c>
      <c r="L578" s="133">
        <v>40.0</v>
      </c>
      <c r="M578" s="133">
        <v>0.0</v>
      </c>
      <c r="N578" s="133">
        <v>20.0</v>
      </c>
      <c r="O578" s="133">
        <v>30.0</v>
      </c>
      <c r="P578" s="135">
        <f t="shared" si="1"/>
        <v>470</v>
      </c>
      <c r="Q578" s="136">
        <f t="shared" si="2"/>
        <v>0</v>
      </c>
      <c r="R578" s="137">
        <f t="shared" si="3"/>
        <v>0</v>
      </c>
      <c r="S578" s="138">
        <f t="shared" si="4"/>
        <v>0.74</v>
      </c>
      <c r="T578" s="139">
        <f t="shared" si="5"/>
        <v>0.2</v>
      </c>
      <c r="U578" s="139">
        <f t="shared" si="6"/>
        <v>0.952</v>
      </c>
      <c r="V578" s="139">
        <f t="shared" si="7"/>
        <v>0.624</v>
      </c>
      <c r="W578" s="139">
        <f t="shared" si="8"/>
        <v>1.905</v>
      </c>
      <c r="X578" s="139">
        <f t="shared" si="9"/>
        <v>0.475</v>
      </c>
      <c r="Y578" s="139">
        <f t="shared" si="10"/>
        <v>0.345</v>
      </c>
      <c r="Z578" s="139">
        <f t="shared" si="11"/>
        <v>0.224</v>
      </c>
      <c r="AA578" s="139">
        <f t="shared" si="12"/>
        <v>0.224</v>
      </c>
      <c r="AB578" s="139">
        <f t="shared" si="13"/>
        <v>0</v>
      </c>
      <c r="AC578" s="139">
        <f t="shared" si="14"/>
        <v>0</v>
      </c>
      <c r="AD578" s="139">
        <f t="shared" si="15"/>
        <v>0.11</v>
      </c>
      <c r="AE578" s="140">
        <f t="shared" si="16"/>
        <v>5.799</v>
      </c>
      <c r="AF578" s="98">
        <f t="shared" si="17"/>
        <v>0.2488841202</v>
      </c>
      <c r="AG578" s="141">
        <f t="shared" si="18"/>
        <v>0.2488841202</v>
      </c>
    </row>
    <row r="579" ht="15.75" customHeight="1">
      <c r="A579" s="27" t="s">
        <v>172</v>
      </c>
      <c r="B579" s="143" t="s">
        <v>22</v>
      </c>
      <c r="C579" s="133" t="s">
        <v>500</v>
      </c>
      <c r="D579" s="134">
        <v>44763.0</v>
      </c>
      <c r="E579" s="133">
        <v>160.0</v>
      </c>
      <c r="F579" s="133">
        <v>300.0</v>
      </c>
      <c r="G579" s="133">
        <v>100.0</v>
      </c>
      <c r="H579" s="133">
        <v>200.0</v>
      </c>
      <c r="I579" s="133">
        <v>200.0</v>
      </c>
      <c r="J579" s="133">
        <v>100.0</v>
      </c>
      <c r="K579" s="133">
        <v>200.0</v>
      </c>
      <c r="L579" s="133">
        <v>150.0</v>
      </c>
      <c r="M579" s="133">
        <v>0.0</v>
      </c>
      <c r="N579" s="133">
        <v>160.0</v>
      </c>
      <c r="O579" s="133">
        <v>0.0</v>
      </c>
      <c r="P579" s="135">
        <f t="shared" si="1"/>
        <v>1570</v>
      </c>
      <c r="Q579" s="136">
        <f t="shared" si="2"/>
        <v>0.688</v>
      </c>
      <c r="R579" s="137">
        <f t="shared" si="3"/>
        <v>0.096</v>
      </c>
      <c r="S579" s="138">
        <f t="shared" si="4"/>
        <v>2.22</v>
      </c>
      <c r="T579" s="139">
        <f t="shared" si="5"/>
        <v>1</v>
      </c>
      <c r="U579" s="139">
        <f t="shared" si="6"/>
        <v>2.38</v>
      </c>
      <c r="V579" s="139">
        <f t="shared" si="7"/>
        <v>1.56</v>
      </c>
      <c r="W579" s="139">
        <f t="shared" si="8"/>
        <v>3.81</v>
      </c>
      <c r="X579" s="139">
        <f t="shared" si="9"/>
        <v>1.9</v>
      </c>
      <c r="Y579" s="139">
        <f t="shared" si="10"/>
        <v>1.38</v>
      </c>
      <c r="Z579" s="139">
        <f t="shared" si="11"/>
        <v>0.84</v>
      </c>
      <c r="AA579" s="139">
        <f t="shared" si="12"/>
        <v>0.84</v>
      </c>
      <c r="AB579" s="139">
        <f t="shared" si="13"/>
        <v>0</v>
      </c>
      <c r="AC579" s="139">
        <f t="shared" si="14"/>
        <v>0</v>
      </c>
      <c r="AD579" s="139">
        <f t="shared" si="15"/>
        <v>0.88</v>
      </c>
      <c r="AE579" s="140">
        <f t="shared" si="16"/>
        <v>17.594</v>
      </c>
      <c r="AF579" s="98">
        <f t="shared" si="17"/>
        <v>0.7551072961</v>
      </c>
      <c r="AG579" s="141">
        <f t="shared" si="18"/>
        <v>0.7551072961</v>
      </c>
    </row>
    <row r="580" ht="15.75" customHeight="1">
      <c r="A580" s="27" t="s">
        <v>172</v>
      </c>
      <c r="B580" s="143" t="s">
        <v>22</v>
      </c>
      <c r="C580" s="133" t="s">
        <v>501</v>
      </c>
      <c r="D580" s="134">
        <v>44763.0</v>
      </c>
      <c r="E580" s="133">
        <v>100.0</v>
      </c>
      <c r="F580" s="133">
        <v>100.0</v>
      </c>
      <c r="G580" s="133">
        <v>30.0</v>
      </c>
      <c r="H580" s="133">
        <v>100.0</v>
      </c>
      <c r="I580" s="133">
        <v>100.0</v>
      </c>
      <c r="J580" s="133">
        <v>50.0</v>
      </c>
      <c r="K580" s="133">
        <v>50.0</v>
      </c>
      <c r="L580" s="133">
        <v>50.0</v>
      </c>
      <c r="M580" s="133">
        <v>40.0</v>
      </c>
      <c r="N580" s="133">
        <v>50.0</v>
      </c>
      <c r="O580" s="133">
        <v>0.0</v>
      </c>
      <c r="P580" s="135">
        <f t="shared" si="1"/>
        <v>670</v>
      </c>
      <c r="Q580" s="136">
        <f t="shared" si="2"/>
        <v>0.43</v>
      </c>
      <c r="R580" s="137">
        <f t="shared" si="3"/>
        <v>0.06</v>
      </c>
      <c r="S580" s="138">
        <f t="shared" si="4"/>
        <v>0.74</v>
      </c>
      <c r="T580" s="139">
        <f t="shared" si="5"/>
        <v>0.3</v>
      </c>
      <c r="U580" s="139">
        <f t="shared" si="6"/>
        <v>1.19</v>
      </c>
      <c r="V580" s="139">
        <f t="shared" si="7"/>
        <v>0.78</v>
      </c>
      <c r="W580" s="139">
        <f t="shared" si="8"/>
        <v>1.905</v>
      </c>
      <c r="X580" s="139">
        <f t="shared" si="9"/>
        <v>0.475</v>
      </c>
      <c r="Y580" s="139">
        <f t="shared" si="10"/>
        <v>0.345</v>
      </c>
      <c r="Z580" s="139">
        <f t="shared" si="11"/>
        <v>0.28</v>
      </c>
      <c r="AA580" s="139">
        <f t="shared" si="12"/>
        <v>0.28</v>
      </c>
      <c r="AB580" s="139">
        <f t="shared" si="13"/>
        <v>0.392</v>
      </c>
      <c r="AC580" s="139">
        <f t="shared" si="14"/>
        <v>0.58</v>
      </c>
      <c r="AD580" s="139">
        <f t="shared" si="15"/>
        <v>0.275</v>
      </c>
      <c r="AE580" s="140">
        <f t="shared" si="16"/>
        <v>8.032</v>
      </c>
      <c r="AF580" s="98">
        <f t="shared" si="17"/>
        <v>0.34472103</v>
      </c>
      <c r="AG580" s="141">
        <f t="shared" si="18"/>
        <v>0.34472103</v>
      </c>
    </row>
    <row r="581" ht="15.75" customHeight="1">
      <c r="A581" s="27" t="s">
        <v>172</v>
      </c>
      <c r="B581" s="143" t="s">
        <v>22</v>
      </c>
      <c r="C581" s="133" t="s">
        <v>502</v>
      </c>
      <c r="D581" s="134">
        <v>44763.0</v>
      </c>
      <c r="E581" s="133">
        <v>60.0</v>
      </c>
      <c r="F581" s="133">
        <v>100.0</v>
      </c>
      <c r="G581" s="133">
        <v>30.0</v>
      </c>
      <c r="H581" s="133">
        <v>60.0</v>
      </c>
      <c r="I581" s="133">
        <v>60.0</v>
      </c>
      <c r="J581" s="133">
        <v>50.0</v>
      </c>
      <c r="K581" s="133">
        <v>60.0</v>
      </c>
      <c r="L581" s="133">
        <v>20.0</v>
      </c>
      <c r="M581" s="133">
        <v>30.0</v>
      </c>
      <c r="N581" s="133">
        <v>50.0</v>
      </c>
      <c r="O581" s="133">
        <v>50.0</v>
      </c>
      <c r="P581" s="135">
        <f t="shared" si="1"/>
        <v>570</v>
      </c>
      <c r="Q581" s="136">
        <f t="shared" si="2"/>
        <v>0.258</v>
      </c>
      <c r="R581" s="137">
        <f t="shared" si="3"/>
        <v>0.036</v>
      </c>
      <c r="S581" s="138">
        <f t="shared" si="4"/>
        <v>0.74</v>
      </c>
      <c r="T581" s="139">
        <f t="shared" si="5"/>
        <v>0.3</v>
      </c>
      <c r="U581" s="139">
        <f t="shared" si="6"/>
        <v>0.714</v>
      </c>
      <c r="V581" s="139">
        <f t="shared" si="7"/>
        <v>0.468</v>
      </c>
      <c r="W581" s="139">
        <f t="shared" si="8"/>
        <v>1.905</v>
      </c>
      <c r="X581" s="139">
        <f t="shared" si="9"/>
        <v>0.57</v>
      </c>
      <c r="Y581" s="139">
        <f t="shared" si="10"/>
        <v>0.414</v>
      </c>
      <c r="Z581" s="139">
        <f t="shared" si="11"/>
        <v>0.112</v>
      </c>
      <c r="AA581" s="139">
        <f t="shared" si="12"/>
        <v>0.112</v>
      </c>
      <c r="AB581" s="139">
        <f t="shared" si="13"/>
        <v>0.294</v>
      </c>
      <c r="AC581" s="139">
        <f t="shared" si="14"/>
        <v>0.435</v>
      </c>
      <c r="AD581" s="139">
        <f t="shared" si="15"/>
        <v>0.275</v>
      </c>
      <c r="AE581" s="140">
        <f t="shared" si="16"/>
        <v>6.633</v>
      </c>
      <c r="AF581" s="98">
        <f t="shared" si="17"/>
        <v>0.2846781116</v>
      </c>
      <c r="AG581" s="141">
        <f t="shared" si="18"/>
        <v>0.2846781116</v>
      </c>
    </row>
    <row r="582" ht="15.75" customHeight="1">
      <c r="A582" s="27" t="s">
        <v>172</v>
      </c>
      <c r="B582" s="143" t="s">
        <v>22</v>
      </c>
      <c r="C582" s="133" t="s">
        <v>503</v>
      </c>
      <c r="D582" s="134">
        <v>44763.0</v>
      </c>
      <c r="E582" s="133">
        <v>60.0</v>
      </c>
      <c r="F582" s="133">
        <v>100.0</v>
      </c>
      <c r="G582" s="133">
        <v>0.0</v>
      </c>
      <c r="H582" s="133">
        <v>80.0</v>
      </c>
      <c r="I582" s="133">
        <v>100.0</v>
      </c>
      <c r="J582" s="133">
        <v>50.0</v>
      </c>
      <c r="K582" s="133">
        <v>100.0</v>
      </c>
      <c r="L582" s="133">
        <v>50.0</v>
      </c>
      <c r="M582" s="133">
        <v>20.0</v>
      </c>
      <c r="N582" s="133">
        <v>60.0</v>
      </c>
      <c r="O582" s="133">
        <v>50.0</v>
      </c>
      <c r="P582" s="135">
        <f t="shared" si="1"/>
        <v>670</v>
      </c>
      <c r="Q582" s="136">
        <f t="shared" si="2"/>
        <v>0.258</v>
      </c>
      <c r="R582" s="137">
        <f t="shared" si="3"/>
        <v>0.036</v>
      </c>
      <c r="S582" s="138">
        <f t="shared" si="4"/>
        <v>0.74</v>
      </c>
      <c r="T582" s="139">
        <f t="shared" si="5"/>
        <v>0</v>
      </c>
      <c r="U582" s="139">
        <f t="shared" si="6"/>
        <v>0.952</v>
      </c>
      <c r="V582" s="139">
        <f t="shared" si="7"/>
        <v>0.78</v>
      </c>
      <c r="W582" s="139">
        <f t="shared" si="8"/>
        <v>1.905</v>
      </c>
      <c r="X582" s="139">
        <f t="shared" si="9"/>
        <v>0.95</v>
      </c>
      <c r="Y582" s="139">
        <f t="shared" si="10"/>
        <v>0.69</v>
      </c>
      <c r="Z582" s="139">
        <f t="shared" si="11"/>
        <v>0.28</v>
      </c>
      <c r="AA582" s="139">
        <f t="shared" si="12"/>
        <v>0.28</v>
      </c>
      <c r="AB582" s="139">
        <f t="shared" si="13"/>
        <v>0.196</v>
      </c>
      <c r="AC582" s="139">
        <f t="shared" si="14"/>
        <v>0.29</v>
      </c>
      <c r="AD582" s="139">
        <f t="shared" si="15"/>
        <v>0.33</v>
      </c>
      <c r="AE582" s="140">
        <f t="shared" si="16"/>
        <v>7.687</v>
      </c>
      <c r="AF582" s="98">
        <f t="shared" si="17"/>
        <v>0.3299141631</v>
      </c>
      <c r="AG582" s="141">
        <f t="shared" si="18"/>
        <v>0.3299141631</v>
      </c>
    </row>
    <row r="583" ht="15.75" customHeight="1">
      <c r="A583" s="27" t="s">
        <v>172</v>
      </c>
      <c r="B583" s="143" t="s">
        <v>22</v>
      </c>
      <c r="C583" s="133" t="s">
        <v>504</v>
      </c>
      <c r="D583" s="134">
        <v>44763.0</v>
      </c>
      <c r="E583" s="133">
        <v>80.0</v>
      </c>
      <c r="F583" s="133">
        <v>70.0</v>
      </c>
      <c r="G583" s="133">
        <v>20.0</v>
      </c>
      <c r="H583" s="133">
        <v>70.0</v>
      </c>
      <c r="I583" s="133">
        <v>72.0</v>
      </c>
      <c r="J583" s="133">
        <v>50.0</v>
      </c>
      <c r="K583" s="133">
        <v>80.0</v>
      </c>
      <c r="L583" s="133">
        <v>50.0</v>
      </c>
      <c r="M583" s="133">
        <v>0.0</v>
      </c>
      <c r="N583" s="133">
        <v>0.0</v>
      </c>
      <c r="O583" s="133">
        <v>50.0</v>
      </c>
      <c r="P583" s="135">
        <f t="shared" si="1"/>
        <v>542</v>
      </c>
      <c r="Q583" s="136">
        <f t="shared" si="2"/>
        <v>0.344</v>
      </c>
      <c r="R583" s="137">
        <f t="shared" si="3"/>
        <v>0.048</v>
      </c>
      <c r="S583" s="138">
        <f t="shared" si="4"/>
        <v>0.518</v>
      </c>
      <c r="T583" s="139">
        <f t="shared" si="5"/>
        <v>0.2</v>
      </c>
      <c r="U583" s="139">
        <f t="shared" si="6"/>
        <v>0.833</v>
      </c>
      <c r="V583" s="139">
        <f t="shared" si="7"/>
        <v>0.5616</v>
      </c>
      <c r="W583" s="139">
        <f t="shared" si="8"/>
        <v>1.905</v>
      </c>
      <c r="X583" s="139">
        <f t="shared" si="9"/>
        <v>0.76</v>
      </c>
      <c r="Y583" s="139">
        <f t="shared" si="10"/>
        <v>0.552</v>
      </c>
      <c r="Z583" s="139">
        <f t="shared" si="11"/>
        <v>0.28</v>
      </c>
      <c r="AA583" s="139">
        <f t="shared" si="12"/>
        <v>0.28</v>
      </c>
      <c r="AB583" s="139">
        <f t="shared" si="13"/>
        <v>0</v>
      </c>
      <c r="AC583" s="139">
        <f t="shared" si="14"/>
        <v>0</v>
      </c>
      <c r="AD583" s="139">
        <f t="shared" si="15"/>
        <v>0</v>
      </c>
      <c r="AE583" s="140">
        <f t="shared" si="16"/>
        <v>6.2816</v>
      </c>
      <c r="AF583" s="98">
        <f t="shared" si="17"/>
        <v>0.2695965665</v>
      </c>
      <c r="AG583" s="141">
        <f t="shared" si="18"/>
        <v>0.2695965665</v>
      </c>
    </row>
    <row r="584" ht="15.75" customHeight="1">
      <c r="A584" s="27" t="s">
        <v>172</v>
      </c>
      <c r="B584" s="143" t="s">
        <v>22</v>
      </c>
      <c r="C584" s="133" t="s">
        <v>505</v>
      </c>
      <c r="D584" s="134">
        <v>44763.0</v>
      </c>
      <c r="E584" s="133">
        <v>100.0</v>
      </c>
      <c r="F584" s="133">
        <v>200.0</v>
      </c>
      <c r="G584" s="133">
        <v>60.0</v>
      </c>
      <c r="H584" s="133">
        <v>100.0</v>
      </c>
      <c r="I584" s="133">
        <v>100.0</v>
      </c>
      <c r="J584" s="133">
        <v>50.0</v>
      </c>
      <c r="K584" s="133">
        <v>140.0</v>
      </c>
      <c r="L584" s="133">
        <v>100.0</v>
      </c>
      <c r="M584" s="133">
        <v>50.0</v>
      </c>
      <c r="N584" s="133">
        <v>100.0</v>
      </c>
      <c r="O584" s="133">
        <v>50.0</v>
      </c>
      <c r="P584" s="135">
        <f t="shared" si="1"/>
        <v>1050</v>
      </c>
      <c r="Q584" s="136">
        <f t="shared" si="2"/>
        <v>0.43</v>
      </c>
      <c r="R584" s="137">
        <f t="shared" si="3"/>
        <v>0.06</v>
      </c>
      <c r="S584" s="138">
        <f t="shared" si="4"/>
        <v>1.48</v>
      </c>
      <c r="T584" s="139">
        <f t="shared" si="5"/>
        <v>0.6</v>
      </c>
      <c r="U584" s="139">
        <f t="shared" si="6"/>
        <v>1.19</v>
      </c>
      <c r="V584" s="139">
        <f t="shared" si="7"/>
        <v>0.78</v>
      </c>
      <c r="W584" s="139">
        <f t="shared" si="8"/>
        <v>1.905</v>
      </c>
      <c r="X584" s="139">
        <f t="shared" si="9"/>
        <v>1.33</v>
      </c>
      <c r="Y584" s="139">
        <f t="shared" si="10"/>
        <v>0.966</v>
      </c>
      <c r="Z584" s="139">
        <f t="shared" si="11"/>
        <v>0.56</v>
      </c>
      <c r="AA584" s="139">
        <f t="shared" si="12"/>
        <v>0.56</v>
      </c>
      <c r="AB584" s="139">
        <f t="shared" si="13"/>
        <v>0.49</v>
      </c>
      <c r="AC584" s="139">
        <f t="shared" si="14"/>
        <v>0.725</v>
      </c>
      <c r="AD584" s="139">
        <f t="shared" si="15"/>
        <v>0.55</v>
      </c>
      <c r="AE584" s="140">
        <f t="shared" si="16"/>
        <v>11.626</v>
      </c>
      <c r="AF584" s="98">
        <f t="shared" si="17"/>
        <v>0.4989699571</v>
      </c>
      <c r="AG584" s="141">
        <f t="shared" si="18"/>
        <v>0.4989699571</v>
      </c>
    </row>
    <row r="585" ht="15.75" customHeight="1">
      <c r="A585" s="27" t="s">
        <v>172</v>
      </c>
      <c r="B585" s="143" t="s">
        <v>22</v>
      </c>
      <c r="C585" s="133" t="s">
        <v>506</v>
      </c>
      <c r="D585" s="134">
        <v>44763.0</v>
      </c>
      <c r="E585" s="133">
        <v>60.0</v>
      </c>
      <c r="F585" s="133">
        <v>0.0</v>
      </c>
      <c r="G585" s="133">
        <v>20.0</v>
      </c>
      <c r="H585" s="133">
        <v>60.0</v>
      </c>
      <c r="I585" s="133">
        <v>0.0</v>
      </c>
      <c r="J585" s="133">
        <v>20.0</v>
      </c>
      <c r="K585" s="133">
        <v>60.0</v>
      </c>
      <c r="L585" s="133">
        <v>20.0</v>
      </c>
      <c r="M585" s="133">
        <v>40.0</v>
      </c>
      <c r="N585" s="133">
        <v>60.0</v>
      </c>
      <c r="O585" s="133">
        <v>50.0</v>
      </c>
      <c r="P585" s="135">
        <f t="shared" si="1"/>
        <v>390</v>
      </c>
      <c r="Q585" s="136">
        <f t="shared" si="2"/>
        <v>0.258</v>
      </c>
      <c r="R585" s="137">
        <f t="shared" si="3"/>
        <v>0.036</v>
      </c>
      <c r="S585" s="138">
        <f t="shared" si="4"/>
        <v>0</v>
      </c>
      <c r="T585" s="139">
        <f t="shared" si="5"/>
        <v>0.2</v>
      </c>
      <c r="U585" s="139">
        <f t="shared" si="6"/>
        <v>0.714</v>
      </c>
      <c r="V585" s="139">
        <f t="shared" si="7"/>
        <v>0</v>
      </c>
      <c r="W585" s="139">
        <f t="shared" si="8"/>
        <v>0.762</v>
      </c>
      <c r="X585" s="139">
        <f t="shared" si="9"/>
        <v>0.57</v>
      </c>
      <c r="Y585" s="139">
        <f t="shared" si="10"/>
        <v>0.414</v>
      </c>
      <c r="Z585" s="139">
        <f t="shared" si="11"/>
        <v>0.112</v>
      </c>
      <c r="AA585" s="139">
        <f t="shared" si="12"/>
        <v>0.112</v>
      </c>
      <c r="AB585" s="139">
        <f t="shared" si="13"/>
        <v>0.392</v>
      </c>
      <c r="AC585" s="139">
        <f t="shared" si="14"/>
        <v>0.58</v>
      </c>
      <c r="AD585" s="139">
        <f t="shared" si="15"/>
        <v>0.33</v>
      </c>
      <c r="AE585" s="140">
        <f t="shared" si="16"/>
        <v>4.48</v>
      </c>
      <c r="AF585" s="98">
        <f t="shared" si="17"/>
        <v>0.1922746781</v>
      </c>
      <c r="AG585" s="141">
        <f t="shared" si="18"/>
        <v>0.1922746781</v>
      </c>
    </row>
    <row r="586" ht="15.75" customHeight="1">
      <c r="A586" s="27" t="s">
        <v>172</v>
      </c>
      <c r="B586" s="143" t="s">
        <v>22</v>
      </c>
      <c r="C586" s="133" t="s">
        <v>507</v>
      </c>
      <c r="D586" s="134">
        <v>44763.0</v>
      </c>
      <c r="E586" s="133">
        <v>60.0</v>
      </c>
      <c r="F586" s="133">
        <v>100.0</v>
      </c>
      <c r="G586" s="133">
        <v>30.0</v>
      </c>
      <c r="H586" s="133">
        <v>60.0</v>
      </c>
      <c r="I586" s="133">
        <v>60.0</v>
      </c>
      <c r="J586" s="133">
        <v>50.0</v>
      </c>
      <c r="K586" s="133">
        <v>60.0</v>
      </c>
      <c r="L586" s="133">
        <v>30.0</v>
      </c>
      <c r="M586" s="133">
        <v>30.0</v>
      </c>
      <c r="N586" s="133">
        <v>40.0</v>
      </c>
      <c r="O586" s="133">
        <v>40.0</v>
      </c>
      <c r="P586" s="135">
        <f t="shared" si="1"/>
        <v>560</v>
      </c>
      <c r="Q586" s="136">
        <f t="shared" si="2"/>
        <v>0.258</v>
      </c>
      <c r="R586" s="137">
        <f t="shared" si="3"/>
        <v>0.036</v>
      </c>
      <c r="S586" s="138">
        <f t="shared" si="4"/>
        <v>0.74</v>
      </c>
      <c r="T586" s="139">
        <f t="shared" si="5"/>
        <v>0.3</v>
      </c>
      <c r="U586" s="139">
        <f t="shared" si="6"/>
        <v>0.714</v>
      </c>
      <c r="V586" s="139">
        <f t="shared" si="7"/>
        <v>0.468</v>
      </c>
      <c r="W586" s="139">
        <f t="shared" si="8"/>
        <v>1.905</v>
      </c>
      <c r="X586" s="139">
        <f t="shared" si="9"/>
        <v>0.57</v>
      </c>
      <c r="Y586" s="139">
        <f t="shared" si="10"/>
        <v>0.414</v>
      </c>
      <c r="Z586" s="139">
        <f t="shared" si="11"/>
        <v>0.168</v>
      </c>
      <c r="AA586" s="139">
        <f t="shared" si="12"/>
        <v>0.168</v>
      </c>
      <c r="AB586" s="139">
        <f t="shared" si="13"/>
        <v>0.294</v>
      </c>
      <c r="AC586" s="139">
        <f t="shared" si="14"/>
        <v>0.435</v>
      </c>
      <c r="AD586" s="139">
        <f t="shared" si="15"/>
        <v>0.22</v>
      </c>
      <c r="AE586" s="140">
        <f t="shared" si="16"/>
        <v>6.69</v>
      </c>
      <c r="AF586" s="98">
        <f t="shared" si="17"/>
        <v>0.2871244635</v>
      </c>
      <c r="AG586" s="141">
        <f t="shared" si="18"/>
        <v>0.2871244635</v>
      </c>
    </row>
    <row r="587" ht="15.75" customHeight="1">
      <c r="A587" s="27" t="s">
        <v>172</v>
      </c>
      <c r="B587" s="143" t="s">
        <v>22</v>
      </c>
      <c r="C587" s="133" t="s">
        <v>508</v>
      </c>
      <c r="D587" s="134">
        <v>44763.0</v>
      </c>
      <c r="E587" s="133">
        <v>120.0</v>
      </c>
      <c r="F587" s="133">
        <v>50.0</v>
      </c>
      <c r="G587" s="133">
        <v>50.0</v>
      </c>
      <c r="H587" s="133">
        <v>150.0</v>
      </c>
      <c r="I587" s="133">
        <v>150.0</v>
      </c>
      <c r="J587" s="133">
        <v>100.0</v>
      </c>
      <c r="K587" s="133">
        <v>200.0</v>
      </c>
      <c r="L587" s="133">
        <v>100.0</v>
      </c>
      <c r="M587" s="133">
        <v>60.0</v>
      </c>
      <c r="N587" s="133">
        <v>100.0</v>
      </c>
      <c r="O587" s="133">
        <v>50.0</v>
      </c>
      <c r="P587" s="135">
        <f t="shared" si="1"/>
        <v>1130</v>
      </c>
      <c r="Q587" s="136">
        <f t="shared" si="2"/>
        <v>0.516</v>
      </c>
      <c r="R587" s="137">
        <f t="shared" si="3"/>
        <v>0.072</v>
      </c>
      <c r="S587" s="138">
        <f t="shared" si="4"/>
        <v>0.37</v>
      </c>
      <c r="T587" s="139">
        <f t="shared" si="5"/>
        <v>0.5</v>
      </c>
      <c r="U587" s="139">
        <f t="shared" si="6"/>
        <v>1.785</v>
      </c>
      <c r="V587" s="139">
        <f t="shared" si="7"/>
        <v>1.17</v>
      </c>
      <c r="W587" s="139">
        <f t="shared" si="8"/>
        <v>3.81</v>
      </c>
      <c r="X587" s="139">
        <f t="shared" si="9"/>
        <v>1.9</v>
      </c>
      <c r="Y587" s="139">
        <f t="shared" si="10"/>
        <v>1.38</v>
      </c>
      <c r="Z587" s="139">
        <f t="shared" si="11"/>
        <v>0.56</v>
      </c>
      <c r="AA587" s="139">
        <f t="shared" si="12"/>
        <v>0.56</v>
      </c>
      <c r="AB587" s="139">
        <f t="shared" si="13"/>
        <v>0.588</v>
      </c>
      <c r="AC587" s="139">
        <f t="shared" si="14"/>
        <v>0.87</v>
      </c>
      <c r="AD587" s="139">
        <f t="shared" si="15"/>
        <v>0.55</v>
      </c>
      <c r="AE587" s="140">
        <f t="shared" si="16"/>
        <v>14.631</v>
      </c>
      <c r="AF587" s="98">
        <f t="shared" si="17"/>
        <v>0.6279399142</v>
      </c>
      <c r="AG587" s="141">
        <f t="shared" si="18"/>
        <v>0.6279399142</v>
      </c>
    </row>
    <row r="588" ht="15.75" customHeight="1">
      <c r="A588" s="27" t="s">
        <v>172</v>
      </c>
      <c r="B588" s="143" t="s">
        <v>22</v>
      </c>
      <c r="C588" s="133" t="s">
        <v>509</v>
      </c>
      <c r="D588" s="134">
        <v>44763.0</v>
      </c>
      <c r="E588" s="133">
        <v>100.0</v>
      </c>
      <c r="F588" s="133">
        <v>300.0</v>
      </c>
      <c r="G588" s="133">
        <v>0.0</v>
      </c>
      <c r="H588" s="133">
        <v>200.0</v>
      </c>
      <c r="I588" s="133">
        <v>200.0</v>
      </c>
      <c r="J588" s="133">
        <v>150.0</v>
      </c>
      <c r="K588" s="133">
        <v>200.0</v>
      </c>
      <c r="L588" s="133">
        <v>100.0</v>
      </c>
      <c r="M588" s="133">
        <v>40.0</v>
      </c>
      <c r="N588" s="133">
        <v>120.0</v>
      </c>
      <c r="O588" s="133">
        <v>100.0</v>
      </c>
      <c r="P588" s="135">
        <f t="shared" si="1"/>
        <v>1510</v>
      </c>
      <c r="Q588" s="136">
        <f t="shared" si="2"/>
        <v>0.43</v>
      </c>
      <c r="R588" s="137">
        <f t="shared" si="3"/>
        <v>0.06</v>
      </c>
      <c r="S588" s="138">
        <f t="shared" si="4"/>
        <v>2.22</v>
      </c>
      <c r="T588" s="139">
        <f t="shared" si="5"/>
        <v>0</v>
      </c>
      <c r="U588" s="139">
        <f t="shared" si="6"/>
        <v>2.38</v>
      </c>
      <c r="V588" s="139">
        <f t="shared" si="7"/>
        <v>1.56</v>
      </c>
      <c r="W588" s="139">
        <f t="shared" si="8"/>
        <v>5.715</v>
      </c>
      <c r="X588" s="139">
        <f t="shared" si="9"/>
        <v>1.9</v>
      </c>
      <c r="Y588" s="139">
        <f t="shared" si="10"/>
        <v>1.38</v>
      </c>
      <c r="Z588" s="139">
        <f t="shared" si="11"/>
        <v>0.56</v>
      </c>
      <c r="AA588" s="139">
        <f t="shared" si="12"/>
        <v>0.56</v>
      </c>
      <c r="AB588" s="139">
        <f t="shared" si="13"/>
        <v>0.392</v>
      </c>
      <c r="AC588" s="139">
        <f t="shared" si="14"/>
        <v>0.58</v>
      </c>
      <c r="AD588" s="139">
        <f t="shared" si="15"/>
        <v>0.66</v>
      </c>
      <c r="AE588" s="140">
        <f t="shared" si="16"/>
        <v>18.397</v>
      </c>
      <c r="AF588" s="98">
        <f t="shared" si="17"/>
        <v>0.7895708155</v>
      </c>
      <c r="AG588" s="141">
        <f t="shared" si="18"/>
        <v>0.7895708155</v>
      </c>
    </row>
    <row r="589" ht="15.75" customHeight="1">
      <c r="A589" s="27" t="s">
        <v>172</v>
      </c>
      <c r="B589" s="143" t="s">
        <v>22</v>
      </c>
      <c r="C589" s="133" t="s">
        <v>510</v>
      </c>
      <c r="D589" s="134">
        <v>44763.0</v>
      </c>
      <c r="P589" s="135">
        <f t="shared" si="1"/>
        <v>0</v>
      </c>
      <c r="Q589" s="136">
        <f t="shared" si="2"/>
        <v>0</v>
      </c>
      <c r="R589" s="137">
        <f t="shared" si="3"/>
        <v>0</v>
      </c>
      <c r="S589" s="138">
        <f t="shared" si="4"/>
        <v>0</v>
      </c>
      <c r="T589" s="139">
        <f t="shared" si="5"/>
        <v>0</v>
      </c>
      <c r="U589" s="139">
        <f t="shared" si="6"/>
        <v>0</v>
      </c>
      <c r="V589" s="139">
        <f t="shared" si="7"/>
        <v>0</v>
      </c>
      <c r="W589" s="139">
        <f t="shared" si="8"/>
        <v>0</v>
      </c>
      <c r="X589" s="139">
        <f t="shared" si="9"/>
        <v>0</v>
      </c>
      <c r="Y589" s="139">
        <f t="shared" si="10"/>
        <v>0</v>
      </c>
      <c r="Z589" s="139">
        <f t="shared" si="11"/>
        <v>0</v>
      </c>
      <c r="AA589" s="139">
        <f t="shared" si="12"/>
        <v>0</v>
      </c>
      <c r="AB589" s="139">
        <f t="shared" si="13"/>
        <v>0</v>
      </c>
      <c r="AC589" s="139">
        <f t="shared" si="14"/>
        <v>0</v>
      </c>
      <c r="AD589" s="139">
        <f t="shared" si="15"/>
        <v>0</v>
      </c>
      <c r="AE589" s="140">
        <f t="shared" si="16"/>
        <v>0</v>
      </c>
      <c r="AF589" s="98">
        <f t="shared" si="17"/>
        <v>0</v>
      </c>
      <c r="AG589" s="141">
        <f t="shared" si="18"/>
        <v>0</v>
      </c>
    </row>
    <row r="590" ht="15.75" customHeight="1">
      <c r="A590" s="27" t="s">
        <v>172</v>
      </c>
      <c r="B590" s="143" t="s">
        <v>22</v>
      </c>
      <c r="C590" s="133" t="s">
        <v>511</v>
      </c>
      <c r="D590" s="134">
        <v>44763.0</v>
      </c>
      <c r="E590" s="133">
        <v>400.0</v>
      </c>
      <c r="F590" s="133">
        <v>600.0</v>
      </c>
      <c r="G590" s="133">
        <v>100.0</v>
      </c>
      <c r="H590" s="133">
        <v>500.0</v>
      </c>
      <c r="I590" s="133">
        <v>400.0</v>
      </c>
      <c r="J590" s="133">
        <v>200.0</v>
      </c>
      <c r="K590" s="133">
        <v>360.0</v>
      </c>
      <c r="L590" s="133">
        <v>200.0</v>
      </c>
      <c r="M590" s="133">
        <v>150.0</v>
      </c>
      <c r="N590" s="133">
        <v>240.0</v>
      </c>
      <c r="O590" s="133">
        <v>50.0</v>
      </c>
      <c r="P590" s="135">
        <f t="shared" si="1"/>
        <v>3200</v>
      </c>
      <c r="Q590" s="136">
        <f t="shared" si="2"/>
        <v>1.72</v>
      </c>
      <c r="R590" s="137">
        <f t="shared" si="3"/>
        <v>0.24</v>
      </c>
      <c r="S590" s="138">
        <f t="shared" si="4"/>
        <v>4.44</v>
      </c>
      <c r="T590" s="139">
        <f t="shared" si="5"/>
        <v>1</v>
      </c>
      <c r="U590" s="139">
        <f t="shared" si="6"/>
        <v>5.95</v>
      </c>
      <c r="V590" s="139">
        <f t="shared" si="7"/>
        <v>3.12</v>
      </c>
      <c r="W590" s="139">
        <f t="shared" si="8"/>
        <v>7.62</v>
      </c>
      <c r="X590" s="139">
        <f t="shared" si="9"/>
        <v>3.42</v>
      </c>
      <c r="Y590" s="139">
        <f t="shared" si="10"/>
        <v>2.484</v>
      </c>
      <c r="Z590" s="139">
        <f t="shared" si="11"/>
        <v>1.12</v>
      </c>
      <c r="AA590" s="139">
        <f t="shared" si="12"/>
        <v>1.12</v>
      </c>
      <c r="AB590" s="139">
        <f t="shared" si="13"/>
        <v>1.47</v>
      </c>
      <c r="AC590" s="139">
        <f t="shared" si="14"/>
        <v>2.175</v>
      </c>
      <c r="AD590" s="139">
        <f t="shared" si="15"/>
        <v>1.32</v>
      </c>
      <c r="AE590" s="140">
        <f t="shared" si="16"/>
        <v>37.199</v>
      </c>
      <c r="AF590" s="98">
        <f t="shared" si="17"/>
        <v>1.596523605</v>
      </c>
      <c r="AG590" s="141">
        <f t="shared" si="18"/>
        <v>1.596523605</v>
      </c>
    </row>
    <row r="591" ht="15.75" customHeight="1">
      <c r="A591" s="27" t="s">
        <v>172</v>
      </c>
      <c r="B591" s="143" t="s">
        <v>22</v>
      </c>
      <c r="C591" s="133" t="s">
        <v>512</v>
      </c>
      <c r="D591" s="134">
        <v>44763.0</v>
      </c>
      <c r="E591" s="133">
        <v>60.0</v>
      </c>
      <c r="F591" s="133">
        <v>60.0</v>
      </c>
      <c r="G591" s="133">
        <v>25.0</v>
      </c>
      <c r="H591" s="133">
        <v>40.0</v>
      </c>
      <c r="I591" s="133">
        <v>72.0</v>
      </c>
      <c r="J591" s="133">
        <v>50.0</v>
      </c>
      <c r="K591" s="133">
        <v>10.0</v>
      </c>
      <c r="L591" s="133">
        <v>40.0</v>
      </c>
      <c r="M591" s="133">
        <v>20.0</v>
      </c>
      <c r="N591" s="133">
        <v>60.0</v>
      </c>
      <c r="O591" s="133">
        <v>20.0</v>
      </c>
      <c r="P591" s="135">
        <f t="shared" si="1"/>
        <v>457</v>
      </c>
      <c r="Q591" s="136">
        <f t="shared" si="2"/>
        <v>0.258</v>
      </c>
      <c r="R591" s="137">
        <f t="shared" si="3"/>
        <v>0.036</v>
      </c>
      <c r="S591" s="138">
        <f t="shared" si="4"/>
        <v>0.444</v>
      </c>
      <c r="T591" s="139">
        <f t="shared" si="5"/>
        <v>0.25</v>
      </c>
      <c r="U591" s="139">
        <f t="shared" si="6"/>
        <v>0.476</v>
      </c>
      <c r="V591" s="139">
        <f t="shared" si="7"/>
        <v>0.5616</v>
      </c>
      <c r="W591" s="139">
        <f t="shared" si="8"/>
        <v>1.905</v>
      </c>
      <c r="X591" s="139">
        <f t="shared" si="9"/>
        <v>0.095</v>
      </c>
      <c r="Y591" s="139">
        <f t="shared" si="10"/>
        <v>0.069</v>
      </c>
      <c r="Z591" s="139">
        <f t="shared" si="11"/>
        <v>0.224</v>
      </c>
      <c r="AA591" s="139">
        <f t="shared" si="12"/>
        <v>0.224</v>
      </c>
      <c r="AB591" s="139">
        <f t="shared" si="13"/>
        <v>0.196</v>
      </c>
      <c r="AC591" s="139">
        <f t="shared" si="14"/>
        <v>0.29</v>
      </c>
      <c r="AD591" s="139">
        <f t="shared" si="15"/>
        <v>0.33</v>
      </c>
      <c r="AE591" s="140">
        <f t="shared" si="16"/>
        <v>5.3586</v>
      </c>
      <c r="AF591" s="98">
        <f t="shared" si="17"/>
        <v>0.2299828326</v>
      </c>
      <c r="AG591" s="141">
        <f t="shared" si="18"/>
        <v>0.2299828326</v>
      </c>
    </row>
    <row r="592" ht="15.75" customHeight="1">
      <c r="A592" s="27" t="s">
        <v>172</v>
      </c>
      <c r="B592" s="143" t="s">
        <v>22</v>
      </c>
      <c r="C592" s="133" t="s">
        <v>487</v>
      </c>
      <c r="D592" s="134">
        <v>44794.0</v>
      </c>
      <c r="P592" s="135">
        <f t="shared" si="1"/>
        <v>0</v>
      </c>
      <c r="Q592" s="136">
        <f t="shared" si="2"/>
        <v>0</v>
      </c>
      <c r="R592" s="137">
        <f t="shared" si="3"/>
        <v>0</v>
      </c>
      <c r="S592" s="138">
        <f t="shared" si="4"/>
        <v>0</v>
      </c>
      <c r="T592" s="139">
        <f t="shared" si="5"/>
        <v>0</v>
      </c>
      <c r="U592" s="139">
        <f t="shared" si="6"/>
        <v>0</v>
      </c>
      <c r="V592" s="139">
        <f t="shared" si="7"/>
        <v>0</v>
      </c>
      <c r="W592" s="139">
        <f t="shared" si="8"/>
        <v>0</v>
      </c>
      <c r="X592" s="139">
        <f t="shared" si="9"/>
        <v>0</v>
      </c>
      <c r="Y592" s="139">
        <f t="shared" si="10"/>
        <v>0</v>
      </c>
      <c r="Z592" s="139">
        <f t="shared" si="11"/>
        <v>0</v>
      </c>
      <c r="AA592" s="139">
        <f t="shared" si="12"/>
        <v>0</v>
      </c>
      <c r="AB592" s="139">
        <f t="shared" si="13"/>
        <v>0</v>
      </c>
      <c r="AC592" s="139">
        <f t="shared" si="14"/>
        <v>0</v>
      </c>
      <c r="AD592" s="139">
        <f t="shared" si="15"/>
        <v>0</v>
      </c>
      <c r="AE592" s="140">
        <f t="shared" si="16"/>
        <v>0</v>
      </c>
      <c r="AF592" s="98">
        <f t="shared" si="17"/>
        <v>0</v>
      </c>
      <c r="AG592" s="141">
        <f t="shared" si="18"/>
        <v>0</v>
      </c>
    </row>
    <row r="593" ht="15.75" customHeight="1">
      <c r="A593" s="27" t="s">
        <v>172</v>
      </c>
      <c r="B593" s="143" t="s">
        <v>22</v>
      </c>
      <c r="C593" s="133" t="s">
        <v>488</v>
      </c>
      <c r="D593" s="134">
        <v>44794.0</v>
      </c>
      <c r="E593" s="133">
        <v>0.0</v>
      </c>
      <c r="F593" s="133">
        <v>0.0</v>
      </c>
      <c r="G593" s="133">
        <v>0.0</v>
      </c>
      <c r="H593" s="133">
        <v>0.0</v>
      </c>
      <c r="I593" s="133">
        <v>0.0</v>
      </c>
      <c r="J593" s="133">
        <v>0.0</v>
      </c>
      <c r="M593" s="133">
        <v>0.0</v>
      </c>
      <c r="P593" s="135">
        <f t="shared" si="1"/>
        <v>0</v>
      </c>
      <c r="Q593" s="136">
        <f t="shared" si="2"/>
        <v>0</v>
      </c>
      <c r="R593" s="137">
        <f t="shared" si="3"/>
        <v>0</v>
      </c>
      <c r="S593" s="138">
        <f t="shared" si="4"/>
        <v>0</v>
      </c>
      <c r="T593" s="139">
        <f t="shared" si="5"/>
        <v>0</v>
      </c>
      <c r="U593" s="139">
        <f t="shared" si="6"/>
        <v>0</v>
      </c>
      <c r="V593" s="139">
        <f t="shared" si="7"/>
        <v>0</v>
      </c>
      <c r="W593" s="139">
        <f t="shared" si="8"/>
        <v>0</v>
      </c>
      <c r="X593" s="139">
        <f t="shared" si="9"/>
        <v>0</v>
      </c>
      <c r="Y593" s="139">
        <f t="shared" si="10"/>
        <v>0</v>
      </c>
      <c r="Z593" s="139">
        <f t="shared" si="11"/>
        <v>0</v>
      </c>
      <c r="AA593" s="139">
        <f t="shared" si="12"/>
        <v>0</v>
      </c>
      <c r="AB593" s="139">
        <f t="shared" si="13"/>
        <v>0</v>
      </c>
      <c r="AC593" s="139">
        <f t="shared" si="14"/>
        <v>0</v>
      </c>
      <c r="AD593" s="139">
        <f t="shared" si="15"/>
        <v>0</v>
      </c>
      <c r="AE593" s="140">
        <f t="shared" si="16"/>
        <v>0</v>
      </c>
      <c r="AF593" s="98">
        <f t="shared" si="17"/>
        <v>0</v>
      </c>
      <c r="AG593" s="141">
        <f t="shared" si="18"/>
        <v>0</v>
      </c>
    </row>
    <row r="594" ht="15.75" customHeight="1">
      <c r="A594" s="27" t="s">
        <v>172</v>
      </c>
      <c r="B594" s="143" t="s">
        <v>22</v>
      </c>
      <c r="C594" s="133" t="s">
        <v>489</v>
      </c>
      <c r="D594" s="134">
        <v>44794.0</v>
      </c>
      <c r="E594" s="133">
        <v>20.0</v>
      </c>
      <c r="F594" s="133">
        <v>60.0</v>
      </c>
      <c r="G594" s="133">
        <v>0.0</v>
      </c>
      <c r="H594" s="133">
        <v>20.0</v>
      </c>
      <c r="I594" s="133">
        <v>20.0</v>
      </c>
      <c r="M594" s="133">
        <v>10.0</v>
      </c>
      <c r="P594" s="135">
        <f t="shared" si="1"/>
        <v>130</v>
      </c>
      <c r="Q594" s="136">
        <f t="shared" si="2"/>
        <v>0.086</v>
      </c>
      <c r="R594" s="137">
        <f t="shared" si="3"/>
        <v>0.012</v>
      </c>
      <c r="S594" s="138">
        <f t="shared" si="4"/>
        <v>0.444</v>
      </c>
      <c r="T594" s="139">
        <f t="shared" si="5"/>
        <v>0</v>
      </c>
      <c r="U594" s="139">
        <f t="shared" si="6"/>
        <v>0.238</v>
      </c>
      <c r="V594" s="139">
        <f t="shared" si="7"/>
        <v>0.156</v>
      </c>
      <c r="W594" s="139">
        <f t="shared" si="8"/>
        <v>0</v>
      </c>
      <c r="X594" s="139">
        <f t="shared" si="9"/>
        <v>0</v>
      </c>
      <c r="Y594" s="139">
        <f t="shared" si="10"/>
        <v>0</v>
      </c>
      <c r="Z594" s="139">
        <f t="shared" si="11"/>
        <v>0</v>
      </c>
      <c r="AA594" s="139">
        <f t="shared" si="12"/>
        <v>0</v>
      </c>
      <c r="AB594" s="139">
        <f t="shared" si="13"/>
        <v>0.098</v>
      </c>
      <c r="AC594" s="139">
        <f t="shared" si="14"/>
        <v>0.145</v>
      </c>
      <c r="AD594" s="139">
        <f t="shared" si="15"/>
        <v>0</v>
      </c>
      <c r="AE594" s="140">
        <f t="shared" si="16"/>
        <v>1.179</v>
      </c>
      <c r="AF594" s="98">
        <f t="shared" si="17"/>
        <v>0.05060085837</v>
      </c>
      <c r="AG594" s="141">
        <f t="shared" si="18"/>
        <v>0.05060085837</v>
      </c>
    </row>
    <row r="595" ht="15.75" customHeight="1">
      <c r="A595" s="27" t="s">
        <v>172</v>
      </c>
      <c r="B595" s="143" t="s">
        <v>22</v>
      </c>
      <c r="C595" s="133" t="s">
        <v>490</v>
      </c>
      <c r="D595" s="134">
        <v>44794.0</v>
      </c>
      <c r="E595" s="133">
        <v>60.0</v>
      </c>
      <c r="F595" s="133">
        <v>0.0</v>
      </c>
      <c r="G595" s="133">
        <v>0.0</v>
      </c>
      <c r="H595" s="133">
        <v>40.0</v>
      </c>
      <c r="I595" s="133">
        <v>40.0</v>
      </c>
      <c r="J595" s="133">
        <v>37.0</v>
      </c>
      <c r="K595" s="133">
        <v>30.0</v>
      </c>
      <c r="L595" s="133">
        <v>20.0</v>
      </c>
      <c r="M595" s="133">
        <v>10.0</v>
      </c>
      <c r="N595" s="133">
        <v>60.0</v>
      </c>
      <c r="P595" s="135">
        <f t="shared" si="1"/>
        <v>297</v>
      </c>
      <c r="Q595" s="136">
        <f t="shared" si="2"/>
        <v>0.258</v>
      </c>
      <c r="R595" s="137">
        <f t="shared" si="3"/>
        <v>0.036</v>
      </c>
      <c r="S595" s="138">
        <f t="shared" si="4"/>
        <v>0</v>
      </c>
      <c r="T595" s="139">
        <f t="shared" si="5"/>
        <v>0</v>
      </c>
      <c r="U595" s="139">
        <f t="shared" si="6"/>
        <v>0.476</v>
      </c>
      <c r="V595" s="139">
        <f t="shared" si="7"/>
        <v>0.312</v>
      </c>
      <c r="W595" s="139">
        <f t="shared" si="8"/>
        <v>1.4097</v>
      </c>
      <c r="X595" s="139">
        <f t="shared" si="9"/>
        <v>0.285</v>
      </c>
      <c r="Y595" s="139">
        <f t="shared" si="10"/>
        <v>0.207</v>
      </c>
      <c r="Z595" s="139">
        <f t="shared" si="11"/>
        <v>0.112</v>
      </c>
      <c r="AA595" s="139">
        <f t="shared" si="12"/>
        <v>0.112</v>
      </c>
      <c r="AB595" s="139">
        <f t="shared" si="13"/>
        <v>0.098</v>
      </c>
      <c r="AC595" s="139">
        <f t="shared" si="14"/>
        <v>0.145</v>
      </c>
      <c r="AD595" s="139">
        <f t="shared" si="15"/>
        <v>0.33</v>
      </c>
      <c r="AE595" s="140">
        <f t="shared" si="16"/>
        <v>3.7807</v>
      </c>
      <c r="AF595" s="98">
        <f t="shared" si="17"/>
        <v>0.1622618026</v>
      </c>
      <c r="AG595" s="141">
        <f t="shared" si="18"/>
        <v>0.1622618026</v>
      </c>
    </row>
    <row r="596" ht="15.75" customHeight="1">
      <c r="A596" s="27" t="s">
        <v>172</v>
      </c>
      <c r="B596" s="143" t="s">
        <v>22</v>
      </c>
      <c r="C596" s="133" t="s">
        <v>491</v>
      </c>
      <c r="D596" s="134">
        <v>44794.0</v>
      </c>
      <c r="E596" s="133">
        <v>100.0</v>
      </c>
      <c r="F596" s="133">
        <v>160.0</v>
      </c>
      <c r="G596" s="133">
        <v>50.0</v>
      </c>
      <c r="H596" s="133">
        <v>100.0</v>
      </c>
      <c r="I596" s="133">
        <v>100.0</v>
      </c>
      <c r="J596" s="133">
        <v>100.0</v>
      </c>
      <c r="K596" s="133">
        <v>100.0</v>
      </c>
      <c r="L596" s="133">
        <v>50.0</v>
      </c>
      <c r="M596" s="133">
        <v>50.0</v>
      </c>
      <c r="N596" s="133">
        <v>100.0</v>
      </c>
      <c r="O596" s="133">
        <v>50.0</v>
      </c>
      <c r="P596" s="135">
        <f t="shared" si="1"/>
        <v>960</v>
      </c>
      <c r="Q596" s="136">
        <f t="shared" si="2"/>
        <v>0.43</v>
      </c>
      <c r="R596" s="137">
        <f t="shared" si="3"/>
        <v>0.06</v>
      </c>
      <c r="S596" s="138">
        <f t="shared" si="4"/>
        <v>1.184</v>
      </c>
      <c r="T596" s="139">
        <f t="shared" si="5"/>
        <v>0.5</v>
      </c>
      <c r="U596" s="139">
        <f t="shared" si="6"/>
        <v>1.19</v>
      </c>
      <c r="V596" s="139">
        <f t="shared" si="7"/>
        <v>0.78</v>
      </c>
      <c r="W596" s="139">
        <f t="shared" si="8"/>
        <v>3.81</v>
      </c>
      <c r="X596" s="139">
        <f t="shared" si="9"/>
        <v>0.95</v>
      </c>
      <c r="Y596" s="139">
        <f t="shared" si="10"/>
        <v>0.69</v>
      </c>
      <c r="Z596" s="139">
        <f t="shared" si="11"/>
        <v>0.28</v>
      </c>
      <c r="AA596" s="139">
        <f t="shared" si="12"/>
        <v>0.28</v>
      </c>
      <c r="AB596" s="139">
        <f t="shared" si="13"/>
        <v>0.49</v>
      </c>
      <c r="AC596" s="139">
        <f t="shared" si="14"/>
        <v>0.725</v>
      </c>
      <c r="AD596" s="139">
        <f t="shared" si="15"/>
        <v>0.55</v>
      </c>
      <c r="AE596" s="140">
        <f t="shared" si="16"/>
        <v>11.919</v>
      </c>
      <c r="AF596" s="98">
        <f t="shared" si="17"/>
        <v>0.5115450644</v>
      </c>
      <c r="AG596" s="141">
        <f t="shared" si="18"/>
        <v>0.5115450644</v>
      </c>
    </row>
    <row r="597" ht="15.75" customHeight="1">
      <c r="A597" s="27" t="s">
        <v>172</v>
      </c>
      <c r="B597" s="143" t="s">
        <v>22</v>
      </c>
      <c r="C597" s="133" t="s">
        <v>492</v>
      </c>
      <c r="D597" s="134">
        <v>44794.0</v>
      </c>
      <c r="E597" s="133">
        <v>20.0</v>
      </c>
      <c r="F597" s="133">
        <v>30.0</v>
      </c>
      <c r="G597" s="133">
        <v>5.0</v>
      </c>
      <c r="H597" s="133">
        <v>20.0</v>
      </c>
      <c r="I597" s="133">
        <v>16.0</v>
      </c>
      <c r="J597" s="133">
        <v>0.0</v>
      </c>
      <c r="K597" s="133">
        <v>10.0</v>
      </c>
      <c r="M597" s="133">
        <v>20.0</v>
      </c>
      <c r="P597" s="135">
        <f t="shared" si="1"/>
        <v>121</v>
      </c>
      <c r="Q597" s="136">
        <f t="shared" si="2"/>
        <v>0.086</v>
      </c>
      <c r="R597" s="137">
        <f t="shared" si="3"/>
        <v>0.012</v>
      </c>
      <c r="S597" s="138">
        <f t="shared" si="4"/>
        <v>0.222</v>
      </c>
      <c r="T597" s="139">
        <f t="shared" si="5"/>
        <v>0.05</v>
      </c>
      <c r="U597" s="139">
        <f t="shared" si="6"/>
        <v>0.238</v>
      </c>
      <c r="V597" s="139">
        <f t="shared" si="7"/>
        <v>0.1248</v>
      </c>
      <c r="W597" s="139">
        <f t="shared" si="8"/>
        <v>0</v>
      </c>
      <c r="X597" s="139">
        <f t="shared" si="9"/>
        <v>0.095</v>
      </c>
      <c r="Y597" s="139">
        <f t="shared" si="10"/>
        <v>0.069</v>
      </c>
      <c r="Z597" s="139">
        <f t="shared" si="11"/>
        <v>0</v>
      </c>
      <c r="AA597" s="139">
        <f t="shared" si="12"/>
        <v>0</v>
      </c>
      <c r="AB597" s="139">
        <f t="shared" si="13"/>
        <v>0.196</v>
      </c>
      <c r="AC597" s="139">
        <f t="shared" si="14"/>
        <v>0.29</v>
      </c>
      <c r="AD597" s="139">
        <f t="shared" si="15"/>
        <v>0</v>
      </c>
      <c r="AE597" s="140">
        <f t="shared" si="16"/>
        <v>1.3828</v>
      </c>
      <c r="AF597" s="98">
        <f t="shared" si="17"/>
        <v>0.05934763948</v>
      </c>
      <c r="AG597" s="141">
        <f t="shared" si="18"/>
        <v>0.05934763948</v>
      </c>
    </row>
    <row r="598" ht="15.75" customHeight="1">
      <c r="A598" s="27" t="s">
        <v>172</v>
      </c>
      <c r="B598" s="143" t="s">
        <v>22</v>
      </c>
      <c r="C598" s="133" t="s">
        <v>493</v>
      </c>
      <c r="D598" s="134">
        <v>44794.0</v>
      </c>
      <c r="E598" s="133">
        <v>40.0</v>
      </c>
      <c r="F598" s="133">
        <v>40.0</v>
      </c>
      <c r="G598" s="133">
        <v>0.0</v>
      </c>
      <c r="H598" s="133">
        <v>50.0</v>
      </c>
      <c r="I598" s="133">
        <v>48.0</v>
      </c>
      <c r="J598" s="133">
        <v>50.0</v>
      </c>
      <c r="K598" s="133">
        <v>70.0</v>
      </c>
      <c r="L598" s="133">
        <v>40.0</v>
      </c>
      <c r="M598" s="133">
        <v>0.0</v>
      </c>
      <c r="N598" s="133">
        <v>60.0</v>
      </c>
      <c r="P598" s="135">
        <f t="shared" si="1"/>
        <v>398</v>
      </c>
      <c r="Q598" s="136">
        <f t="shared" si="2"/>
        <v>0.172</v>
      </c>
      <c r="R598" s="137">
        <f t="shared" si="3"/>
        <v>0.024</v>
      </c>
      <c r="S598" s="138">
        <f t="shared" si="4"/>
        <v>0.296</v>
      </c>
      <c r="T598" s="139">
        <f t="shared" si="5"/>
        <v>0</v>
      </c>
      <c r="U598" s="139">
        <f t="shared" si="6"/>
        <v>0.595</v>
      </c>
      <c r="V598" s="139">
        <f t="shared" si="7"/>
        <v>0.3744</v>
      </c>
      <c r="W598" s="139">
        <f t="shared" si="8"/>
        <v>1.905</v>
      </c>
      <c r="X598" s="139">
        <f t="shared" si="9"/>
        <v>0.665</v>
      </c>
      <c r="Y598" s="139">
        <f t="shared" si="10"/>
        <v>0.483</v>
      </c>
      <c r="Z598" s="139">
        <f t="shared" si="11"/>
        <v>0.224</v>
      </c>
      <c r="AA598" s="139">
        <f t="shared" si="12"/>
        <v>0.224</v>
      </c>
      <c r="AB598" s="139">
        <f t="shared" si="13"/>
        <v>0</v>
      </c>
      <c r="AC598" s="139">
        <f t="shared" si="14"/>
        <v>0</v>
      </c>
      <c r="AD598" s="139">
        <f t="shared" si="15"/>
        <v>0.33</v>
      </c>
      <c r="AE598" s="140">
        <f t="shared" si="16"/>
        <v>5.2924</v>
      </c>
      <c r="AF598" s="98">
        <f t="shared" si="17"/>
        <v>0.2271416309</v>
      </c>
      <c r="AG598" s="141">
        <f t="shared" si="18"/>
        <v>0.2271416309</v>
      </c>
    </row>
    <row r="599" ht="15.75" customHeight="1">
      <c r="A599" s="27" t="s">
        <v>172</v>
      </c>
      <c r="B599" s="143" t="s">
        <v>22</v>
      </c>
      <c r="C599" s="133" t="s">
        <v>494</v>
      </c>
      <c r="D599" s="134">
        <v>44794.0</v>
      </c>
      <c r="E599" s="133">
        <v>60.0</v>
      </c>
      <c r="F599" s="133">
        <v>20.0</v>
      </c>
      <c r="G599" s="133">
        <v>15.0</v>
      </c>
      <c r="H599" s="133">
        <v>40.0</v>
      </c>
      <c r="I599" s="133">
        <v>48.0</v>
      </c>
      <c r="J599" s="133">
        <v>50.0</v>
      </c>
      <c r="K599" s="133">
        <v>40.0</v>
      </c>
      <c r="L599" s="133">
        <v>40.0</v>
      </c>
      <c r="M599" s="133">
        <v>30.0</v>
      </c>
      <c r="N599" s="133">
        <v>90.0</v>
      </c>
      <c r="O599" s="133">
        <v>0.0</v>
      </c>
      <c r="P599" s="135">
        <f t="shared" si="1"/>
        <v>433</v>
      </c>
      <c r="Q599" s="136">
        <f t="shared" si="2"/>
        <v>0.258</v>
      </c>
      <c r="R599" s="137">
        <f t="shared" si="3"/>
        <v>0.036</v>
      </c>
      <c r="S599" s="138">
        <f t="shared" si="4"/>
        <v>0.148</v>
      </c>
      <c r="T599" s="139">
        <f t="shared" si="5"/>
        <v>0.15</v>
      </c>
      <c r="U599" s="139">
        <f t="shared" si="6"/>
        <v>0.476</v>
      </c>
      <c r="V599" s="139">
        <f t="shared" si="7"/>
        <v>0.3744</v>
      </c>
      <c r="W599" s="139">
        <f t="shared" si="8"/>
        <v>1.905</v>
      </c>
      <c r="X599" s="139">
        <f t="shared" si="9"/>
        <v>0.38</v>
      </c>
      <c r="Y599" s="139">
        <f t="shared" si="10"/>
        <v>0.276</v>
      </c>
      <c r="Z599" s="139">
        <f t="shared" si="11"/>
        <v>0.224</v>
      </c>
      <c r="AA599" s="139">
        <f t="shared" si="12"/>
        <v>0.224</v>
      </c>
      <c r="AB599" s="139">
        <f t="shared" si="13"/>
        <v>0.294</v>
      </c>
      <c r="AC599" s="139">
        <f t="shared" si="14"/>
        <v>0.435</v>
      </c>
      <c r="AD599" s="139">
        <f t="shared" si="15"/>
        <v>0.495</v>
      </c>
      <c r="AE599" s="140">
        <f t="shared" si="16"/>
        <v>5.6754</v>
      </c>
      <c r="AF599" s="98">
        <f t="shared" si="17"/>
        <v>0.2435793991</v>
      </c>
      <c r="AG599" s="141">
        <f t="shared" si="18"/>
        <v>0.2435793991</v>
      </c>
    </row>
    <row r="600" ht="15.75" customHeight="1">
      <c r="A600" s="27" t="s">
        <v>172</v>
      </c>
      <c r="B600" s="143" t="s">
        <v>22</v>
      </c>
      <c r="C600" s="133" t="s">
        <v>495</v>
      </c>
      <c r="D600" s="134">
        <v>44794.0</v>
      </c>
      <c r="E600" s="133">
        <v>60.0</v>
      </c>
      <c r="F600" s="133">
        <v>100.0</v>
      </c>
      <c r="G600" s="133">
        <v>0.0</v>
      </c>
      <c r="H600" s="133">
        <v>60.0</v>
      </c>
      <c r="I600" s="133">
        <v>60.0</v>
      </c>
      <c r="J600" s="133">
        <v>50.0</v>
      </c>
      <c r="K600" s="133">
        <v>60.0</v>
      </c>
      <c r="L600" s="133">
        <v>30.0</v>
      </c>
      <c r="M600" s="133">
        <v>30.0</v>
      </c>
      <c r="P600" s="135">
        <f t="shared" si="1"/>
        <v>450</v>
      </c>
      <c r="Q600" s="136">
        <f t="shared" si="2"/>
        <v>0.258</v>
      </c>
      <c r="R600" s="137">
        <f t="shared" si="3"/>
        <v>0.036</v>
      </c>
      <c r="S600" s="138">
        <f t="shared" si="4"/>
        <v>0.74</v>
      </c>
      <c r="T600" s="139">
        <f t="shared" si="5"/>
        <v>0</v>
      </c>
      <c r="U600" s="139">
        <f t="shared" si="6"/>
        <v>0.714</v>
      </c>
      <c r="V600" s="139">
        <f t="shared" si="7"/>
        <v>0.468</v>
      </c>
      <c r="W600" s="139">
        <f t="shared" si="8"/>
        <v>1.905</v>
      </c>
      <c r="X600" s="139">
        <f t="shared" si="9"/>
        <v>0.57</v>
      </c>
      <c r="Y600" s="139">
        <f t="shared" si="10"/>
        <v>0.414</v>
      </c>
      <c r="Z600" s="139">
        <f t="shared" si="11"/>
        <v>0.168</v>
      </c>
      <c r="AA600" s="139">
        <f t="shared" si="12"/>
        <v>0.168</v>
      </c>
      <c r="AB600" s="139">
        <f t="shared" si="13"/>
        <v>0.294</v>
      </c>
      <c r="AC600" s="139">
        <f t="shared" si="14"/>
        <v>0.435</v>
      </c>
      <c r="AD600" s="139">
        <f t="shared" si="15"/>
        <v>0</v>
      </c>
      <c r="AE600" s="140">
        <f t="shared" si="16"/>
        <v>6.17</v>
      </c>
      <c r="AF600" s="98">
        <f t="shared" si="17"/>
        <v>0.264806867</v>
      </c>
      <c r="AG600" s="141">
        <f t="shared" si="18"/>
        <v>0.264806867</v>
      </c>
    </row>
    <row r="601" ht="15.75" customHeight="1">
      <c r="A601" s="27" t="s">
        <v>172</v>
      </c>
      <c r="B601" s="143" t="s">
        <v>22</v>
      </c>
      <c r="C601" s="133" t="s">
        <v>496</v>
      </c>
      <c r="D601" s="134">
        <v>44794.0</v>
      </c>
      <c r="E601" s="133">
        <v>100.0</v>
      </c>
      <c r="F601" s="133">
        <v>140.0</v>
      </c>
      <c r="G601" s="133">
        <v>65.0</v>
      </c>
      <c r="H601" s="133">
        <v>90.0</v>
      </c>
      <c r="I601" s="133">
        <v>80.0</v>
      </c>
      <c r="J601" s="133">
        <v>80.0</v>
      </c>
      <c r="K601" s="133">
        <v>70.0</v>
      </c>
      <c r="L601" s="133">
        <v>60.0</v>
      </c>
      <c r="M601" s="133">
        <v>40.0</v>
      </c>
      <c r="N601" s="133">
        <v>30.0</v>
      </c>
      <c r="O601" s="133">
        <v>0.0</v>
      </c>
      <c r="P601" s="135">
        <f t="shared" si="1"/>
        <v>755</v>
      </c>
      <c r="Q601" s="136">
        <f t="shared" si="2"/>
        <v>0.43</v>
      </c>
      <c r="R601" s="137">
        <f t="shared" si="3"/>
        <v>0.06</v>
      </c>
      <c r="S601" s="138">
        <f t="shared" si="4"/>
        <v>1.036</v>
      </c>
      <c r="T601" s="139">
        <f t="shared" si="5"/>
        <v>0.65</v>
      </c>
      <c r="U601" s="139">
        <f t="shared" si="6"/>
        <v>1.071</v>
      </c>
      <c r="V601" s="139">
        <f t="shared" si="7"/>
        <v>0.624</v>
      </c>
      <c r="W601" s="139">
        <f t="shared" si="8"/>
        <v>3.048</v>
      </c>
      <c r="X601" s="139">
        <f t="shared" si="9"/>
        <v>0.665</v>
      </c>
      <c r="Y601" s="139">
        <f t="shared" si="10"/>
        <v>0.483</v>
      </c>
      <c r="Z601" s="139">
        <f t="shared" si="11"/>
        <v>0.336</v>
      </c>
      <c r="AA601" s="139">
        <f t="shared" si="12"/>
        <v>0.336</v>
      </c>
      <c r="AB601" s="139">
        <f t="shared" si="13"/>
        <v>0.392</v>
      </c>
      <c r="AC601" s="139">
        <f t="shared" si="14"/>
        <v>0.58</v>
      </c>
      <c r="AD601" s="139">
        <f t="shared" si="15"/>
        <v>0.165</v>
      </c>
      <c r="AE601" s="140">
        <f t="shared" si="16"/>
        <v>9.876</v>
      </c>
      <c r="AF601" s="98">
        <f t="shared" si="17"/>
        <v>0.4238626609</v>
      </c>
      <c r="AG601" s="141">
        <f t="shared" si="18"/>
        <v>0.4238626609</v>
      </c>
    </row>
    <row r="602" ht="15.75" customHeight="1">
      <c r="A602" s="27" t="s">
        <v>172</v>
      </c>
      <c r="B602" s="143" t="s">
        <v>22</v>
      </c>
      <c r="C602" s="133" t="s">
        <v>497</v>
      </c>
      <c r="D602" s="134">
        <v>44794.0</v>
      </c>
      <c r="E602" s="133">
        <v>100.0</v>
      </c>
      <c r="F602" s="133">
        <v>110.0</v>
      </c>
      <c r="G602" s="133">
        <v>0.0</v>
      </c>
      <c r="H602" s="133">
        <v>70.0</v>
      </c>
      <c r="I602" s="133">
        <v>100.0</v>
      </c>
      <c r="J602" s="133">
        <v>50.0</v>
      </c>
      <c r="K602" s="133">
        <v>100.0</v>
      </c>
      <c r="L602" s="133">
        <v>50.0</v>
      </c>
      <c r="M602" s="133">
        <v>30.0</v>
      </c>
      <c r="N602" s="133">
        <v>100.0</v>
      </c>
      <c r="O602" s="133">
        <v>0.0</v>
      </c>
      <c r="P602" s="135">
        <f t="shared" si="1"/>
        <v>710</v>
      </c>
      <c r="Q602" s="136">
        <f t="shared" si="2"/>
        <v>0.43</v>
      </c>
      <c r="R602" s="137">
        <f t="shared" si="3"/>
        <v>0.06</v>
      </c>
      <c r="S602" s="138">
        <f t="shared" si="4"/>
        <v>0.814</v>
      </c>
      <c r="T602" s="139">
        <f t="shared" si="5"/>
        <v>0</v>
      </c>
      <c r="U602" s="139">
        <f t="shared" si="6"/>
        <v>0.833</v>
      </c>
      <c r="V602" s="139">
        <f t="shared" si="7"/>
        <v>0.78</v>
      </c>
      <c r="W602" s="139">
        <f t="shared" si="8"/>
        <v>1.905</v>
      </c>
      <c r="X602" s="139">
        <f t="shared" si="9"/>
        <v>0.95</v>
      </c>
      <c r="Y602" s="139">
        <f t="shared" si="10"/>
        <v>0.69</v>
      </c>
      <c r="Z602" s="139">
        <f t="shared" si="11"/>
        <v>0.28</v>
      </c>
      <c r="AA602" s="139">
        <f t="shared" si="12"/>
        <v>0.28</v>
      </c>
      <c r="AB602" s="139">
        <f t="shared" si="13"/>
        <v>0.294</v>
      </c>
      <c r="AC602" s="139">
        <f t="shared" si="14"/>
        <v>0.435</v>
      </c>
      <c r="AD602" s="139">
        <f t="shared" si="15"/>
        <v>0.55</v>
      </c>
      <c r="AE602" s="140">
        <f t="shared" si="16"/>
        <v>8.301</v>
      </c>
      <c r="AF602" s="98">
        <f t="shared" si="17"/>
        <v>0.3562660944</v>
      </c>
      <c r="AG602" s="141">
        <f t="shared" si="18"/>
        <v>0.3562660944</v>
      </c>
    </row>
    <row r="603" ht="15.75" customHeight="1">
      <c r="A603" s="27" t="s">
        <v>172</v>
      </c>
      <c r="B603" s="143" t="s">
        <v>22</v>
      </c>
      <c r="C603" s="133" t="s">
        <v>498</v>
      </c>
      <c r="D603" s="134">
        <v>44794.0</v>
      </c>
      <c r="E603" s="133">
        <v>0.0</v>
      </c>
      <c r="F603" s="133">
        <v>20.0</v>
      </c>
      <c r="G603" s="133">
        <v>20.0</v>
      </c>
      <c r="H603" s="133">
        <v>0.0</v>
      </c>
      <c r="I603" s="133">
        <v>0.0</v>
      </c>
      <c r="J603" s="133">
        <v>100.0</v>
      </c>
      <c r="K603" s="133">
        <v>100.0</v>
      </c>
      <c r="L603" s="133">
        <v>20.0</v>
      </c>
      <c r="M603" s="133">
        <v>0.0</v>
      </c>
      <c r="N603" s="133">
        <v>30.0</v>
      </c>
      <c r="O603" s="133">
        <v>0.0</v>
      </c>
      <c r="P603" s="135">
        <f t="shared" si="1"/>
        <v>290</v>
      </c>
      <c r="Q603" s="136">
        <f t="shared" si="2"/>
        <v>0</v>
      </c>
      <c r="R603" s="137">
        <f t="shared" si="3"/>
        <v>0</v>
      </c>
      <c r="S603" s="138">
        <f t="shared" si="4"/>
        <v>0.148</v>
      </c>
      <c r="T603" s="139">
        <f t="shared" si="5"/>
        <v>0.2</v>
      </c>
      <c r="U603" s="139">
        <f t="shared" si="6"/>
        <v>0</v>
      </c>
      <c r="V603" s="139">
        <f t="shared" si="7"/>
        <v>0</v>
      </c>
      <c r="W603" s="139">
        <f t="shared" si="8"/>
        <v>3.81</v>
      </c>
      <c r="X603" s="139">
        <f t="shared" si="9"/>
        <v>0.95</v>
      </c>
      <c r="Y603" s="139">
        <f t="shared" si="10"/>
        <v>0.69</v>
      </c>
      <c r="Z603" s="139">
        <f t="shared" si="11"/>
        <v>0.112</v>
      </c>
      <c r="AA603" s="139">
        <f t="shared" si="12"/>
        <v>0.112</v>
      </c>
      <c r="AB603" s="139">
        <f t="shared" si="13"/>
        <v>0</v>
      </c>
      <c r="AC603" s="139">
        <f t="shared" si="14"/>
        <v>0</v>
      </c>
      <c r="AD603" s="139">
        <f t="shared" si="15"/>
        <v>0.165</v>
      </c>
      <c r="AE603" s="140">
        <f t="shared" si="16"/>
        <v>6.187</v>
      </c>
      <c r="AF603" s="98">
        <f t="shared" si="17"/>
        <v>0.2655364807</v>
      </c>
      <c r="AG603" s="141">
        <f t="shared" si="18"/>
        <v>0.2655364807</v>
      </c>
    </row>
    <row r="604" ht="15.75" customHeight="1">
      <c r="A604" s="27" t="s">
        <v>172</v>
      </c>
      <c r="B604" s="143" t="s">
        <v>22</v>
      </c>
      <c r="C604" s="133" t="s">
        <v>499</v>
      </c>
      <c r="D604" s="134">
        <v>44794.0</v>
      </c>
      <c r="E604" s="133">
        <v>60.0</v>
      </c>
      <c r="F604" s="133">
        <v>100.0</v>
      </c>
      <c r="G604" s="133">
        <v>0.0</v>
      </c>
      <c r="H604" s="133">
        <v>50.0</v>
      </c>
      <c r="I604" s="133">
        <v>44.0</v>
      </c>
      <c r="J604" s="133">
        <v>50.0</v>
      </c>
      <c r="K604" s="133">
        <v>40.0</v>
      </c>
      <c r="L604" s="133">
        <v>20.0</v>
      </c>
      <c r="M604" s="133">
        <v>20.0</v>
      </c>
      <c r="N604" s="133">
        <v>40.0</v>
      </c>
      <c r="O604" s="133">
        <v>0.0</v>
      </c>
      <c r="P604" s="135">
        <f t="shared" si="1"/>
        <v>424</v>
      </c>
      <c r="Q604" s="136">
        <f t="shared" si="2"/>
        <v>0.258</v>
      </c>
      <c r="R604" s="137">
        <f t="shared" si="3"/>
        <v>0.036</v>
      </c>
      <c r="S604" s="138">
        <f t="shared" si="4"/>
        <v>0.74</v>
      </c>
      <c r="T604" s="139">
        <f t="shared" si="5"/>
        <v>0</v>
      </c>
      <c r="U604" s="139">
        <f t="shared" si="6"/>
        <v>0.595</v>
      </c>
      <c r="V604" s="139">
        <f t="shared" si="7"/>
        <v>0.3432</v>
      </c>
      <c r="W604" s="139">
        <f t="shared" si="8"/>
        <v>1.905</v>
      </c>
      <c r="X604" s="139">
        <f t="shared" si="9"/>
        <v>0.38</v>
      </c>
      <c r="Y604" s="139">
        <f t="shared" si="10"/>
        <v>0.276</v>
      </c>
      <c r="Z604" s="139">
        <f t="shared" si="11"/>
        <v>0.112</v>
      </c>
      <c r="AA604" s="139">
        <f t="shared" si="12"/>
        <v>0.112</v>
      </c>
      <c r="AB604" s="139">
        <f t="shared" si="13"/>
        <v>0.196</v>
      </c>
      <c r="AC604" s="139">
        <f t="shared" si="14"/>
        <v>0.29</v>
      </c>
      <c r="AD604" s="139">
        <f t="shared" si="15"/>
        <v>0.22</v>
      </c>
      <c r="AE604" s="140">
        <f t="shared" si="16"/>
        <v>5.4632</v>
      </c>
      <c r="AF604" s="98">
        <f t="shared" si="17"/>
        <v>0.234472103</v>
      </c>
      <c r="AG604" s="141">
        <f t="shared" si="18"/>
        <v>0.234472103</v>
      </c>
    </row>
    <row r="605" ht="15.75" customHeight="1">
      <c r="A605" s="27" t="s">
        <v>172</v>
      </c>
      <c r="B605" s="143" t="s">
        <v>22</v>
      </c>
      <c r="C605" s="133" t="s">
        <v>500</v>
      </c>
      <c r="D605" s="134">
        <v>44794.0</v>
      </c>
      <c r="E605" s="133">
        <v>80.0</v>
      </c>
      <c r="F605" s="133">
        <v>230.0</v>
      </c>
      <c r="G605" s="133">
        <v>0.0</v>
      </c>
      <c r="H605" s="133">
        <v>190.0</v>
      </c>
      <c r="I605" s="133">
        <v>200.0</v>
      </c>
      <c r="J605" s="133">
        <v>100.0</v>
      </c>
      <c r="K605" s="133">
        <v>150.0</v>
      </c>
      <c r="L605" s="133">
        <v>60.0</v>
      </c>
      <c r="M605" s="133">
        <v>60.0</v>
      </c>
      <c r="N605" s="133">
        <v>90.0</v>
      </c>
      <c r="O605" s="133">
        <v>0.0</v>
      </c>
      <c r="P605" s="135">
        <f t="shared" si="1"/>
        <v>1160</v>
      </c>
      <c r="Q605" s="136">
        <f t="shared" si="2"/>
        <v>0.344</v>
      </c>
      <c r="R605" s="137">
        <f t="shared" si="3"/>
        <v>0.048</v>
      </c>
      <c r="S605" s="138">
        <f t="shared" si="4"/>
        <v>1.702</v>
      </c>
      <c r="T605" s="139">
        <f t="shared" si="5"/>
        <v>0</v>
      </c>
      <c r="U605" s="139">
        <f t="shared" si="6"/>
        <v>2.261</v>
      </c>
      <c r="V605" s="139">
        <f t="shared" si="7"/>
        <v>1.56</v>
      </c>
      <c r="W605" s="139">
        <f t="shared" si="8"/>
        <v>3.81</v>
      </c>
      <c r="X605" s="139">
        <f t="shared" si="9"/>
        <v>1.425</v>
      </c>
      <c r="Y605" s="139">
        <f t="shared" si="10"/>
        <v>1.035</v>
      </c>
      <c r="Z605" s="139">
        <f t="shared" si="11"/>
        <v>0.336</v>
      </c>
      <c r="AA605" s="139">
        <f t="shared" si="12"/>
        <v>0.336</v>
      </c>
      <c r="AB605" s="139">
        <f t="shared" si="13"/>
        <v>0.588</v>
      </c>
      <c r="AC605" s="139">
        <f t="shared" si="14"/>
        <v>0.87</v>
      </c>
      <c r="AD605" s="139">
        <f t="shared" si="15"/>
        <v>0.495</v>
      </c>
      <c r="AE605" s="140">
        <f t="shared" si="16"/>
        <v>14.81</v>
      </c>
      <c r="AF605" s="98">
        <f t="shared" si="17"/>
        <v>0.6356223176</v>
      </c>
      <c r="AG605" s="141">
        <f t="shared" si="18"/>
        <v>0.6356223176</v>
      </c>
    </row>
    <row r="606" ht="15.75" customHeight="1">
      <c r="A606" s="27" t="s">
        <v>172</v>
      </c>
      <c r="B606" s="143" t="s">
        <v>22</v>
      </c>
      <c r="C606" s="133" t="s">
        <v>501</v>
      </c>
      <c r="D606" s="134">
        <v>44794.0</v>
      </c>
      <c r="E606" s="133">
        <v>100.0</v>
      </c>
      <c r="F606" s="133">
        <v>120.0</v>
      </c>
      <c r="G606" s="133">
        <v>30.0</v>
      </c>
      <c r="H606" s="133">
        <v>70.0</v>
      </c>
      <c r="I606" s="133">
        <v>70.0</v>
      </c>
      <c r="J606" s="133">
        <v>60.0</v>
      </c>
      <c r="K606" s="133">
        <v>60.0</v>
      </c>
      <c r="L606" s="133">
        <v>30.0</v>
      </c>
      <c r="M606" s="133">
        <v>0.0</v>
      </c>
      <c r="N606" s="133">
        <v>100.0</v>
      </c>
      <c r="O606" s="133">
        <v>0.0</v>
      </c>
      <c r="P606" s="135">
        <f t="shared" si="1"/>
        <v>640</v>
      </c>
      <c r="Q606" s="136">
        <f t="shared" si="2"/>
        <v>0.43</v>
      </c>
      <c r="R606" s="137">
        <f t="shared" si="3"/>
        <v>0.06</v>
      </c>
      <c r="S606" s="138">
        <f t="shared" si="4"/>
        <v>0.888</v>
      </c>
      <c r="T606" s="139">
        <f t="shared" si="5"/>
        <v>0.3</v>
      </c>
      <c r="U606" s="139">
        <f t="shared" si="6"/>
        <v>0.833</v>
      </c>
      <c r="V606" s="139">
        <f t="shared" si="7"/>
        <v>0.546</v>
      </c>
      <c r="W606" s="139">
        <f t="shared" si="8"/>
        <v>2.286</v>
      </c>
      <c r="X606" s="139">
        <f t="shared" si="9"/>
        <v>0.57</v>
      </c>
      <c r="Y606" s="139">
        <f t="shared" si="10"/>
        <v>0.414</v>
      </c>
      <c r="Z606" s="139">
        <f t="shared" si="11"/>
        <v>0.168</v>
      </c>
      <c r="AA606" s="139">
        <f t="shared" si="12"/>
        <v>0.168</v>
      </c>
      <c r="AB606" s="139">
        <f t="shared" si="13"/>
        <v>0</v>
      </c>
      <c r="AC606" s="139">
        <f t="shared" si="14"/>
        <v>0</v>
      </c>
      <c r="AD606" s="139">
        <f t="shared" si="15"/>
        <v>0.55</v>
      </c>
      <c r="AE606" s="140">
        <f t="shared" si="16"/>
        <v>7.213</v>
      </c>
      <c r="AF606" s="98">
        <f t="shared" si="17"/>
        <v>0.3095708155</v>
      </c>
      <c r="AG606" s="141">
        <f t="shared" si="18"/>
        <v>0.3095708155</v>
      </c>
    </row>
    <row r="607" ht="15.75" customHeight="1">
      <c r="A607" s="27" t="s">
        <v>172</v>
      </c>
      <c r="B607" s="143" t="s">
        <v>22</v>
      </c>
      <c r="C607" s="133" t="s">
        <v>502</v>
      </c>
      <c r="D607" s="134">
        <v>44794.0</v>
      </c>
      <c r="E607" s="133">
        <v>0.0</v>
      </c>
      <c r="F607" s="133">
        <v>0.0</v>
      </c>
      <c r="G607" s="133">
        <v>0.0</v>
      </c>
      <c r="H607" s="133">
        <v>0.0</v>
      </c>
      <c r="I607" s="133">
        <v>0.0</v>
      </c>
      <c r="J607" s="133">
        <v>0.0</v>
      </c>
      <c r="K607" s="133">
        <v>0.0</v>
      </c>
      <c r="L607" s="133">
        <v>0.0</v>
      </c>
      <c r="M607" s="133">
        <v>0.0</v>
      </c>
      <c r="N607" s="133">
        <v>0.0</v>
      </c>
      <c r="O607" s="133">
        <v>0.0</v>
      </c>
      <c r="P607" s="135">
        <f t="shared" si="1"/>
        <v>0</v>
      </c>
      <c r="Q607" s="136">
        <f t="shared" si="2"/>
        <v>0</v>
      </c>
      <c r="R607" s="137">
        <f t="shared" si="3"/>
        <v>0</v>
      </c>
      <c r="S607" s="138">
        <f t="shared" si="4"/>
        <v>0</v>
      </c>
      <c r="T607" s="139">
        <f t="shared" si="5"/>
        <v>0</v>
      </c>
      <c r="U607" s="139">
        <f t="shared" si="6"/>
        <v>0</v>
      </c>
      <c r="V607" s="139">
        <f t="shared" si="7"/>
        <v>0</v>
      </c>
      <c r="W607" s="139">
        <f t="shared" si="8"/>
        <v>0</v>
      </c>
      <c r="X607" s="139">
        <f t="shared" si="9"/>
        <v>0</v>
      </c>
      <c r="Y607" s="139">
        <f t="shared" si="10"/>
        <v>0</v>
      </c>
      <c r="Z607" s="139">
        <f t="shared" si="11"/>
        <v>0</v>
      </c>
      <c r="AA607" s="139">
        <f t="shared" si="12"/>
        <v>0</v>
      </c>
      <c r="AB607" s="139">
        <f t="shared" si="13"/>
        <v>0</v>
      </c>
      <c r="AC607" s="139">
        <f t="shared" si="14"/>
        <v>0</v>
      </c>
      <c r="AD607" s="139">
        <f t="shared" si="15"/>
        <v>0</v>
      </c>
      <c r="AE607" s="140">
        <f t="shared" si="16"/>
        <v>0</v>
      </c>
      <c r="AF607" s="98">
        <f t="shared" si="17"/>
        <v>0</v>
      </c>
      <c r="AG607" s="141">
        <f t="shared" si="18"/>
        <v>0</v>
      </c>
    </row>
    <row r="608" ht="15.75" customHeight="1">
      <c r="A608" s="27" t="s">
        <v>172</v>
      </c>
      <c r="B608" s="143" t="s">
        <v>22</v>
      </c>
      <c r="C608" s="133" t="s">
        <v>503</v>
      </c>
      <c r="D608" s="134">
        <v>44794.0</v>
      </c>
      <c r="P608" s="135">
        <f t="shared" si="1"/>
        <v>0</v>
      </c>
      <c r="Q608" s="136">
        <f t="shared" si="2"/>
        <v>0</v>
      </c>
      <c r="R608" s="137">
        <f t="shared" si="3"/>
        <v>0</v>
      </c>
      <c r="S608" s="138">
        <f t="shared" si="4"/>
        <v>0</v>
      </c>
      <c r="T608" s="139">
        <f t="shared" si="5"/>
        <v>0</v>
      </c>
      <c r="U608" s="139">
        <f t="shared" si="6"/>
        <v>0</v>
      </c>
      <c r="V608" s="139">
        <f t="shared" si="7"/>
        <v>0</v>
      </c>
      <c r="W608" s="139">
        <f t="shared" si="8"/>
        <v>0</v>
      </c>
      <c r="X608" s="139">
        <f t="shared" si="9"/>
        <v>0</v>
      </c>
      <c r="Y608" s="139">
        <f t="shared" si="10"/>
        <v>0</v>
      </c>
      <c r="Z608" s="139">
        <f t="shared" si="11"/>
        <v>0</v>
      </c>
      <c r="AA608" s="139">
        <f t="shared" si="12"/>
        <v>0</v>
      </c>
      <c r="AB608" s="139">
        <f t="shared" si="13"/>
        <v>0</v>
      </c>
      <c r="AC608" s="139">
        <f t="shared" si="14"/>
        <v>0</v>
      </c>
      <c r="AD608" s="139">
        <f t="shared" si="15"/>
        <v>0</v>
      </c>
      <c r="AE608" s="140">
        <f t="shared" si="16"/>
        <v>0</v>
      </c>
      <c r="AF608" s="98">
        <f t="shared" si="17"/>
        <v>0</v>
      </c>
      <c r="AG608" s="141">
        <f t="shared" si="18"/>
        <v>0</v>
      </c>
    </row>
    <row r="609" ht="15.75" customHeight="1">
      <c r="A609" s="27" t="s">
        <v>172</v>
      </c>
      <c r="B609" s="143" t="s">
        <v>22</v>
      </c>
      <c r="C609" s="133" t="s">
        <v>504</v>
      </c>
      <c r="D609" s="134">
        <v>44794.0</v>
      </c>
      <c r="E609" s="133">
        <v>160.0</v>
      </c>
      <c r="F609" s="133">
        <v>200.0</v>
      </c>
      <c r="G609" s="133">
        <v>80.0</v>
      </c>
      <c r="H609" s="133">
        <v>200.0</v>
      </c>
      <c r="I609" s="133">
        <v>200.0</v>
      </c>
      <c r="J609" s="133">
        <v>100.0</v>
      </c>
      <c r="K609" s="133">
        <v>100.0</v>
      </c>
      <c r="L609" s="133">
        <v>100.0</v>
      </c>
      <c r="M609" s="133">
        <v>40.0</v>
      </c>
      <c r="N609" s="133">
        <v>100.0</v>
      </c>
      <c r="O609" s="133">
        <v>50.0</v>
      </c>
      <c r="P609" s="135">
        <f t="shared" si="1"/>
        <v>1330</v>
      </c>
      <c r="Q609" s="136">
        <f t="shared" si="2"/>
        <v>0.688</v>
      </c>
      <c r="R609" s="137">
        <f t="shared" si="3"/>
        <v>0.096</v>
      </c>
      <c r="S609" s="138">
        <f t="shared" si="4"/>
        <v>1.48</v>
      </c>
      <c r="T609" s="139">
        <f t="shared" si="5"/>
        <v>0.8</v>
      </c>
      <c r="U609" s="139">
        <f t="shared" si="6"/>
        <v>2.38</v>
      </c>
      <c r="V609" s="139">
        <f t="shared" si="7"/>
        <v>1.56</v>
      </c>
      <c r="W609" s="139">
        <f t="shared" si="8"/>
        <v>3.81</v>
      </c>
      <c r="X609" s="139">
        <f t="shared" si="9"/>
        <v>0.95</v>
      </c>
      <c r="Y609" s="139">
        <f t="shared" si="10"/>
        <v>0.69</v>
      </c>
      <c r="Z609" s="139">
        <f t="shared" si="11"/>
        <v>0.56</v>
      </c>
      <c r="AA609" s="139">
        <f t="shared" si="12"/>
        <v>0.56</v>
      </c>
      <c r="AB609" s="139">
        <f t="shared" si="13"/>
        <v>0.392</v>
      </c>
      <c r="AC609" s="139">
        <f t="shared" si="14"/>
        <v>0.58</v>
      </c>
      <c r="AD609" s="139">
        <f t="shared" si="15"/>
        <v>0.55</v>
      </c>
      <c r="AE609" s="140">
        <f t="shared" si="16"/>
        <v>15.096</v>
      </c>
      <c r="AF609" s="98">
        <f t="shared" si="17"/>
        <v>0.6478969957</v>
      </c>
      <c r="AG609" s="141">
        <f t="shared" si="18"/>
        <v>0.6478969957</v>
      </c>
    </row>
    <row r="610" ht="15.75" customHeight="1">
      <c r="A610" s="27" t="s">
        <v>172</v>
      </c>
      <c r="B610" s="143" t="s">
        <v>22</v>
      </c>
      <c r="C610" s="133" t="s">
        <v>505</v>
      </c>
      <c r="D610" s="134">
        <v>44794.0</v>
      </c>
      <c r="P610" s="135">
        <f t="shared" si="1"/>
        <v>0</v>
      </c>
      <c r="Q610" s="136">
        <f t="shared" si="2"/>
        <v>0</v>
      </c>
      <c r="R610" s="137">
        <f t="shared" si="3"/>
        <v>0</v>
      </c>
      <c r="S610" s="138">
        <f t="shared" si="4"/>
        <v>0</v>
      </c>
      <c r="T610" s="139">
        <f t="shared" si="5"/>
        <v>0</v>
      </c>
      <c r="U610" s="139">
        <f t="shared" si="6"/>
        <v>0</v>
      </c>
      <c r="V610" s="139">
        <f t="shared" si="7"/>
        <v>0</v>
      </c>
      <c r="W610" s="139">
        <f t="shared" si="8"/>
        <v>0</v>
      </c>
      <c r="X610" s="139">
        <f t="shared" si="9"/>
        <v>0</v>
      </c>
      <c r="Y610" s="139">
        <f t="shared" si="10"/>
        <v>0</v>
      </c>
      <c r="Z610" s="139">
        <f t="shared" si="11"/>
        <v>0</v>
      </c>
      <c r="AA610" s="139">
        <f t="shared" si="12"/>
        <v>0</v>
      </c>
      <c r="AB610" s="139">
        <f t="shared" si="13"/>
        <v>0</v>
      </c>
      <c r="AC610" s="139">
        <f t="shared" si="14"/>
        <v>0</v>
      </c>
      <c r="AD610" s="139">
        <f t="shared" si="15"/>
        <v>0</v>
      </c>
      <c r="AE610" s="140">
        <f t="shared" si="16"/>
        <v>0</v>
      </c>
      <c r="AF610" s="98">
        <f t="shared" si="17"/>
        <v>0</v>
      </c>
      <c r="AG610" s="141">
        <f t="shared" si="18"/>
        <v>0</v>
      </c>
    </row>
    <row r="611" ht="15.75" customHeight="1">
      <c r="A611" s="27" t="s">
        <v>172</v>
      </c>
      <c r="B611" s="143" t="s">
        <v>22</v>
      </c>
      <c r="C611" s="133" t="s">
        <v>506</v>
      </c>
      <c r="D611" s="134">
        <v>44794.0</v>
      </c>
      <c r="E611" s="133">
        <v>0.0</v>
      </c>
      <c r="F611" s="133">
        <v>0.0</v>
      </c>
      <c r="G611" s="133">
        <v>0.0</v>
      </c>
      <c r="H611" s="133">
        <v>0.0</v>
      </c>
      <c r="I611" s="133">
        <v>0.0</v>
      </c>
      <c r="J611" s="133">
        <v>0.0</v>
      </c>
      <c r="K611" s="133">
        <v>0.0</v>
      </c>
      <c r="L611" s="133">
        <v>0.0</v>
      </c>
      <c r="M611" s="133">
        <v>0.0</v>
      </c>
      <c r="N611" s="133">
        <v>0.0</v>
      </c>
      <c r="O611" s="133">
        <v>0.0</v>
      </c>
      <c r="P611" s="135">
        <f t="shared" si="1"/>
        <v>0</v>
      </c>
      <c r="Q611" s="136">
        <f t="shared" si="2"/>
        <v>0</v>
      </c>
      <c r="R611" s="137">
        <f t="shared" si="3"/>
        <v>0</v>
      </c>
      <c r="S611" s="138">
        <f t="shared" si="4"/>
        <v>0</v>
      </c>
      <c r="T611" s="139">
        <f t="shared" si="5"/>
        <v>0</v>
      </c>
      <c r="U611" s="139">
        <f t="shared" si="6"/>
        <v>0</v>
      </c>
      <c r="V611" s="139">
        <f t="shared" si="7"/>
        <v>0</v>
      </c>
      <c r="W611" s="139">
        <f t="shared" si="8"/>
        <v>0</v>
      </c>
      <c r="X611" s="139">
        <f t="shared" si="9"/>
        <v>0</v>
      </c>
      <c r="Y611" s="139">
        <f t="shared" si="10"/>
        <v>0</v>
      </c>
      <c r="Z611" s="139">
        <f t="shared" si="11"/>
        <v>0</v>
      </c>
      <c r="AA611" s="139">
        <f t="shared" si="12"/>
        <v>0</v>
      </c>
      <c r="AB611" s="139">
        <f t="shared" si="13"/>
        <v>0</v>
      </c>
      <c r="AC611" s="139">
        <f t="shared" si="14"/>
        <v>0</v>
      </c>
      <c r="AD611" s="139">
        <f t="shared" si="15"/>
        <v>0</v>
      </c>
      <c r="AE611" s="140">
        <f t="shared" si="16"/>
        <v>0</v>
      </c>
      <c r="AF611" s="98">
        <f t="shared" si="17"/>
        <v>0</v>
      </c>
      <c r="AG611" s="141">
        <f t="shared" si="18"/>
        <v>0</v>
      </c>
    </row>
    <row r="612" ht="15.75" customHeight="1">
      <c r="A612" s="27" t="s">
        <v>172</v>
      </c>
      <c r="B612" s="143" t="s">
        <v>22</v>
      </c>
      <c r="C612" s="133" t="s">
        <v>507</v>
      </c>
      <c r="D612" s="134">
        <v>44794.0</v>
      </c>
      <c r="E612" s="133">
        <v>40.0</v>
      </c>
      <c r="F612" s="133">
        <v>100.0</v>
      </c>
      <c r="G612" s="133">
        <v>35.0</v>
      </c>
      <c r="H612" s="133">
        <v>40.0</v>
      </c>
      <c r="I612" s="133">
        <v>40.0</v>
      </c>
      <c r="J612" s="133">
        <v>50.0</v>
      </c>
      <c r="K612" s="133">
        <v>80.0</v>
      </c>
      <c r="L612" s="133">
        <v>60.0</v>
      </c>
      <c r="M612" s="133">
        <v>30.0</v>
      </c>
      <c r="N612" s="133">
        <v>30.0</v>
      </c>
      <c r="O612" s="133">
        <v>70.0</v>
      </c>
      <c r="P612" s="135">
        <f t="shared" si="1"/>
        <v>575</v>
      </c>
      <c r="Q612" s="136">
        <f t="shared" si="2"/>
        <v>0.172</v>
      </c>
      <c r="R612" s="137">
        <f t="shared" si="3"/>
        <v>0.024</v>
      </c>
      <c r="S612" s="138">
        <f t="shared" si="4"/>
        <v>0.74</v>
      </c>
      <c r="T612" s="139">
        <f t="shared" si="5"/>
        <v>0.35</v>
      </c>
      <c r="U612" s="139">
        <f t="shared" si="6"/>
        <v>0.476</v>
      </c>
      <c r="V612" s="139">
        <f t="shared" si="7"/>
        <v>0.312</v>
      </c>
      <c r="W612" s="139">
        <f t="shared" si="8"/>
        <v>1.905</v>
      </c>
      <c r="X612" s="139">
        <f t="shared" si="9"/>
        <v>0.76</v>
      </c>
      <c r="Y612" s="139">
        <f t="shared" si="10"/>
        <v>0.552</v>
      </c>
      <c r="Z612" s="139">
        <f t="shared" si="11"/>
        <v>0.336</v>
      </c>
      <c r="AA612" s="139">
        <f t="shared" si="12"/>
        <v>0.336</v>
      </c>
      <c r="AB612" s="139">
        <f t="shared" si="13"/>
        <v>0.294</v>
      </c>
      <c r="AC612" s="139">
        <f t="shared" si="14"/>
        <v>0.435</v>
      </c>
      <c r="AD612" s="139">
        <f t="shared" si="15"/>
        <v>0.165</v>
      </c>
      <c r="AE612" s="140">
        <f t="shared" si="16"/>
        <v>6.857</v>
      </c>
      <c r="AF612" s="98">
        <f t="shared" si="17"/>
        <v>0.2942918455</v>
      </c>
      <c r="AG612" s="141">
        <f t="shared" si="18"/>
        <v>0.2942918455</v>
      </c>
    </row>
    <row r="613" ht="15.75" customHeight="1">
      <c r="A613" s="27" t="s">
        <v>172</v>
      </c>
      <c r="B613" s="143" t="s">
        <v>22</v>
      </c>
      <c r="C613" s="133" t="s">
        <v>508</v>
      </c>
      <c r="D613" s="134">
        <v>44794.0</v>
      </c>
      <c r="P613" s="135">
        <f t="shared" si="1"/>
        <v>0</v>
      </c>
      <c r="Q613" s="136">
        <f t="shared" si="2"/>
        <v>0</v>
      </c>
      <c r="R613" s="137">
        <f t="shared" si="3"/>
        <v>0</v>
      </c>
      <c r="S613" s="138">
        <f t="shared" si="4"/>
        <v>0</v>
      </c>
      <c r="T613" s="139">
        <f t="shared" si="5"/>
        <v>0</v>
      </c>
      <c r="U613" s="139">
        <f t="shared" si="6"/>
        <v>0</v>
      </c>
      <c r="V613" s="139">
        <f t="shared" si="7"/>
        <v>0</v>
      </c>
      <c r="W613" s="139">
        <f t="shared" si="8"/>
        <v>0</v>
      </c>
      <c r="X613" s="139">
        <f t="shared" si="9"/>
        <v>0</v>
      </c>
      <c r="Y613" s="139">
        <f t="shared" si="10"/>
        <v>0</v>
      </c>
      <c r="Z613" s="139">
        <f t="shared" si="11"/>
        <v>0</v>
      </c>
      <c r="AA613" s="139">
        <f t="shared" si="12"/>
        <v>0</v>
      </c>
      <c r="AB613" s="139">
        <f t="shared" si="13"/>
        <v>0</v>
      </c>
      <c r="AC613" s="139">
        <f t="shared" si="14"/>
        <v>0</v>
      </c>
      <c r="AD613" s="139">
        <f t="shared" si="15"/>
        <v>0</v>
      </c>
      <c r="AE613" s="140">
        <f t="shared" si="16"/>
        <v>0</v>
      </c>
      <c r="AF613" s="98">
        <f t="shared" si="17"/>
        <v>0</v>
      </c>
      <c r="AG613" s="141">
        <f t="shared" si="18"/>
        <v>0</v>
      </c>
    </row>
    <row r="614" ht="15.75" customHeight="1">
      <c r="A614" s="27" t="s">
        <v>172</v>
      </c>
      <c r="B614" s="143" t="s">
        <v>22</v>
      </c>
      <c r="C614" s="133" t="s">
        <v>509</v>
      </c>
      <c r="D614" s="134">
        <v>44794.0</v>
      </c>
      <c r="P614" s="135">
        <f t="shared" si="1"/>
        <v>0</v>
      </c>
      <c r="Q614" s="136">
        <f t="shared" si="2"/>
        <v>0</v>
      </c>
      <c r="R614" s="137">
        <f t="shared" si="3"/>
        <v>0</v>
      </c>
      <c r="S614" s="138">
        <f t="shared" si="4"/>
        <v>0</v>
      </c>
      <c r="T614" s="139">
        <f t="shared" si="5"/>
        <v>0</v>
      </c>
      <c r="U614" s="139">
        <f t="shared" si="6"/>
        <v>0</v>
      </c>
      <c r="V614" s="139">
        <f t="shared" si="7"/>
        <v>0</v>
      </c>
      <c r="W614" s="139">
        <f t="shared" si="8"/>
        <v>0</v>
      </c>
      <c r="X614" s="139">
        <f t="shared" si="9"/>
        <v>0</v>
      </c>
      <c r="Y614" s="139">
        <f t="shared" si="10"/>
        <v>0</v>
      </c>
      <c r="Z614" s="139">
        <f t="shared" si="11"/>
        <v>0</v>
      </c>
      <c r="AA614" s="139">
        <f t="shared" si="12"/>
        <v>0</v>
      </c>
      <c r="AB614" s="139">
        <f t="shared" si="13"/>
        <v>0</v>
      </c>
      <c r="AC614" s="139">
        <f t="shared" si="14"/>
        <v>0</v>
      </c>
      <c r="AD614" s="139">
        <f t="shared" si="15"/>
        <v>0</v>
      </c>
      <c r="AE614" s="140">
        <f t="shared" si="16"/>
        <v>0</v>
      </c>
      <c r="AF614" s="98">
        <f t="shared" si="17"/>
        <v>0</v>
      </c>
      <c r="AG614" s="141">
        <f t="shared" si="18"/>
        <v>0</v>
      </c>
    </row>
    <row r="615" ht="15.75" customHeight="1">
      <c r="A615" s="27" t="s">
        <v>172</v>
      </c>
      <c r="B615" s="143" t="s">
        <v>22</v>
      </c>
      <c r="C615" s="133" t="s">
        <v>510</v>
      </c>
      <c r="D615" s="134">
        <v>44794.0</v>
      </c>
      <c r="P615" s="135">
        <f t="shared" si="1"/>
        <v>0</v>
      </c>
      <c r="Q615" s="136">
        <f t="shared" si="2"/>
        <v>0</v>
      </c>
      <c r="R615" s="137">
        <f t="shared" si="3"/>
        <v>0</v>
      </c>
      <c r="S615" s="138">
        <f t="shared" si="4"/>
        <v>0</v>
      </c>
      <c r="T615" s="139">
        <f t="shared" si="5"/>
        <v>0</v>
      </c>
      <c r="U615" s="139">
        <f t="shared" si="6"/>
        <v>0</v>
      </c>
      <c r="V615" s="139">
        <f t="shared" si="7"/>
        <v>0</v>
      </c>
      <c r="W615" s="139">
        <f t="shared" si="8"/>
        <v>0</v>
      </c>
      <c r="X615" s="139">
        <f t="shared" si="9"/>
        <v>0</v>
      </c>
      <c r="Y615" s="139">
        <f t="shared" si="10"/>
        <v>0</v>
      </c>
      <c r="Z615" s="139">
        <f t="shared" si="11"/>
        <v>0</v>
      </c>
      <c r="AA615" s="139">
        <f t="shared" si="12"/>
        <v>0</v>
      </c>
      <c r="AB615" s="139">
        <f t="shared" si="13"/>
        <v>0</v>
      </c>
      <c r="AC615" s="139">
        <f t="shared" si="14"/>
        <v>0</v>
      </c>
      <c r="AD615" s="139">
        <f t="shared" si="15"/>
        <v>0</v>
      </c>
      <c r="AE615" s="140">
        <f t="shared" si="16"/>
        <v>0</v>
      </c>
      <c r="AF615" s="98">
        <f t="shared" si="17"/>
        <v>0</v>
      </c>
      <c r="AG615" s="141">
        <f t="shared" si="18"/>
        <v>0</v>
      </c>
    </row>
    <row r="616" ht="15.75" customHeight="1">
      <c r="A616" s="27" t="s">
        <v>172</v>
      </c>
      <c r="B616" s="143" t="s">
        <v>22</v>
      </c>
      <c r="C616" s="133" t="s">
        <v>511</v>
      </c>
      <c r="D616" s="134">
        <v>44794.0</v>
      </c>
      <c r="P616" s="135">
        <f t="shared" si="1"/>
        <v>0</v>
      </c>
      <c r="Q616" s="136">
        <f t="shared" si="2"/>
        <v>0</v>
      </c>
      <c r="R616" s="137">
        <f t="shared" si="3"/>
        <v>0</v>
      </c>
      <c r="S616" s="138">
        <f t="shared" si="4"/>
        <v>0</v>
      </c>
      <c r="T616" s="139">
        <f t="shared" si="5"/>
        <v>0</v>
      </c>
      <c r="U616" s="139">
        <f t="shared" si="6"/>
        <v>0</v>
      </c>
      <c r="V616" s="139">
        <f t="shared" si="7"/>
        <v>0</v>
      </c>
      <c r="W616" s="139">
        <f t="shared" si="8"/>
        <v>0</v>
      </c>
      <c r="X616" s="139">
        <f t="shared" si="9"/>
        <v>0</v>
      </c>
      <c r="Y616" s="139">
        <f t="shared" si="10"/>
        <v>0</v>
      </c>
      <c r="Z616" s="139">
        <f t="shared" si="11"/>
        <v>0</v>
      </c>
      <c r="AA616" s="139">
        <f t="shared" si="12"/>
        <v>0</v>
      </c>
      <c r="AB616" s="139">
        <f t="shared" si="13"/>
        <v>0</v>
      </c>
      <c r="AC616" s="139">
        <f t="shared" si="14"/>
        <v>0</v>
      </c>
      <c r="AD616" s="139">
        <f t="shared" si="15"/>
        <v>0</v>
      </c>
      <c r="AE616" s="140">
        <f t="shared" si="16"/>
        <v>0</v>
      </c>
      <c r="AF616" s="98">
        <f t="shared" si="17"/>
        <v>0</v>
      </c>
      <c r="AG616" s="141">
        <f t="shared" si="18"/>
        <v>0</v>
      </c>
    </row>
    <row r="617" ht="15.75" customHeight="1">
      <c r="A617" s="27" t="s">
        <v>172</v>
      </c>
      <c r="B617" s="143" t="s">
        <v>22</v>
      </c>
      <c r="C617" s="133" t="s">
        <v>512</v>
      </c>
      <c r="D617" s="134">
        <v>44794.0</v>
      </c>
      <c r="E617" s="133">
        <v>0.0</v>
      </c>
      <c r="F617" s="133">
        <v>30.0</v>
      </c>
      <c r="G617" s="133">
        <v>20.0</v>
      </c>
      <c r="H617" s="133">
        <v>50.0</v>
      </c>
      <c r="I617" s="133">
        <v>40.0</v>
      </c>
      <c r="J617" s="133">
        <v>50.0</v>
      </c>
      <c r="K617" s="133">
        <v>20.0</v>
      </c>
      <c r="L617" s="133">
        <v>20.0</v>
      </c>
      <c r="M617" s="133">
        <v>20.0</v>
      </c>
      <c r="N617" s="133">
        <v>40.0</v>
      </c>
      <c r="O617" s="133">
        <v>0.0</v>
      </c>
      <c r="P617" s="135">
        <f t="shared" si="1"/>
        <v>290</v>
      </c>
      <c r="Q617" s="136">
        <f t="shared" si="2"/>
        <v>0</v>
      </c>
      <c r="R617" s="137">
        <f t="shared" si="3"/>
        <v>0</v>
      </c>
      <c r="S617" s="138">
        <f t="shared" si="4"/>
        <v>0.222</v>
      </c>
      <c r="T617" s="139">
        <f t="shared" si="5"/>
        <v>0.2</v>
      </c>
      <c r="U617" s="139">
        <f t="shared" si="6"/>
        <v>0.595</v>
      </c>
      <c r="V617" s="139">
        <f t="shared" si="7"/>
        <v>0.312</v>
      </c>
      <c r="W617" s="139">
        <f t="shared" si="8"/>
        <v>1.905</v>
      </c>
      <c r="X617" s="139">
        <f t="shared" si="9"/>
        <v>0.19</v>
      </c>
      <c r="Y617" s="139">
        <f t="shared" si="10"/>
        <v>0.138</v>
      </c>
      <c r="Z617" s="139">
        <f t="shared" si="11"/>
        <v>0.112</v>
      </c>
      <c r="AA617" s="139">
        <f t="shared" si="12"/>
        <v>0.112</v>
      </c>
      <c r="AB617" s="139">
        <f t="shared" si="13"/>
        <v>0.196</v>
      </c>
      <c r="AC617" s="139">
        <f t="shared" si="14"/>
        <v>0.29</v>
      </c>
      <c r="AD617" s="139">
        <f t="shared" si="15"/>
        <v>0.22</v>
      </c>
      <c r="AE617" s="140">
        <f t="shared" si="16"/>
        <v>4.492</v>
      </c>
      <c r="AF617" s="98">
        <f t="shared" si="17"/>
        <v>0.1927896996</v>
      </c>
      <c r="AG617" s="141">
        <f t="shared" si="18"/>
        <v>0.1927896996</v>
      </c>
    </row>
    <row r="618" ht="15.75" customHeight="1">
      <c r="A618" s="27" t="s">
        <v>172</v>
      </c>
      <c r="B618" s="143" t="s">
        <v>22</v>
      </c>
      <c r="C618" s="133" t="s">
        <v>487</v>
      </c>
      <c r="D618" s="134">
        <v>44825.0</v>
      </c>
      <c r="P618" s="135">
        <f t="shared" si="1"/>
        <v>0</v>
      </c>
      <c r="Q618" s="136">
        <f t="shared" si="2"/>
        <v>0</v>
      </c>
      <c r="R618" s="137">
        <f t="shared" si="3"/>
        <v>0</v>
      </c>
      <c r="S618" s="138">
        <f t="shared" si="4"/>
        <v>0</v>
      </c>
      <c r="T618" s="139">
        <f t="shared" si="5"/>
        <v>0</v>
      </c>
      <c r="U618" s="139">
        <f t="shared" si="6"/>
        <v>0</v>
      </c>
      <c r="V618" s="139">
        <f t="shared" si="7"/>
        <v>0</v>
      </c>
      <c r="W618" s="139">
        <f t="shared" si="8"/>
        <v>0</v>
      </c>
      <c r="X618" s="139">
        <f t="shared" si="9"/>
        <v>0</v>
      </c>
      <c r="Y618" s="139">
        <f t="shared" si="10"/>
        <v>0</v>
      </c>
      <c r="Z618" s="139">
        <f t="shared" si="11"/>
        <v>0</v>
      </c>
      <c r="AA618" s="139">
        <f t="shared" si="12"/>
        <v>0</v>
      </c>
      <c r="AB618" s="139">
        <f t="shared" si="13"/>
        <v>0</v>
      </c>
      <c r="AC618" s="139">
        <f t="shared" si="14"/>
        <v>0</v>
      </c>
      <c r="AD618" s="139">
        <f t="shared" si="15"/>
        <v>0</v>
      </c>
      <c r="AE618" s="140">
        <f t="shared" si="16"/>
        <v>0</v>
      </c>
      <c r="AF618" s="98">
        <f t="shared" si="17"/>
        <v>0</v>
      </c>
      <c r="AG618" s="141">
        <f t="shared" si="18"/>
        <v>0</v>
      </c>
    </row>
    <row r="619" ht="15.75" customHeight="1">
      <c r="A619" s="27" t="s">
        <v>172</v>
      </c>
      <c r="B619" s="143" t="s">
        <v>22</v>
      </c>
      <c r="C619" s="133" t="s">
        <v>488</v>
      </c>
      <c r="D619" s="134">
        <v>44825.0</v>
      </c>
      <c r="E619" s="133">
        <v>80.0</v>
      </c>
      <c r="F619" s="133">
        <v>130.0</v>
      </c>
      <c r="G619" s="133">
        <v>10.0</v>
      </c>
      <c r="H619" s="133">
        <v>40.0</v>
      </c>
      <c r="I619" s="133">
        <v>56.0</v>
      </c>
      <c r="J619" s="133">
        <v>50.0</v>
      </c>
      <c r="M619" s="133">
        <v>10.0</v>
      </c>
      <c r="P619" s="135">
        <f t="shared" si="1"/>
        <v>376</v>
      </c>
      <c r="Q619" s="136">
        <f t="shared" si="2"/>
        <v>0.344</v>
      </c>
      <c r="R619" s="137">
        <f t="shared" si="3"/>
        <v>0.048</v>
      </c>
      <c r="S619" s="138">
        <f t="shared" si="4"/>
        <v>0.962</v>
      </c>
      <c r="T619" s="139">
        <f t="shared" si="5"/>
        <v>0.1</v>
      </c>
      <c r="U619" s="139">
        <f t="shared" si="6"/>
        <v>0.476</v>
      </c>
      <c r="V619" s="139">
        <f t="shared" si="7"/>
        <v>0.4368</v>
      </c>
      <c r="W619" s="139">
        <f t="shared" si="8"/>
        <v>1.905</v>
      </c>
      <c r="X619" s="139">
        <f t="shared" si="9"/>
        <v>0</v>
      </c>
      <c r="Y619" s="139">
        <f t="shared" si="10"/>
        <v>0</v>
      </c>
      <c r="Z619" s="139">
        <f t="shared" si="11"/>
        <v>0</v>
      </c>
      <c r="AA619" s="139">
        <f t="shared" si="12"/>
        <v>0</v>
      </c>
      <c r="AB619" s="139">
        <f t="shared" si="13"/>
        <v>0.098</v>
      </c>
      <c r="AC619" s="139">
        <f t="shared" si="14"/>
        <v>0.145</v>
      </c>
      <c r="AD619" s="139">
        <f t="shared" si="15"/>
        <v>0</v>
      </c>
      <c r="AE619" s="140">
        <f t="shared" si="16"/>
        <v>4.5148</v>
      </c>
      <c r="AF619" s="98">
        <f t="shared" si="17"/>
        <v>0.1937682403</v>
      </c>
      <c r="AG619" s="141">
        <f t="shared" si="18"/>
        <v>0.1937682403</v>
      </c>
    </row>
    <row r="620" ht="15.75" customHeight="1">
      <c r="A620" s="27" t="s">
        <v>172</v>
      </c>
      <c r="B620" s="143" t="s">
        <v>22</v>
      </c>
      <c r="C620" s="133" t="s">
        <v>489</v>
      </c>
      <c r="D620" s="134">
        <v>44825.0</v>
      </c>
      <c r="E620" s="133">
        <v>20.0</v>
      </c>
      <c r="F620" s="133">
        <v>40.0</v>
      </c>
      <c r="G620" s="133">
        <v>0.0</v>
      </c>
      <c r="H620" s="133">
        <v>20.0</v>
      </c>
      <c r="I620" s="133">
        <v>20.0</v>
      </c>
      <c r="M620" s="133">
        <v>0.0</v>
      </c>
      <c r="P620" s="135">
        <f t="shared" si="1"/>
        <v>100</v>
      </c>
      <c r="Q620" s="136">
        <f t="shared" si="2"/>
        <v>0.086</v>
      </c>
      <c r="R620" s="137">
        <f t="shared" si="3"/>
        <v>0.012</v>
      </c>
      <c r="S620" s="138">
        <f t="shared" si="4"/>
        <v>0.296</v>
      </c>
      <c r="T620" s="139">
        <f t="shared" si="5"/>
        <v>0</v>
      </c>
      <c r="U620" s="139">
        <f t="shared" si="6"/>
        <v>0.238</v>
      </c>
      <c r="V620" s="139">
        <f t="shared" si="7"/>
        <v>0.156</v>
      </c>
      <c r="W620" s="139">
        <f t="shared" si="8"/>
        <v>0</v>
      </c>
      <c r="X620" s="139">
        <f t="shared" si="9"/>
        <v>0</v>
      </c>
      <c r="Y620" s="139">
        <f t="shared" si="10"/>
        <v>0</v>
      </c>
      <c r="Z620" s="139">
        <f t="shared" si="11"/>
        <v>0</v>
      </c>
      <c r="AA620" s="139">
        <f t="shared" si="12"/>
        <v>0</v>
      </c>
      <c r="AB620" s="139">
        <f t="shared" si="13"/>
        <v>0</v>
      </c>
      <c r="AC620" s="139">
        <f t="shared" si="14"/>
        <v>0</v>
      </c>
      <c r="AD620" s="139">
        <f t="shared" si="15"/>
        <v>0</v>
      </c>
      <c r="AE620" s="140">
        <f t="shared" si="16"/>
        <v>0.788</v>
      </c>
      <c r="AF620" s="98">
        <f t="shared" si="17"/>
        <v>0.03381974249</v>
      </c>
      <c r="AG620" s="141">
        <f t="shared" si="18"/>
        <v>0.03381974249</v>
      </c>
    </row>
    <row r="621" ht="15.75" customHeight="1">
      <c r="A621" s="27" t="s">
        <v>172</v>
      </c>
      <c r="B621" s="143" t="s">
        <v>22</v>
      </c>
      <c r="C621" s="133" t="s">
        <v>490</v>
      </c>
      <c r="D621" s="134">
        <v>44825.0</v>
      </c>
      <c r="E621" s="133">
        <v>60.0</v>
      </c>
      <c r="F621" s="133">
        <v>100.0</v>
      </c>
      <c r="G621" s="133">
        <v>30.0</v>
      </c>
      <c r="H621" s="133">
        <v>50.0</v>
      </c>
      <c r="I621" s="133">
        <v>52.0</v>
      </c>
      <c r="J621" s="133">
        <v>50.0</v>
      </c>
      <c r="K621" s="133">
        <v>30.0</v>
      </c>
      <c r="L621" s="133">
        <v>10.0</v>
      </c>
      <c r="M621" s="133">
        <v>30.0</v>
      </c>
      <c r="N621" s="133">
        <v>50.0</v>
      </c>
      <c r="P621" s="135">
        <f t="shared" si="1"/>
        <v>462</v>
      </c>
      <c r="Q621" s="136">
        <f t="shared" si="2"/>
        <v>0.258</v>
      </c>
      <c r="R621" s="137">
        <f t="shared" si="3"/>
        <v>0.036</v>
      </c>
      <c r="S621" s="138">
        <f t="shared" si="4"/>
        <v>0.74</v>
      </c>
      <c r="T621" s="139">
        <f t="shared" si="5"/>
        <v>0.3</v>
      </c>
      <c r="U621" s="139">
        <f t="shared" si="6"/>
        <v>0.595</v>
      </c>
      <c r="V621" s="139">
        <f t="shared" si="7"/>
        <v>0.4056</v>
      </c>
      <c r="W621" s="139">
        <f t="shared" si="8"/>
        <v>1.905</v>
      </c>
      <c r="X621" s="139">
        <f t="shared" si="9"/>
        <v>0.285</v>
      </c>
      <c r="Y621" s="139">
        <f t="shared" si="10"/>
        <v>0.207</v>
      </c>
      <c r="Z621" s="139">
        <f t="shared" si="11"/>
        <v>0.056</v>
      </c>
      <c r="AA621" s="139">
        <f t="shared" si="12"/>
        <v>0.056</v>
      </c>
      <c r="AB621" s="139">
        <f t="shared" si="13"/>
        <v>0.294</v>
      </c>
      <c r="AC621" s="139">
        <f t="shared" si="14"/>
        <v>0.435</v>
      </c>
      <c r="AD621" s="139">
        <f t="shared" si="15"/>
        <v>0.275</v>
      </c>
      <c r="AE621" s="140">
        <f t="shared" si="16"/>
        <v>5.8476</v>
      </c>
      <c r="AF621" s="98">
        <f t="shared" si="17"/>
        <v>0.2509699571</v>
      </c>
      <c r="AG621" s="141">
        <f t="shared" si="18"/>
        <v>0.2509699571</v>
      </c>
    </row>
    <row r="622" ht="15.75" customHeight="1">
      <c r="A622" s="27" t="s">
        <v>172</v>
      </c>
      <c r="B622" s="143" t="s">
        <v>22</v>
      </c>
      <c r="C622" s="133" t="s">
        <v>491</v>
      </c>
      <c r="D622" s="134">
        <v>44825.0</v>
      </c>
      <c r="E622" s="133">
        <v>100.0</v>
      </c>
      <c r="F622" s="133">
        <v>160.0</v>
      </c>
      <c r="G622" s="133">
        <v>15.0</v>
      </c>
      <c r="H622" s="133">
        <v>100.0</v>
      </c>
      <c r="I622" s="133">
        <v>100.0</v>
      </c>
      <c r="J622" s="133">
        <v>100.0</v>
      </c>
      <c r="K622" s="133">
        <v>100.0</v>
      </c>
      <c r="L622" s="133">
        <v>50.0</v>
      </c>
      <c r="M622" s="133">
        <v>50.0</v>
      </c>
      <c r="N622" s="133">
        <v>100.0</v>
      </c>
      <c r="O622" s="133">
        <v>40.0</v>
      </c>
      <c r="P622" s="135">
        <f t="shared" si="1"/>
        <v>915</v>
      </c>
      <c r="Q622" s="136">
        <f t="shared" si="2"/>
        <v>0.43</v>
      </c>
      <c r="R622" s="137">
        <f t="shared" si="3"/>
        <v>0.06</v>
      </c>
      <c r="S622" s="138">
        <f t="shared" si="4"/>
        <v>1.184</v>
      </c>
      <c r="T622" s="139">
        <f t="shared" si="5"/>
        <v>0.15</v>
      </c>
      <c r="U622" s="139">
        <f t="shared" si="6"/>
        <v>1.19</v>
      </c>
      <c r="V622" s="139">
        <f t="shared" si="7"/>
        <v>0.78</v>
      </c>
      <c r="W622" s="139">
        <f t="shared" si="8"/>
        <v>3.81</v>
      </c>
      <c r="X622" s="139">
        <f t="shared" si="9"/>
        <v>0.95</v>
      </c>
      <c r="Y622" s="139">
        <f t="shared" si="10"/>
        <v>0.69</v>
      </c>
      <c r="Z622" s="139">
        <f t="shared" si="11"/>
        <v>0.28</v>
      </c>
      <c r="AA622" s="139">
        <f t="shared" si="12"/>
        <v>0.28</v>
      </c>
      <c r="AB622" s="139">
        <f t="shared" si="13"/>
        <v>0.49</v>
      </c>
      <c r="AC622" s="139">
        <f t="shared" si="14"/>
        <v>0.725</v>
      </c>
      <c r="AD622" s="139">
        <f t="shared" si="15"/>
        <v>0.55</v>
      </c>
      <c r="AE622" s="140">
        <f t="shared" si="16"/>
        <v>11.569</v>
      </c>
      <c r="AF622" s="98">
        <f t="shared" si="17"/>
        <v>0.4965236052</v>
      </c>
      <c r="AG622" s="141">
        <f t="shared" si="18"/>
        <v>0.4965236052</v>
      </c>
    </row>
    <row r="623" ht="15.75" customHeight="1">
      <c r="A623" s="27" t="s">
        <v>172</v>
      </c>
      <c r="B623" s="143" t="s">
        <v>22</v>
      </c>
      <c r="C623" s="133" t="s">
        <v>492</v>
      </c>
      <c r="D623" s="134">
        <v>44825.0</v>
      </c>
      <c r="E623" s="133">
        <v>40.0</v>
      </c>
      <c r="F623" s="133">
        <v>30.0</v>
      </c>
      <c r="G623" s="133">
        <v>5.0</v>
      </c>
      <c r="H623" s="133">
        <v>20.0</v>
      </c>
      <c r="I623" s="133">
        <v>22.0</v>
      </c>
      <c r="J623" s="133">
        <v>0.0</v>
      </c>
      <c r="K623" s="133">
        <v>20.0</v>
      </c>
      <c r="M623" s="133">
        <v>0.0</v>
      </c>
      <c r="P623" s="135">
        <f t="shared" si="1"/>
        <v>137</v>
      </c>
      <c r="Q623" s="136">
        <f t="shared" si="2"/>
        <v>0.172</v>
      </c>
      <c r="R623" s="137">
        <f t="shared" si="3"/>
        <v>0.024</v>
      </c>
      <c r="S623" s="138">
        <f t="shared" si="4"/>
        <v>0.222</v>
      </c>
      <c r="T623" s="139">
        <f t="shared" si="5"/>
        <v>0.05</v>
      </c>
      <c r="U623" s="139">
        <f t="shared" si="6"/>
        <v>0.238</v>
      </c>
      <c r="V623" s="139">
        <f t="shared" si="7"/>
        <v>0.1716</v>
      </c>
      <c r="W623" s="139">
        <f t="shared" si="8"/>
        <v>0</v>
      </c>
      <c r="X623" s="139">
        <f t="shared" si="9"/>
        <v>0.19</v>
      </c>
      <c r="Y623" s="139">
        <f t="shared" si="10"/>
        <v>0.138</v>
      </c>
      <c r="Z623" s="139">
        <f t="shared" si="11"/>
        <v>0</v>
      </c>
      <c r="AA623" s="139">
        <f t="shared" si="12"/>
        <v>0</v>
      </c>
      <c r="AB623" s="139">
        <f t="shared" si="13"/>
        <v>0</v>
      </c>
      <c r="AC623" s="139">
        <f t="shared" si="14"/>
        <v>0</v>
      </c>
      <c r="AD623" s="139">
        <f t="shared" si="15"/>
        <v>0</v>
      </c>
      <c r="AE623" s="140">
        <f t="shared" si="16"/>
        <v>1.2056</v>
      </c>
      <c r="AF623" s="98">
        <f t="shared" si="17"/>
        <v>0.05174248927</v>
      </c>
      <c r="AG623" s="141">
        <f t="shared" si="18"/>
        <v>0.05174248927</v>
      </c>
    </row>
    <row r="624" ht="15.75" customHeight="1">
      <c r="A624" s="27" t="s">
        <v>172</v>
      </c>
      <c r="B624" s="143" t="s">
        <v>22</v>
      </c>
      <c r="C624" s="133" t="s">
        <v>493</v>
      </c>
      <c r="D624" s="134">
        <v>44825.0</v>
      </c>
      <c r="E624" s="133">
        <v>40.0</v>
      </c>
      <c r="F624" s="133">
        <v>0.0</v>
      </c>
      <c r="G624" s="133">
        <v>10.0</v>
      </c>
      <c r="H624" s="133">
        <v>0.0</v>
      </c>
      <c r="I624" s="133">
        <v>0.0</v>
      </c>
      <c r="J624" s="133">
        <v>0.0</v>
      </c>
      <c r="K624" s="133">
        <v>0.0</v>
      </c>
      <c r="L624" s="133">
        <v>0.0</v>
      </c>
      <c r="M624" s="133">
        <v>10.0</v>
      </c>
      <c r="N624" s="133">
        <v>0.0</v>
      </c>
      <c r="O624" s="133">
        <v>20.0</v>
      </c>
      <c r="P624" s="135">
        <f t="shared" si="1"/>
        <v>80</v>
      </c>
      <c r="Q624" s="136">
        <f t="shared" si="2"/>
        <v>0.172</v>
      </c>
      <c r="R624" s="137">
        <f t="shared" si="3"/>
        <v>0.024</v>
      </c>
      <c r="S624" s="138">
        <f t="shared" si="4"/>
        <v>0</v>
      </c>
      <c r="T624" s="139">
        <f t="shared" si="5"/>
        <v>0.1</v>
      </c>
      <c r="U624" s="139">
        <f t="shared" si="6"/>
        <v>0</v>
      </c>
      <c r="V624" s="139">
        <f t="shared" si="7"/>
        <v>0</v>
      </c>
      <c r="W624" s="139">
        <f t="shared" si="8"/>
        <v>0</v>
      </c>
      <c r="X624" s="139">
        <f t="shared" si="9"/>
        <v>0</v>
      </c>
      <c r="Y624" s="139">
        <f t="shared" si="10"/>
        <v>0</v>
      </c>
      <c r="Z624" s="139">
        <f t="shared" si="11"/>
        <v>0</v>
      </c>
      <c r="AA624" s="139">
        <f t="shared" si="12"/>
        <v>0</v>
      </c>
      <c r="AB624" s="139">
        <f t="shared" si="13"/>
        <v>0.098</v>
      </c>
      <c r="AC624" s="139">
        <f t="shared" si="14"/>
        <v>0.145</v>
      </c>
      <c r="AD624" s="139">
        <f t="shared" si="15"/>
        <v>0</v>
      </c>
      <c r="AE624" s="140">
        <f t="shared" si="16"/>
        <v>0.539</v>
      </c>
      <c r="AF624" s="98">
        <f t="shared" si="17"/>
        <v>0.02313304721</v>
      </c>
      <c r="AG624" s="141">
        <f t="shared" si="18"/>
        <v>0.02313304721</v>
      </c>
    </row>
    <row r="625" ht="15.75" customHeight="1">
      <c r="A625" s="27" t="s">
        <v>172</v>
      </c>
      <c r="B625" s="143" t="s">
        <v>22</v>
      </c>
      <c r="C625" s="133" t="s">
        <v>494</v>
      </c>
      <c r="D625" s="134">
        <v>44825.0</v>
      </c>
      <c r="E625" s="133">
        <v>60.0</v>
      </c>
      <c r="F625" s="133">
        <v>20.0</v>
      </c>
      <c r="G625" s="133">
        <v>15.0</v>
      </c>
      <c r="H625" s="133">
        <v>40.0</v>
      </c>
      <c r="I625" s="133">
        <v>48.0</v>
      </c>
      <c r="J625" s="133">
        <v>50.0</v>
      </c>
      <c r="K625" s="133">
        <v>40.0</v>
      </c>
      <c r="L625" s="133">
        <v>40.0</v>
      </c>
      <c r="M625" s="133">
        <v>30.0</v>
      </c>
      <c r="N625" s="133">
        <v>50.0</v>
      </c>
      <c r="O625" s="133">
        <v>40.0</v>
      </c>
      <c r="P625" s="135">
        <f t="shared" si="1"/>
        <v>433</v>
      </c>
      <c r="Q625" s="136">
        <f t="shared" si="2"/>
        <v>0.258</v>
      </c>
      <c r="R625" s="137">
        <f t="shared" si="3"/>
        <v>0.036</v>
      </c>
      <c r="S625" s="138">
        <f t="shared" si="4"/>
        <v>0.148</v>
      </c>
      <c r="T625" s="139">
        <f t="shared" si="5"/>
        <v>0.15</v>
      </c>
      <c r="U625" s="139">
        <f t="shared" si="6"/>
        <v>0.476</v>
      </c>
      <c r="V625" s="139">
        <f t="shared" si="7"/>
        <v>0.3744</v>
      </c>
      <c r="W625" s="139">
        <f t="shared" si="8"/>
        <v>1.905</v>
      </c>
      <c r="X625" s="139">
        <f t="shared" si="9"/>
        <v>0.38</v>
      </c>
      <c r="Y625" s="139">
        <f t="shared" si="10"/>
        <v>0.276</v>
      </c>
      <c r="Z625" s="139">
        <f t="shared" si="11"/>
        <v>0.224</v>
      </c>
      <c r="AA625" s="139">
        <f t="shared" si="12"/>
        <v>0.224</v>
      </c>
      <c r="AB625" s="139">
        <f t="shared" si="13"/>
        <v>0.294</v>
      </c>
      <c r="AC625" s="139">
        <f t="shared" si="14"/>
        <v>0.435</v>
      </c>
      <c r="AD625" s="139">
        <f t="shared" si="15"/>
        <v>0.275</v>
      </c>
      <c r="AE625" s="140">
        <f t="shared" si="16"/>
        <v>5.4554</v>
      </c>
      <c r="AF625" s="98">
        <f t="shared" si="17"/>
        <v>0.2341373391</v>
      </c>
      <c r="AG625" s="141">
        <f t="shared" si="18"/>
        <v>0.2341373391</v>
      </c>
    </row>
    <row r="626" ht="15.75" customHeight="1">
      <c r="A626" s="27" t="s">
        <v>172</v>
      </c>
      <c r="B626" s="143" t="s">
        <v>22</v>
      </c>
      <c r="C626" s="133" t="s">
        <v>495</v>
      </c>
      <c r="D626" s="134">
        <v>44825.0</v>
      </c>
      <c r="E626" s="133">
        <v>80.0</v>
      </c>
      <c r="F626" s="133">
        <v>100.0</v>
      </c>
      <c r="G626" s="133">
        <v>0.0</v>
      </c>
      <c r="H626" s="133">
        <v>60.0</v>
      </c>
      <c r="I626" s="133">
        <v>20.0</v>
      </c>
      <c r="J626" s="133">
        <v>50.0</v>
      </c>
      <c r="K626" s="133">
        <v>10.0</v>
      </c>
      <c r="L626" s="133">
        <v>30.0</v>
      </c>
      <c r="M626" s="133">
        <v>10.0</v>
      </c>
      <c r="P626" s="135">
        <f t="shared" si="1"/>
        <v>360</v>
      </c>
      <c r="Q626" s="136">
        <f t="shared" si="2"/>
        <v>0.344</v>
      </c>
      <c r="R626" s="137">
        <f t="shared" si="3"/>
        <v>0.048</v>
      </c>
      <c r="S626" s="138">
        <f t="shared" si="4"/>
        <v>0.74</v>
      </c>
      <c r="T626" s="139">
        <f t="shared" si="5"/>
        <v>0</v>
      </c>
      <c r="U626" s="139">
        <f t="shared" si="6"/>
        <v>0.714</v>
      </c>
      <c r="V626" s="139">
        <f t="shared" si="7"/>
        <v>0.156</v>
      </c>
      <c r="W626" s="139">
        <f t="shared" si="8"/>
        <v>1.905</v>
      </c>
      <c r="X626" s="139">
        <f t="shared" si="9"/>
        <v>0.095</v>
      </c>
      <c r="Y626" s="139">
        <f t="shared" si="10"/>
        <v>0.069</v>
      </c>
      <c r="Z626" s="139">
        <f t="shared" si="11"/>
        <v>0.168</v>
      </c>
      <c r="AA626" s="139">
        <f t="shared" si="12"/>
        <v>0.168</v>
      </c>
      <c r="AB626" s="139">
        <f t="shared" si="13"/>
        <v>0.098</v>
      </c>
      <c r="AC626" s="139">
        <f t="shared" si="14"/>
        <v>0.145</v>
      </c>
      <c r="AD626" s="139">
        <f t="shared" si="15"/>
        <v>0</v>
      </c>
      <c r="AE626" s="140">
        <f t="shared" si="16"/>
        <v>4.65</v>
      </c>
      <c r="AF626" s="98">
        <f t="shared" si="17"/>
        <v>0.1995708155</v>
      </c>
      <c r="AG626" s="141">
        <f t="shared" si="18"/>
        <v>0.1995708155</v>
      </c>
    </row>
    <row r="627" ht="15.75" customHeight="1">
      <c r="A627" s="27" t="s">
        <v>172</v>
      </c>
      <c r="B627" s="143" t="s">
        <v>22</v>
      </c>
      <c r="C627" s="133" t="s">
        <v>496</v>
      </c>
      <c r="D627" s="134">
        <v>44825.0</v>
      </c>
      <c r="E627" s="133">
        <v>100.0</v>
      </c>
      <c r="F627" s="133">
        <v>140.0</v>
      </c>
      <c r="G627" s="133">
        <v>15.0</v>
      </c>
      <c r="H627" s="133">
        <v>50.0</v>
      </c>
      <c r="I627" s="133">
        <v>44.0</v>
      </c>
      <c r="J627" s="133">
        <v>100.0</v>
      </c>
      <c r="K627" s="133">
        <v>60.0</v>
      </c>
      <c r="L627" s="133">
        <v>0.0</v>
      </c>
      <c r="M627" s="133">
        <v>30.0</v>
      </c>
      <c r="N627" s="133">
        <v>40.0</v>
      </c>
      <c r="O627" s="133">
        <v>0.0</v>
      </c>
      <c r="P627" s="135">
        <f t="shared" si="1"/>
        <v>579</v>
      </c>
      <c r="Q627" s="136">
        <f t="shared" si="2"/>
        <v>0.43</v>
      </c>
      <c r="R627" s="137">
        <f t="shared" si="3"/>
        <v>0.06</v>
      </c>
      <c r="S627" s="138">
        <f t="shared" si="4"/>
        <v>1.036</v>
      </c>
      <c r="T627" s="139">
        <f t="shared" si="5"/>
        <v>0.15</v>
      </c>
      <c r="U627" s="139">
        <f t="shared" si="6"/>
        <v>0.595</v>
      </c>
      <c r="V627" s="139">
        <f t="shared" si="7"/>
        <v>0.3432</v>
      </c>
      <c r="W627" s="139">
        <f t="shared" si="8"/>
        <v>3.81</v>
      </c>
      <c r="X627" s="139">
        <f t="shared" si="9"/>
        <v>0.57</v>
      </c>
      <c r="Y627" s="139">
        <f t="shared" si="10"/>
        <v>0.414</v>
      </c>
      <c r="Z627" s="139">
        <f t="shared" si="11"/>
        <v>0</v>
      </c>
      <c r="AA627" s="139">
        <f t="shared" si="12"/>
        <v>0</v>
      </c>
      <c r="AB627" s="139">
        <f t="shared" si="13"/>
        <v>0.294</v>
      </c>
      <c r="AC627" s="139">
        <f t="shared" si="14"/>
        <v>0.435</v>
      </c>
      <c r="AD627" s="139">
        <f t="shared" si="15"/>
        <v>0.22</v>
      </c>
      <c r="AE627" s="140">
        <f t="shared" si="16"/>
        <v>8.3572</v>
      </c>
      <c r="AF627" s="98">
        <f t="shared" si="17"/>
        <v>0.3586781116</v>
      </c>
      <c r="AG627" s="141">
        <f t="shared" si="18"/>
        <v>0.3586781116</v>
      </c>
    </row>
    <row r="628" ht="15.75" customHeight="1">
      <c r="A628" s="27" t="s">
        <v>172</v>
      </c>
      <c r="B628" s="143" t="s">
        <v>22</v>
      </c>
      <c r="C628" s="133" t="s">
        <v>497</v>
      </c>
      <c r="D628" s="134">
        <v>44825.0</v>
      </c>
      <c r="E628" s="133">
        <v>80.0</v>
      </c>
      <c r="F628" s="133">
        <v>0.0</v>
      </c>
      <c r="G628" s="133">
        <v>0.0</v>
      </c>
      <c r="H628" s="133">
        <v>70.0</v>
      </c>
      <c r="I628" s="133">
        <v>64.0</v>
      </c>
      <c r="J628" s="133">
        <v>100.0</v>
      </c>
      <c r="K628" s="133">
        <v>60.0</v>
      </c>
      <c r="L628" s="133">
        <v>30.0</v>
      </c>
      <c r="M628" s="133">
        <v>40.0</v>
      </c>
      <c r="N628" s="133">
        <v>40.0</v>
      </c>
      <c r="O628" s="133">
        <v>100.0</v>
      </c>
      <c r="P628" s="135">
        <f t="shared" si="1"/>
        <v>584</v>
      </c>
      <c r="Q628" s="136">
        <f t="shared" si="2"/>
        <v>0.344</v>
      </c>
      <c r="R628" s="137">
        <f t="shared" si="3"/>
        <v>0.048</v>
      </c>
      <c r="S628" s="138">
        <f t="shared" si="4"/>
        <v>0</v>
      </c>
      <c r="T628" s="139">
        <f t="shared" si="5"/>
        <v>0</v>
      </c>
      <c r="U628" s="139">
        <f t="shared" si="6"/>
        <v>0.833</v>
      </c>
      <c r="V628" s="139">
        <f t="shared" si="7"/>
        <v>0.4992</v>
      </c>
      <c r="W628" s="139">
        <f t="shared" si="8"/>
        <v>3.81</v>
      </c>
      <c r="X628" s="139">
        <f t="shared" si="9"/>
        <v>0.57</v>
      </c>
      <c r="Y628" s="139">
        <f t="shared" si="10"/>
        <v>0.414</v>
      </c>
      <c r="Z628" s="139">
        <f t="shared" si="11"/>
        <v>0.168</v>
      </c>
      <c r="AA628" s="139">
        <f t="shared" si="12"/>
        <v>0.168</v>
      </c>
      <c r="AB628" s="139">
        <f t="shared" si="13"/>
        <v>0.392</v>
      </c>
      <c r="AC628" s="139">
        <f t="shared" si="14"/>
        <v>0.58</v>
      </c>
      <c r="AD628" s="139">
        <f t="shared" si="15"/>
        <v>0.22</v>
      </c>
      <c r="AE628" s="140">
        <f t="shared" si="16"/>
        <v>8.0462</v>
      </c>
      <c r="AF628" s="98">
        <f t="shared" si="17"/>
        <v>0.3453304721</v>
      </c>
      <c r="AG628" s="141">
        <f t="shared" si="18"/>
        <v>0.3453304721</v>
      </c>
    </row>
    <row r="629" ht="15.75" customHeight="1">
      <c r="A629" s="27" t="s">
        <v>172</v>
      </c>
      <c r="B629" s="143" t="s">
        <v>22</v>
      </c>
      <c r="C629" s="133" t="s">
        <v>498</v>
      </c>
      <c r="D629" s="134">
        <v>44825.0</v>
      </c>
      <c r="E629" s="133">
        <v>140.0</v>
      </c>
      <c r="F629" s="133">
        <v>200.0</v>
      </c>
      <c r="G629" s="133">
        <v>50.0</v>
      </c>
      <c r="H629" s="133">
        <v>150.0</v>
      </c>
      <c r="I629" s="133">
        <v>150.0</v>
      </c>
      <c r="J629" s="133">
        <v>150.0</v>
      </c>
      <c r="K629" s="133">
        <v>160.0</v>
      </c>
      <c r="L629" s="133">
        <v>80.0</v>
      </c>
      <c r="M629" s="133">
        <v>80.0</v>
      </c>
      <c r="N629" s="133">
        <v>100.0</v>
      </c>
      <c r="O629" s="133">
        <v>100.0</v>
      </c>
      <c r="P629" s="135">
        <f t="shared" si="1"/>
        <v>1360</v>
      </c>
      <c r="Q629" s="136">
        <f t="shared" si="2"/>
        <v>0.602</v>
      </c>
      <c r="R629" s="137">
        <f t="shared" si="3"/>
        <v>0.084</v>
      </c>
      <c r="S629" s="138">
        <f t="shared" si="4"/>
        <v>1.48</v>
      </c>
      <c r="T629" s="139">
        <f t="shared" si="5"/>
        <v>0.5</v>
      </c>
      <c r="U629" s="139">
        <f t="shared" si="6"/>
        <v>1.785</v>
      </c>
      <c r="V629" s="139">
        <f t="shared" si="7"/>
        <v>1.17</v>
      </c>
      <c r="W629" s="139">
        <f t="shared" si="8"/>
        <v>5.715</v>
      </c>
      <c r="X629" s="139">
        <f t="shared" si="9"/>
        <v>1.52</v>
      </c>
      <c r="Y629" s="139">
        <f t="shared" si="10"/>
        <v>1.104</v>
      </c>
      <c r="Z629" s="139">
        <f t="shared" si="11"/>
        <v>0.448</v>
      </c>
      <c r="AA629" s="139">
        <f t="shared" si="12"/>
        <v>0.448</v>
      </c>
      <c r="AB629" s="139">
        <f t="shared" si="13"/>
        <v>0.784</v>
      </c>
      <c r="AC629" s="139">
        <f t="shared" si="14"/>
        <v>1.16</v>
      </c>
      <c r="AD629" s="139">
        <f t="shared" si="15"/>
        <v>0.55</v>
      </c>
      <c r="AE629" s="140">
        <f t="shared" si="16"/>
        <v>17.35</v>
      </c>
      <c r="AF629" s="98">
        <f t="shared" si="17"/>
        <v>0.7446351931</v>
      </c>
      <c r="AG629" s="141">
        <f t="shared" si="18"/>
        <v>0.7446351931</v>
      </c>
    </row>
    <row r="630" ht="15.75" customHeight="1">
      <c r="A630" s="27" t="s">
        <v>172</v>
      </c>
      <c r="B630" s="143" t="s">
        <v>22</v>
      </c>
      <c r="C630" s="133" t="s">
        <v>499</v>
      </c>
      <c r="D630" s="134">
        <v>44825.0</v>
      </c>
      <c r="E630" s="133">
        <v>40.0</v>
      </c>
      <c r="F630" s="133">
        <v>70.0</v>
      </c>
      <c r="G630" s="133">
        <v>0.0</v>
      </c>
      <c r="H630" s="133">
        <v>70.0</v>
      </c>
      <c r="I630" s="133">
        <v>68.0</v>
      </c>
      <c r="J630" s="133">
        <v>40.0</v>
      </c>
      <c r="K630" s="133">
        <v>30.0</v>
      </c>
      <c r="L630" s="133">
        <v>0.0</v>
      </c>
      <c r="M630" s="133">
        <v>30.0</v>
      </c>
      <c r="N630" s="133">
        <v>40.0</v>
      </c>
      <c r="O630" s="133">
        <v>40.0</v>
      </c>
      <c r="P630" s="135">
        <f t="shared" si="1"/>
        <v>428</v>
      </c>
      <c r="Q630" s="136">
        <f t="shared" si="2"/>
        <v>0.172</v>
      </c>
      <c r="R630" s="137">
        <f t="shared" si="3"/>
        <v>0.024</v>
      </c>
      <c r="S630" s="138">
        <f t="shared" si="4"/>
        <v>0.518</v>
      </c>
      <c r="T630" s="139">
        <f t="shared" si="5"/>
        <v>0</v>
      </c>
      <c r="U630" s="139">
        <f t="shared" si="6"/>
        <v>0.833</v>
      </c>
      <c r="V630" s="139">
        <f t="shared" si="7"/>
        <v>0.5304</v>
      </c>
      <c r="W630" s="139">
        <f t="shared" si="8"/>
        <v>1.524</v>
      </c>
      <c r="X630" s="139">
        <f t="shared" si="9"/>
        <v>0.285</v>
      </c>
      <c r="Y630" s="139">
        <f t="shared" si="10"/>
        <v>0.207</v>
      </c>
      <c r="Z630" s="139">
        <f t="shared" si="11"/>
        <v>0</v>
      </c>
      <c r="AA630" s="139">
        <f t="shared" si="12"/>
        <v>0</v>
      </c>
      <c r="AB630" s="139">
        <f t="shared" si="13"/>
        <v>0.294</v>
      </c>
      <c r="AC630" s="139">
        <f t="shared" si="14"/>
        <v>0.435</v>
      </c>
      <c r="AD630" s="139">
        <f t="shared" si="15"/>
        <v>0.22</v>
      </c>
      <c r="AE630" s="140">
        <f t="shared" si="16"/>
        <v>5.0424</v>
      </c>
      <c r="AF630" s="98">
        <f t="shared" si="17"/>
        <v>0.2164120172</v>
      </c>
      <c r="AG630" s="141">
        <f t="shared" si="18"/>
        <v>0.2164120172</v>
      </c>
    </row>
    <row r="631" ht="15.75" customHeight="1">
      <c r="A631" s="27" t="s">
        <v>172</v>
      </c>
      <c r="B631" s="143" t="s">
        <v>22</v>
      </c>
      <c r="C631" s="133" t="s">
        <v>500</v>
      </c>
      <c r="D631" s="134">
        <v>44825.0</v>
      </c>
      <c r="E631" s="133">
        <v>160.0</v>
      </c>
      <c r="F631" s="133">
        <v>300.0</v>
      </c>
      <c r="G631" s="133">
        <v>100.0</v>
      </c>
      <c r="H631" s="133">
        <v>200.0</v>
      </c>
      <c r="I631" s="133">
        <v>200.0</v>
      </c>
      <c r="J631" s="133">
        <v>150.0</v>
      </c>
      <c r="K631" s="133">
        <v>100.0</v>
      </c>
      <c r="L631" s="133">
        <v>100.0</v>
      </c>
      <c r="M631" s="133">
        <v>70.0</v>
      </c>
      <c r="N631" s="133">
        <v>160.0</v>
      </c>
      <c r="O631" s="133">
        <v>100.0</v>
      </c>
      <c r="P631" s="135">
        <f t="shared" si="1"/>
        <v>1640</v>
      </c>
      <c r="Q631" s="136">
        <f t="shared" si="2"/>
        <v>0.688</v>
      </c>
      <c r="R631" s="137">
        <f t="shared" si="3"/>
        <v>0.096</v>
      </c>
      <c r="S631" s="138">
        <f t="shared" si="4"/>
        <v>2.22</v>
      </c>
      <c r="T631" s="139">
        <f t="shared" si="5"/>
        <v>1</v>
      </c>
      <c r="U631" s="139">
        <f t="shared" si="6"/>
        <v>2.38</v>
      </c>
      <c r="V631" s="139">
        <f t="shared" si="7"/>
        <v>1.56</v>
      </c>
      <c r="W631" s="139">
        <f t="shared" si="8"/>
        <v>5.715</v>
      </c>
      <c r="X631" s="139">
        <f t="shared" si="9"/>
        <v>0.95</v>
      </c>
      <c r="Y631" s="139">
        <f t="shared" si="10"/>
        <v>0.69</v>
      </c>
      <c r="Z631" s="139">
        <f t="shared" si="11"/>
        <v>0.56</v>
      </c>
      <c r="AA631" s="139">
        <f t="shared" si="12"/>
        <v>0.56</v>
      </c>
      <c r="AB631" s="139">
        <f t="shared" si="13"/>
        <v>0.686</v>
      </c>
      <c r="AC631" s="139">
        <f t="shared" si="14"/>
        <v>1.015</v>
      </c>
      <c r="AD631" s="139">
        <f t="shared" si="15"/>
        <v>0.88</v>
      </c>
      <c r="AE631" s="140">
        <f t="shared" si="16"/>
        <v>19</v>
      </c>
      <c r="AF631" s="98">
        <f t="shared" si="17"/>
        <v>0.8154506438</v>
      </c>
      <c r="AG631" s="141">
        <f t="shared" si="18"/>
        <v>0.8154506438</v>
      </c>
    </row>
    <row r="632" ht="15.75" customHeight="1">
      <c r="A632" s="27" t="s">
        <v>172</v>
      </c>
      <c r="B632" s="143" t="s">
        <v>22</v>
      </c>
      <c r="C632" s="133" t="s">
        <v>501</v>
      </c>
      <c r="D632" s="134">
        <v>44825.0</v>
      </c>
      <c r="E632" s="133">
        <v>100.0</v>
      </c>
      <c r="F632" s="133">
        <v>80.0</v>
      </c>
      <c r="G632" s="133">
        <v>25.0</v>
      </c>
      <c r="H632" s="133">
        <v>70.0</v>
      </c>
      <c r="I632" s="133">
        <v>68.0</v>
      </c>
      <c r="J632" s="133">
        <v>50.0</v>
      </c>
      <c r="K632" s="133">
        <v>50.0</v>
      </c>
      <c r="L632" s="133">
        <v>50.0</v>
      </c>
      <c r="M632" s="133">
        <v>50.0</v>
      </c>
      <c r="N632" s="133">
        <v>20.0</v>
      </c>
      <c r="O632" s="133">
        <v>100.0</v>
      </c>
      <c r="P632" s="135">
        <f t="shared" si="1"/>
        <v>663</v>
      </c>
      <c r="Q632" s="136">
        <f t="shared" si="2"/>
        <v>0.43</v>
      </c>
      <c r="R632" s="137">
        <f t="shared" si="3"/>
        <v>0.06</v>
      </c>
      <c r="S632" s="138">
        <f t="shared" si="4"/>
        <v>0.592</v>
      </c>
      <c r="T632" s="139">
        <f t="shared" si="5"/>
        <v>0.25</v>
      </c>
      <c r="U632" s="139">
        <f t="shared" si="6"/>
        <v>0.833</v>
      </c>
      <c r="V632" s="139">
        <f t="shared" si="7"/>
        <v>0.5304</v>
      </c>
      <c r="W632" s="139">
        <f t="shared" si="8"/>
        <v>1.905</v>
      </c>
      <c r="X632" s="139">
        <f t="shared" si="9"/>
        <v>0.475</v>
      </c>
      <c r="Y632" s="139">
        <f t="shared" si="10"/>
        <v>0.345</v>
      </c>
      <c r="Z632" s="139">
        <f t="shared" si="11"/>
        <v>0.28</v>
      </c>
      <c r="AA632" s="139">
        <f t="shared" si="12"/>
        <v>0.28</v>
      </c>
      <c r="AB632" s="139">
        <f t="shared" si="13"/>
        <v>0.49</v>
      </c>
      <c r="AC632" s="139">
        <f t="shared" si="14"/>
        <v>0.725</v>
      </c>
      <c r="AD632" s="139">
        <f t="shared" si="15"/>
        <v>0.11</v>
      </c>
      <c r="AE632" s="140">
        <f t="shared" si="16"/>
        <v>7.3054</v>
      </c>
      <c r="AF632" s="98">
        <f t="shared" si="17"/>
        <v>0.3135364807</v>
      </c>
      <c r="AG632" s="141">
        <f t="shared" si="18"/>
        <v>0.3135364807</v>
      </c>
    </row>
    <row r="633" ht="15.75" customHeight="1">
      <c r="A633" s="27" t="s">
        <v>172</v>
      </c>
      <c r="B633" s="143" t="s">
        <v>22</v>
      </c>
      <c r="C633" s="133" t="s">
        <v>502</v>
      </c>
      <c r="D633" s="134">
        <v>44825.0</v>
      </c>
      <c r="E633" s="133">
        <v>20.0</v>
      </c>
      <c r="F633" s="133">
        <v>30.0</v>
      </c>
      <c r="G633" s="133">
        <v>0.0</v>
      </c>
      <c r="H633" s="133">
        <v>0.0</v>
      </c>
      <c r="I633" s="133">
        <v>12.0</v>
      </c>
      <c r="J633" s="133">
        <v>0.0</v>
      </c>
      <c r="K633" s="133">
        <v>10.0</v>
      </c>
      <c r="L633" s="133">
        <v>20.0</v>
      </c>
      <c r="M633" s="133">
        <v>0.0</v>
      </c>
      <c r="N633" s="133">
        <v>0.0</v>
      </c>
      <c r="O633" s="133">
        <v>0.0</v>
      </c>
      <c r="P633" s="135">
        <f t="shared" si="1"/>
        <v>92</v>
      </c>
      <c r="Q633" s="136">
        <f t="shared" si="2"/>
        <v>0.086</v>
      </c>
      <c r="R633" s="137">
        <f t="shared" si="3"/>
        <v>0.012</v>
      </c>
      <c r="S633" s="138">
        <f t="shared" si="4"/>
        <v>0.222</v>
      </c>
      <c r="T633" s="139">
        <f t="shared" si="5"/>
        <v>0</v>
      </c>
      <c r="U633" s="139">
        <f t="shared" si="6"/>
        <v>0</v>
      </c>
      <c r="V633" s="139">
        <f t="shared" si="7"/>
        <v>0.0936</v>
      </c>
      <c r="W633" s="139">
        <f t="shared" si="8"/>
        <v>0</v>
      </c>
      <c r="X633" s="139">
        <f t="shared" si="9"/>
        <v>0.095</v>
      </c>
      <c r="Y633" s="139">
        <f t="shared" si="10"/>
        <v>0.069</v>
      </c>
      <c r="Z633" s="139">
        <f t="shared" si="11"/>
        <v>0.112</v>
      </c>
      <c r="AA633" s="139">
        <f t="shared" si="12"/>
        <v>0.112</v>
      </c>
      <c r="AB633" s="139">
        <f t="shared" si="13"/>
        <v>0</v>
      </c>
      <c r="AC633" s="139">
        <f t="shared" si="14"/>
        <v>0</v>
      </c>
      <c r="AD633" s="139">
        <f t="shared" si="15"/>
        <v>0</v>
      </c>
      <c r="AE633" s="140">
        <f t="shared" si="16"/>
        <v>0.8016</v>
      </c>
      <c r="AF633" s="98">
        <f t="shared" si="17"/>
        <v>0.03440343348</v>
      </c>
      <c r="AG633" s="141">
        <f t="shared" si="18"/>
        <v>0.03440343348</v>
      </c>
    </row>
    <row r="634" ht="15.75" customHeight="1">
      <c r="A634" s="27" t="s">
        <v>172</v>
      </c>
      <c r="B634" s="143" t="s">
        <v>22</v>
      </c>
      <c r="C634" s="133" t="s">
        <v>503</v>
      </c>
      <c r="D634" s="134">
        <v>44825.0</v>
      </c>
      <c r="E634" s="133">
        <v>80.0</v>
      </c>
      <c r="F634" s="133">
        <v>80.0</v>
      </c>
      <c r="G634" s="133">
        <v>30.0</v>
      </c>
      <c r="H634" s="133">
        <v>60.0</v>
      </c>
      <c r="I634" s="133">
        <v>0.0</v>
      </c>
      <c r="J634" s="133">
        <v>100.0</v>
      </c>
      <c r="K634" s="133">
        <v>80.0</v>
      </c>
      <c r="L634" s="133">
        <v>50.0</v>
      </c>
      <c r="M634" s="133">
        <v>20.0</v>
      </c>
      <c r="N634" s="133">
        <v>90.0</v>
      </c>
      <c r="O634" s="133">
        <v>40.0</v>
      </c>
      <c r="P634" s="135">
        <f t="shared" si="1"/>
        <v>630</v>
      </c>
      <c r="Q634" s="136">
        <f t="shared" si="2"/>
        <v>0.344</v>
      </c>
      <c r="R634" s="137">
        <f t="shared" si="3"/>
        <v>0.048</v>
      </c>
      <c r="S634" s="138">
        <f t="shared" si="4"/>
        <v>0.592</v>
      </c>
      <c r="T634" s="139">
        <f t="shared" si="5"/>
        <v>0.3</v>
      </c>
      <c r="U634" s="139">
        <f t="shared" si="6"/>
        <v>0.714</v>
      </c>
      <c r="V634" s="139">
        <f t="shared" si="7"/>
        <v>0</v>
      </c>
      <c r="W634" s="139">
        <f t="shared" si="8"/>
        <v>3.81</v>
      </c>
      <c r="X634" s="139">
        <f t="shared" si="9"/>
        <v>0.76</v>
      </c>
      <c r="Y634" s="139">
        <f t="shared" si="10"/>
        <v>0.552</v>
      </c>
      <c r="Z634" s="139">
        <f t="shared" si="11"/>
        <v>0.28</v>
      </c>
      <c r="AA634" s="139">
        <f t="shared" si="12"/>
        <v>0.28</v>
      </c>
      <c r="AB634" s="139">
        <f t="shared" si="13"/>
        <v>0.196</v>
      </c>
      <c r="AC634" s="139">
        <f t="shared" si="14"/>
        <v>0.29</v>
      </c>
      <c r="AD634" s="139">
        <f t="shared" si="15"/>
        <v>0.495</v>
      </c>
      <c r="AE634" s="140">
        <f t="shared" si="16"/>
        <v>8.661</v>
      </c>
      <c r="AF634" s="98">
        <f t="shared" si="17"/>
        <v>0.3717167382</v>
      </c>
      <c r="AG634" s="141">
        <f t="shared" si="18"/>
        <v>0.3717167382</v>
      </c>
    </row>
    <row r="635" ht="15.75" customHeight="1">
      <c r="A635" s="27" t="s">
        <v>172</v>
      </c>
      <c r="B635" s="143" t="s">
        <v>22</v>
      </c>
      <c r="C635" s="133" t="s">
        <v>504</v>
      </c>
      <c r="D635" s="134">
        <v>44825.0</v>
      </c>
      <c r="P635" s="135">
        <f t="shared" si="1"/>
        <v>0</v>
      </c>
      <c r="Q635" s="136">
        <f t="shared" si="2"/>
        <v>0</v>
      </c>
      <c r="R635" s="137">
        <f t="shared" si="3"/>
        <v>0</v>
      </c>
      <c r="S635" s="138">
        <f t="shared" si="4"/>
        <v>0</v>
      </c>
      <c r="T635" s="139">
        <f t="shared" si="5"/>
        <v>0</v>
      </c>
      <c r="U635" s="139">
        <f t="shared" si="6"/>
        <v>0</v>
      </c>
      <c r="V635" s="139">
        <f t="shared" si="7"/>
        <v>0</v>
      </c>
      <c r="W635" s="139">
        <f t="shared" si="8"/>
        <v>0</v>
      </c>
      <c r="X635" s="139">
        <f t="shared" si="9"/>
        <v>0</v>
      </c>
      <c r="Y635" s="139">
        <f t="shared" si="10"/>
        <v>0</v>
      </c>
      <c r="Z635" s="139">
        <f t="shared" si="11"/>
        <v>0</v>
      </c>
      <c r="AA635" s="139">
        <f t="shared" si="12"/>
        <v>0</v>
      </c>
      <c r="AB635" s="139">
        <f t="shared" si="13"/>
        <v>0</v>
      </c>
      <c r="AC635" s="139">
        <f t="shared" si="14"/>
        <v>0</v>
      </c>
      <c r="AD635" s="139">
        <f t="shared" si="15"/>
        <v>0</v>
      </c>
      <c r="AE635" s="140">
        <f t="shared" si="16"/>
        <v>0</v>
      </c>
      <c r="AF635" s="98">
        <f t="shared" si="17"/>
        <v>0</v>
      </c>
      <c r="AG635" s="141">
        <f t="shared" si="18"/>
        <v>0</v>
      </c>
    </row>
    <row r="636" ht="15.75" customHeight="1">
      <c r="A636" s="27" t="s">
        <v>172</v>
      </c>
      <c r="B636" s="143" t="s">
        <v>22</v>
      </c>
      <c r="C636" s="133" t="s">
        <v>505</v>
      </c>
      <c r="D636" s="134">
        <v>44825.0</v>
      </c>
      <c r="E636" s="133">
        <v>0.0</v>
      </c>
      <c r="F636" s="133">
        <v>0.0</v>
      </c>
      <c r="G636" s="133">
        <v>0.0</v>
      </c>
      <c r="H636" s="133">
        <v>0.0</v>
      </c>
      <c r="I636" s="133">
        <v>0.0</v>
      </c>
      <c r="J636" s="133">
        <v>0.0</v>
      </c>
      <c r="K636" s="133">
        <v>0.0</v>
      </c>
      <c r="L636" s="133">
        <v>0.0</v>
      </c>
      <c r="M636" s="133">
        <v>0.0</v>
      </c>
      <c r="N636" s="133">
        <v>0.0</v>
      </c>
      <c r="O636" s="133">
        <v>150.0</v>
      </c>
      <c r="P636" s="135">
        <f t="shared" si="1"/>
        <v>150</v>
      </c>
      <c r="Q636" s="136">
        <f t="shared" si="2"/>
        <v>0</v>
      </c>
      <c r="R636" s="137">
        <f t="shared" si="3"/>
        <v>0</v>
      </c>
      <c r="S636" s="138">
        <f t="shared" si="4"/>
        <v>0</v>
      </c>
      <c r="T636" s="139">
        <f t="shared" si="5"/>
        <v>0</v>
      </c>
      <c r="U636" s="139">
        <f t="shared" si="6"/>
        <v>0</v>
      </c>
      <c r="V636" s="139">
        <f t="shared" si="7"/>
        <v>0</v>
      </c>
      <c r="W636" s="139">
        <f t="shared" si="8"/>
        <v>0</v>
      </c>
      <c r="X636" s="139">
        <f t="shared" si="9"/>
        <v>0</v>
      </c>
      <c r="Y636" s="139">
        <f t="shared" si="10"/>
        <v>0</v>
      </c>
      <c r="Z636" s="139">
        <f t="shared" si="11"/>
        <v>0</v>
      </c>
      <c r="AA636" s="139">
        <f t="shared" si="12"/>
        <v>0</v>
      </c>
      <c r="AB636" s="139">
        <f t="shared" si="13"/>
        <v>0</v>
      </c>
      <c r="AC636" s="139">
        <f t="shared" si="14"/>
        <v>0</v>
      </c>
      <c r="AD636" s="139">
        <f t="shared" si="15"/>
        <v>0</v>
      </c>
      <c r="AE636" s="140">
        <f t="shared" si="16"/>
        <v>0</v>
      </c>
      <c r="AF636" s="98">
        <f t="shared" si="17"/>
        <v>0</v>
      </c>
      <c r="AG636" s="141">
        <f t="shared" si="18"/>
        <v>0</v>
      </c>
    </row>
    <row r="637" ht="15.75" customHeight="1">
      <c r="A637" s="27" t="s">
        <v>172</v>
      </c>
      <c r="B637" s="143" t="s">
        <v>22</v>
      </c>
      <c r="C637" s="133" t="s">
        <v>506</v>
      </c>
      <c r="D637" s="134">
        <v>44825.0</v>
      </c>
      <c r="E637" s="133">
        <v>40.0</v>
      </c>
      <c r="F637" s="133">
        <v>0.0</v>
      </c>
      <c r="G637" s="133">
        <v>5.0</v>
      </c>
      <c r="H637" s="133">
        <v>50.0</v>
      </c>
      <c r="I637" s="133">
        <v>64.0</v>
      </c>
      <c r="J637" s="133">
        <v>0.0</v>
      </c>
      <c r="K637" s="133">
        <v>30.0</v>
      </c>
      <c r="L637" s="133">
        <v>20.0</v>
      </c>
      <c r="M637" s="133">
        <v>0.0</v>
      </c>
      <c r="N637" s="133">
        <v>30.0</v>
      </c>
      <c r="O637" s="133">
        <v>30.0</v>
      </c>
      <c r="P637" s="135">
        <f t="shared" si="1"/>
        <v>269</v>
      </c>
      <c r="Q637" s="136">
        <f t="shared" si="2"/>
        <v>0.172</v>
      </c>
      <c r="R637" s="137">
        <f t="shared" si="3"/>
        <v>0.024</v>
      </c>
      <c r="S637" s="138">
        <f t="shared" si="4"/>
        <v>0</v>
      </c>
      <c r="T637" s="139">
        <f t="shared" si="5"/>
        <v>0.05</v>
      </c>
      <c r="U637" s="139">
        <f t="shared" si="6"/>
        <v>0.595</v>
      </c>
      <c r="V637" s="139">
        <f t="shared" si="7"/>
        <v>0.4992</v>
      </c>
      <c r="W637" s="139">
        <f t="shared" si="8"/>
        <v>0</v>
      </c>
      <c r="X637" s="139">
        <f t="shared" si="9"/>
        <v>0.285</v>
      </c>
      <c r="Y637" s="139">
        <f t="shared" si="10"/>
        <v>0.207</v>
      </c>
      <c r="Z637" s="139">
        <f t="shared" si="11"/>
        <v>0.112</v>
      </c>
      <c r="AA637" s="139">
        <f t="shared" si="12"/>
        <v>0.112</v>
      </c>
      <c r="AB637" s="139">
        <f t="shared" si="13"/>
        <v>0</v>
      </c>
      <c r="AC637" s="139">
        <f t="shared" si="14"/>
        <v>0</v>
      </c>
      <c r="AD637" s="139">
        <f t="shared" si="15"/>
        <v>0.165</v>
      </c>
      <c r="AE637" s="140">
        <f t="shared" si="16"/>
        <v>2.2212</v>
      </c>
      <c r="AF637" s="98">
        <f t="shared" si="17"/>
        <v>0.0953304721</v>
      </c>
      <c r="AG637" s="141">
        <f t="shared" si="18"/>
        <v>0.0953304721</v>
      </c>
    </row>
    <row r="638" ht="15.75" customHeight="1">
      <c r="A638" s="27" t="s">
        <v>172</v>
      </c>
      <c r="B638" s="143" t="s">
        <v>22</v>
      </c>
      <c r="C638" s="133" t="s">
        <v>507</v>
      </c>
      <c r="D638" s="134">
        <v>44825.0</v>
      </c>
      <c r="E638" s="133">
        <v>60.0</v>
      </c>
      <c r="F638" s="133">
        <v>80.0</v>
      </c>
      <c r="G638" s="133">
        <v>15.0</v>
      </c>
      <c r="H638" s="133">
        <v>50.0</v>
      </c>
      <c r="I638" s="133">
        <v>40.0</v>
      </c>
      <c r="J638" s="133">
        <v>0.0</v>
      </c>
      <c r="K638" s="133">
        <v>40.0</v>
      </c>
      <c r="L638" s="133">
        <v>30.0</v>
      </c>
      <c r="M638" s="133">
        <v>30.0</v>
      </c>
      <c r="N638" s="133">
        <v>0.0</v>
      </c>
      <c r="O638" s="133">
        <v>0.0</v>
      </c>
      <c r="P638" s="135">
        <f t="shared" si="1"/>
        <v>345</v>
      </c>
      <c r="Q638" s="136">
        <f t="shared" si="2"/>
        <v>0.258</v>
      </c>
      <c r="R638" s="137">
        <f t="shared" si="3"/>
        <v>0.036</v>
      </c>
      <c r="S638" s="138">
        <f t="shared" si="4"/>
        <v>0.592</v>
      </c>
      <c r="T638" s="139">
        <f t="shared" si="5"/>
        <v>0.15</v>
      </c>
      <c r="U638" s="139">
        <f t="shared" si="6"/>
        <v>0.595</v>
      </c>
      <c r="V638" s="139">
        <f t="shared" si="7"/>
        <v>0.312</v>
      </c>
      <c r="W638" s="139">
        <f t="shared" si="8"/>
        <v>0</v>
      </c>
      <c r="X638" s="139">
        <f t="shared" si="9"/>
        <v>0.38</v>
      </c>
      <c r="Y638" s="139">
        <f t="shared" si="10"/>
        <v>0.276</v>
      </c>
      <c r="Z638" s="139">
        <f t="shared" si="11"/>
        <v>0.168</v>
      </c>
      <c r="AA638" s="139">
        <f t="shared" si="12"/>
        <v>0.168</v>
      </c>
      <c r="AB638" s="139">
        <f t="shared" si="13"/>
        <v>0.294</v>
      </c>
      <c r="AC638" s="139">
        <f t="shared" si="14"/>
        <v>0.435</v>
      </c>
      <c r="AD638" s="139">
        <f t="shared" si="15"/>
        <v>0</v>
      </c>
      <c r="AE638" s="140">
        <f t="shared" si="16"/>
        <v>3.664</v>
      </c>
      <c r="AF638" s="98">
        <f t="shared" si="17"/>
        <v>0.1572532189</v>
      </c>
      <c r="AG638" s="141">
        <f t="shared" si="18"/>
        <v>0.1572532189</v>
      </c>
    </row>
    <row r="639" ht="15.75" customHeight="1">
      <c r="A639" s="27" t="s">
        <v>172</v>
      </c>
      <c r="B639" s="143" t="s">
        <v>22</v>
      </c>
      <c r="C639" s="133" t="s">
        <v>508</v>
      </c>
      <c r="D639" s="134">
        <v>44825.0</v>
      </c>
      <c r="P639" s="135">
        <f t="shared" si="1"/>
        <v>0</v>
      </c>
      <c r="Q639" s="136">
        <f t="shared" si="2"/>
        <v>0</v>
      </c>
      <c r="R639" s="137">
        <f t="shared" si="3"/>
        <v>0</v>
      </c>
      <c r="S639" s="138">
        <f t="shared" si="4"/>
        <v>0</v>
      </c>
      <c r="T639" s="139">
        <f t="shared" si="5"/>
        <v>0</v>
      </c>
      <c r="U639" s="139">
        <f t="shared" si="6"/>
        <v>0</v>
      </c>
      <c r="V639" s="139">
        <f t="shared" si="7"/>
        <v>0</v>
      </c>
      <c r="W639" s="139">
        <f t="shared" si="8"/>
        <v>0</v>
      </c>
      <c r="X639" s="139">
        <f t="shared" si="9"/>
        <v>0</v>
      </c>
      <c r="Y639" s="139">
        <f t="shared" si="10"/>
        <v>0</v>
      </c>
      <c r="Z639" s="139">
        <f t="shared" si="11"/>
        <v>0</v>
      </c>
      <c r="AA639" s="139">
        <f t="shared" si="12"/>
        <v>0</v>
      </c>
      <c r="AB639" s="139">
        <f t="shared" si="13"/>
        <v>0</v>
      </c>
      <c r="AC639" s="139">
        <f t="shared" si="14"/>
        <v>0</v>
      </c>
      <c r="AD639" s="139">
        <f t="shared" si="15"/>
        <v>0</v>
      </c>
      <c r="AE639" s="140">
        <f t="shared" si="16"/>
        <v>0</v>
      </c>
      <c r="AF639" s="98">
        <f t="shared" si="17"/>
        <v>0</v>
      </c>
      <c r="AG639" s="141">
        <f t="shared" si="18"/>
        <v>0</v>
      </c>
    </row>
    <row r="640" ht="15.75" customHeight="1">
      <c r="A640" s="27" t="s">
        <v>172</v>
      </c>
      <c r="B640" s="143" t="s">
        <v>22</v>
      </c>
      <c r="C640" s="133" t="s">
        <v>509</v>
      </c>
      <c r="D640" s="134">
        <v>44825.0</v>
      </c>
      <c r="P640" s="135">
        <f t="shared" si="1"/>
        <v>0</v>
      </c>
      <c r="Q640" s="136">
        <f t="shared" si="2"/>
        <v>0</v>
      </c>
      <c r="R640" s="137">
        <f t="shared" si="3"/>
        <v>0</v>
      </c>
      <c r="S640" s="138">
        <f t="shared" si="4"/>
        <v>0</v>
      </c>
      <c r="T640" s="139">
        <f t="shared" si="5"/>
        <v>0</v>
      </c>
      <c r="U640" s="139">
        <f t="shared" si="6"/>
        <v>0</v>
      </c>
      <c r="V640" s="139">
        <f t="shared" si="7"/>
        <v>0</v>
      </c>
      <c r="W640" s="139">
        <f t="shared" si="8"/>
        <v>0</v>
      </c>
      <c r="X640" s="139">
        <f t="shared" si="9"/>
        <v>0</v>
      </c>
      <c r="Y640" s="139">
        <f t="shared" si="10"/>
        <v>0</v>
      </c>
      <c r="Z640" s="139">
        <f t="shared" si="11"/>
        <v>0</v>
      </c>
      <c r="AA640" s="139">
        <f t="shared" si="12"/>
        <v>0</v>
      </c>
      <c r="AB640" s="139">
        <f t="shared" si="13"/>
        <v>0</v>
      </c>
      <c r="AC640" s="139">
        <f t="shared" si="14"/>
        <v>0</v>
      </c>
      <c r="AD640" s="139">
        <f t="shared" si="15"/>
        <v>0</v>
      </c>
      <c r="AE640" s="140">
        <f t="shared" si="16"/>
        <v>0</v>
      </c>
      <c r="AF640" s="98">
        <f t="shared" si="17"/>
        <v>0</v>
      </c>
      <c r="AG640" s="141">
        <f t="shared" si="18"/>
        <v>0</v>
      </c>
    </row>
    <row r="641" ht="15.75" customHeight="1">
      <c r="A641" s="27" t="s">
        <v>172</v>
      </c>
      <c r="B641" s="143" t="s">
        <v>22</v>
      </c>
      <c r="C641" s="133" t="s">
        <v>510</v>
      </c>
      <c r="D641" s="134">
        <v>44825.0</v>
      </c>
      <c r="P641" s="135">
        <f t="shared" si="1"/>
        <v>0</v>
      </c>
      <c r="Q641" s="136">
        <f t="shared" si="2"/>
        <v>0</v>
      </c>
      <c r="R641" s="137">
        <f t="shared" si="3"/>
        <v>0</v>
      </c>
      <c r="S641" s="138">
        <f t="shared" si="4"/>
        <v>0</v>
      </c>
      <c r="T641" s="139">
        <f t="shared" si="5"/>
        <v>0</v>
      </c>
      <c r="U641" s="139">
        <f t="shared" si="6"/>
        <v>0</v>
      </c>
      <c r="V641" s="139">
        <f t="shared" si="7"/>
        <v>0</v>
      </c>
      <c r="W641" s="139">
        <f t="shared" si="8"/>
        <v>0</v>
      </c>
      <c r="X641" s="139">
        <f t="shared" si="9"/>
        <v>0</v>
      </c>
      <c r="Y641" s="139">
        <f t="shared" si="10"/>
        <v>0</v>
      </c>
      <c r="Z641" s="139">
        <f t="shared" si="11"/>
        <v>0</v>
      </c>
      <c r="AA641" s="139">
        <f t="shared" si="12"/>
        <v>0</v>
      </c>
      <c r="AB641" s="139">
        <f t="shared" si="13"/>
        <v>0</v>
      </c>
      <c r="AC641" s="139">
        <f t="shared" si="14"/>
        <v>0</v>
      </c>
      <c r="AD641" s="139">
        <f t="shared" si="15"/>
        <v>0</v>
      </c>
      <c r="AE641" s="140">
        <f t="shared" si="16"/>
        <v>0</v>
      </c>
      <c r="AF641" s="98">
        <f t="shared" si="17"/>
        <v>0</v>
      </c>
      <c r="AG641" s="141">
        <f t="shared" si="18"/>
        <v>0</v>
      </c>
    </row>
    <row r="642" ht="15.75" customHeight="1">
      <c r="A642" s="27" t="s">
        <v>172</v>
      </c>
      <c r="B642" s="143" t="s">
        <v>22</v>
      </c>
      <c r="C642" s="133" t="s">
        <v>511</v>
      </c>
      <c r="D642" s="134">
        <v>44825.0</v>
      </c>
      <c r="P642" s="135">
        <f t="shared" si="1"/>
        <v>0</v>
      </c>
      <c r="Q642" s="136">
        <f t="shared" si="2"/>
        <v>0</v>
      </c>
      <c r="R642" s="137">
        <f t="shared" si="3"/>
        <v>0</v>
      </c>
      <c r="S642" s="138">
        <f t="shared" si="4"/>
        <v>0</v>
      </c>
      <c r="T642" s="139">
        <f t="shared" si="5"/>
        <v>0</v>
      </c>
      <c r="U642" s="139">
        <f t="shared" si="6"/>
        <v>0</v>
      </c>
      <c r="V642" s="139">
        <f t="shared" si="7"/>
        <v>0</v>
      </c>
      <c r="W642" s="139">
        <f t="shared" si="8"/>
        <v>0</v>
      </c>
      <c r="X642" s="139">
        <f t="shared" si="9"/>
        <v>0</v>
      </c>
      <c r="Y642" s="139">
        <f t="shared" si="10"/>
        <v>0</v>
      </c>
      <c r="Z642" s="139">
        <f t="shared" si="11"/>
        <v>0</v>
      </c>
      <c r="AA642" s="139">
        <f t="shared" si="12"/>
        <v>0</v>
      </c>
      <c r="AB642" s="139">
        <f t="shared" si="13"/>
        <v>0</v>
      </c>
      <c r="AC642" s="139">
        <f t="shared" si="14"/>
        <v>0</v>
      </c>
      <c r="AD642" s="139">
        <f t="shared" si="15"/>
        <v>0</v>
      </c>
      <c r="AE642" s="140">
        <f t="shared" si="16"/>
        <v>0</v>
      </c>
      <c r="AF642" s="98">
        <f t="shared" si="17"/>
        <v>0</v>
      </c>
      <c r="AG642" s="141">
        <f t="shared" si="18"/>
        <v>0</v>
      </c>
    </row>
    <row r="643" ht="15.75" customHeight="1">
      <c r="A643" s="27" t="s">
        <v>172</v>
      </c>
      <c r="B643" s="143" t="s">
        <v>22</v>
      </c>
      <c r="C643" s="133" t="s">
        <v>512</v>
      </c>
      <c r="D643" s="134">
        <v>44825.0</v>
      </c>
      <c r="E643" s="133">
        <v>20.0</v>
      </c>
      <c r="F643" s="133">
        <v>50.0</v>
      </c>
      <c r="G643" s="133">
        <v>20.0</v>
      </c>
      <c r="H643" s="133">
        <v>50.0</v>
      </c>
      <c r="I643" s="133">
        <v>32.0</v>
      </c>
      <c r="J643" s="133">
        <v>50.0</v>
      </c>
      <c r="K643" s="133">
        <v>70.0</v>
      </c>
      <c r="L643" s="133">
        <v>20.0</v>
      </c>
      <c r="M643" s="133">
        <v>10.0</v>
      </c>
      <c r="N643" s="133">
        <v>70.0</v>
      </c>
      <c r="O643" s="133">
        <v>0.0</v>
      </c>
      <c r="P643" s="135">
        <f t="shared" si="1"/>
        <v>392</v>
      </c>
      <c r="Q643" s="136">
        <f t="shared" si="2"/>
        <v>0.086</v>
      </c>
      <c r="R643" s="137">
        <f t="shared" si="3"/>
        <v>0.012</v>
      </c>
      <c r="S643" s="138">
        <f t="shared" si="4"/>
        <v>0.37</v>
      </c>
      <c r="T643" s="139">
        <f t="shared" si="5"/>
        <v>0.2</v>
      </c>
      <c r="U643" s="139">
        <f t="shared" si="6"/>
        <v>0.595</v>
      </c>
      <c r="V643" s="139">
        <f t="shared" si="7"/>
        <v>0.2496</v>
      </c>
      <c r="W643" s="139">
        <f t="shared" si="8"/>
        <v>1.905</v>
      </c>
      <c r="X643" s="139">
        <f t="shared" si="9"/>
        <v>0.665</v>
      </c>
      <c r="Y643" s="139">
        <f t="shared" si="10"/>
        <v>0.483</v>
      </c>
      <c r="Z643" s="139">
        <f t="shared" si="11"/>
        <v>0.112</v>
      </c>
      <c r="AA643" s="139">
        <f t="shared" si="12"/>
        <v>0.112</v>
      </c>
      <c r="AB643" s="139">
        <f t="shared" si="13"/>
        <v>0.098</v>
      </c>
      <c r="AC643" s="139">
        <f t="shared" si="14"/>
        <v>0.145</v>
      </c>
      <c r="AD643" s="139">
        <f t="shared" si="15"/>
        <v>0.385</v>
      </c>
      <c r="AE643" s="140">
        <f t="shared" si="16"/>
        <v>5.4176</v>
      </c>
      <c r="AF643" s="98">
        <f t="shared" si="17"/>
        <v>0.2325150215</v>
      </c>
      <c r="AG643" s="141">
        <f t="shared" si="18"/>
        <v>0.2325150215</v>
      </c>
    </row>
    <row r="644" ht="15.75" customHeight="1">
      <c r="A644" s="27" t="s">
        <v>172</v>
      </c>
      <c r="B644" s="143" t="s">
        <v>22</v>
      </c>
      <c r="C644" s="133" t="s">
        <v>487</v>
      </c>
      <c r="D644" s="134">
        <v>44855.0</v>
      </c>
      <c r="E644" s="133">
        <v>0.0</v>
      </c>
      <c r="F644" s="133">
        <v>0.0</v>
      </c>
      <c r="G644" s="133">
        <v>0.0</v>
      </c>
      <c r="H644" s="133">
        <v>0.0</v>
      </c>
      <c r="I644" s="133">
        <v>0.0</v>
      </c>
      <c r="J644" s="133">
        <v>0.0</v>
      </c>
      <c r="K644" s="133">
        <v>0.0</v>
      </c>
      <c r="L644" s="133">
        <v>0.0</v>
      </c>
      <c r="M644" s="133">
        <v>0.0</v>
      </c>
      <c r="N644" s="133">
        <v>0.0</v>
      </c>
      <c r="O644" s="133">
        <v>0.0</v>
      </c>
      <c r="P644" s="135">
        <f t="shared" si="1"/>
        <v>0</v>
      </c>
      <c r="Q644" s="136">
        <f t="shared" si="2"/>
        <v>0</v>
      </c>
      <c r="R644" s="137">
        <f t="shared" si="3"/>
        <v>0</v>
      </c>
      <c r="S644" s="138">
        <f t="shared" si="4"/>
        <v>0</v>
      </c>
      <c r="T644" s="139">
        <f t="shared" si="5"/>
        <v>0</v>
      </c>
      <c r="U644" s="139">
        <f t="shared" si="6"/>
        <v>0</v>
      </c>
      <c r="V644" s="139">
        <f t="shared" si="7"/>
        <v>0</v>
      </c>
      <c r="W644" s="139">
        <f t="shared" si="8"/>
        <v>0</v>
      </c>
      <c r="X644" s="139">
        <f t="shared" si="9"/>
        <v>0</v>
      </c>
      <c r="Y644" s="139">
        <f t="shared" si="10"/>
        <v>0</v>
      </c>
      <c r="Z644" s="139">
        <f t="shared" si="11"/>
        <v>0</v>
      </c>
      <c r="AA644" s="139">
        <f t="shared" si="12"/>
        <v>0</v>
      </c>
      <c r="AB644" s="139">
        <f t="shared" si="13"/>
        <v>0</v>
      </c>
      <c r="AC644" s="139">
        <f t="shared" si="14"/>
        <v>0</v>
      </c>
      <c r="AD644" s="139">
        <f t="shared" si="15"/>
        <v>0</v>
      </c>
      <c r="AE644" s="140">
        <f t="shared" si="16"/>
        <v>0</v>
      </c>
      <c r="AF644" s="98">
        <f t="shared" si="17"/>
        <v>0</v>
      </c>
      <c r="AG644" s="141">
        <f t="shared" si="18"/>
        <v>0</v>
      </c>
    </row>
    <row r="645" ht="15.75" customHeight="1">
      <c r="A645" s="27" t="s">
        <v>172</v>
      </c>
      <c r="B645" s="143" t="s">
        <v>22</v>
      </c>
      <c r="C645" s="133" t="s">
        <v>488</v>
      </c>
      <c r="D645" s="134">
        <v>44855.0</v>
      </c>
      <c r="E645" s="133">
        <v>80.0</v>
      </c>
      <c r="F645" s="133">
        <v>130.0</v>
      </c>
      <c r="G645" s="133">
        <v>10.0</v>
      </c>
      <c r="H645" s="133">
        <v>40.0</v>
      </c>
      <c r="I645" s="133">
        <v>56.0</v>
      </c>
      <c r="J645" s="133">
        <v>50.0</v>
      </c>
      <c r="M645" s="133">
        <v>10.0</v>
      </c>
      <c r="P645" s="135">
        <f t="shared" si="1"/>
        <v>376</v>
      </c>
      <c r="Q645" s="136">
        <f t="shared" si="2"/>
        <v>0.344</v>
      </c>
      <c r="R645" s="137">
        <f t="shared" si="3"/>
        <v>0.048</v>
      </c>
      <c r="S645" s="138">
        <f t="shared" si="4"/>
        <v>0.962</v>
      </c>
      <c r="T645" s="139">
        <f t="shared" si="5"/>
        <v>0.1</v>
      </c>
      <c r="U645" s="139">
        <f t="shared" si="6"/>
        <v>0.476</v>
      </c>
      <c r="V645" s="139">
        <f t="shared" si="7"/>
        <v>0.4368</v>
      </c>
      <c r="W645" s="139">
        <f t="shared" si="8"/>
        <v>1.905</v>
      </c>
      <c r="X645" s="139">
        <f t="shared" si="9"/>
        <v>0</v>
      </c>
      <c r="Y645" s="139">
        <f t="shared" si="10"/>
        <v>0</v>
      </c>
      <c r="Z645" s="139">
        <f t="shared" si="11"/>
        <v>0</v>
      </c>
      <c r="AA645" s="139">
        <f t="shared" si="12"/>
        <v>0</v>
      </c>
      <c r="AB645" s="139">
        <f t="shared" si="13"/>
        <v>0.098</v>
      </c>
      <c r="AC645" s="139">
        <f t="shared" si="14"/>
        <v>0.145</v>
      </c>
      <c r="AD645" s="139">
        <f t="shared" si="15"/>
        <v>0</v>
      </c>
      <c r="AE645" s="140">
        <f t="shared" si="16"/>
        <v>4.5148</v>
      </c>
      <c r="AF645" s="98">
        <f t="shared" si="17"/>
        <v>0.1937682403</v>
      </c>
      <c r="AG645" s="141">
        <f t="shared" si="18"/>
        <v>0.1937682403</v>
      </c>
    </row>
    <row r="646" ht="15.75" customHeight="1">
      <c r="A646" s="27" t="s">
        <v>172</v>
      </c>
      <c r="B646" s="143" t="s">
        <v>22</v>
      </c>
      <c r="C646" s="133" t="s">
        <v>489</v>
      </c>
      <c r="D646" s="134">
        <v>44855.0</v>
      </c>
      <c r="E646" s="133">
        <v>20.0</v>
      </c>
      <c r="F646" s="133">
        <v>40.0</v>
      </c>
      <c r="G646" s="133">
        <v>20.0</v>
      </c>
      <c r="H646" s="133">
        <v>20.0</v>
      </c>
      <c r="I646" s="133">
        <v>20.0</v>
      </c>
      <c r="M646" s="133">
        <v>10.0</v>
      </c>
      <c r="P646" s="135">
        <f t="shared" si="1"/>
        <v>130</v>
      </c>
      <c r="Q646" s="136">
        <f t="shared" si="2"/>
        <v>0.086</v>
      </c>
      <c r="R646" s="137">
        <f t="shared" si="3"/>
        <v>0.012</v>
      </c>
      <c r="S646" s="138">
        <f t="shared" si="4"/>
        <v>0.296</v>
      </c>
      <c r="T646" s="139">
        <f t="shared" si="5"/>
        <v>0.2</v>
      </c>
      <c r="U646" s="139">
        <f t="shared" si="6"/>
        <v>0.238</v>
      </c>
      <c r="V646" s="139">
        <f t="shared" si="7"/>
        <v>0.156</v>
      </c>
      <c r="W646" s="139">
        <f t="shared" si="8"/>
        <v>0</v>
      </c>
      <c r="X646" s="139">
        <f t="shared" si="9"/>
        <v>0</v>
      </c>
      <c r="Y646" s="139">
        <f t="shared" si="10"/>
        <v>0</v>
      </c>
      <c r="Z646" s="139">
        <f t="shared" si="11"/>
        <v>0</v>
      </c>
      <c r="AA646" s="139">
        <f t="shared" si="12"/>
        <v>0</v>
      </c>
      <c r="AB646" s="139">
        <f t="shared" si="13"/>
        <v>0.098</v>
      </c>
      <c r="AC646" s="139">
        <f t="shared" si="14"/>
        <v>0.145</v>
      </c>
      <c r="AD646" s="139">
        <f t="shared" si="15"/>
        <v>0</v>
      </c>
      <c r="AE646" s="140">
        <f t="shared" si="16"/>
        <v>1.231</v>
      </c>
      <c r="AF646" s="98">
        <f t="shared" si="17"/>
        <v>0.05283261803</v>
      </c>
      <c r="AG646" s="141">
        <f t="shared" si="18"/>
        <v>0.05283261803</v>
      </c>
    </row>
    <row r="647" ht="15.75" customHeight="1">
      <c r="A647" s="27" t="s">
        <v>172</v>
      </c>
      <c r="B647" s="143" t="s">
        <v>22</v>
      </c>
      <c r="C647" s="133" t="s">
        <v>490</v>
      </c>
      <c r="D647" s="134">
        <v>44855.0</v>
      </c>
      <c r="E647" s="133">
        <v>0.0</v>
      </c>
      <c r="F647" s="133">
        <v>0.0</v>
      </c>
      <c r="G647" s="133">
        <v>0.0</v>
      </c>
      <c r="H647" s="133">
        <v>20.0</v>
      </c>
      <c r="I647" s="133">
        <v>14.0</v>
      </c>
      <c r="J647" s="133">
        <v>0.0</v>
      </c>
      <c r="K647" s="133">
        <v>10.0</v>
      </c>
      <c r="L647" s="133">
        <v>10.0</v>
      </c>
      <c r="M647" s="133">
        <v>20.0</v>
      </c>
      <c r="N647" s="133">
        <v>40.0</v>
      </c>
      <c r="P647" s="135">
        <f t="shared" si="1"/>
        <v>114</v>
      </c>
      <c r="Q647" s="136">
        <f t="shared" si="2"/>
        <v>0</v>
      </c>
      <c r="R647" s="137">
        <f t="shared" si="3"/>
        <v>0</v>
      </c>
      <c r="S647" s="138">
        <f t="shared" si="4"/>
        <v>0</v>
      </c>
      <c r="T647" s="139">
        <f t="shared" si="5"/>
        <v>0</v>
      </c>
      <c r="U647" s="139">
        <f t="shared" si="6"/>
        <v>0.238</v>
      </c>
      <c r="V647" s="139">
        <f t="shared" si="7"/>
        <v>0.1092</v>
      </c>
      <c r="W647" s="139">
        <f t="shared" si="8"/>
        <v>0</v>
      </c>
      <c r="X647" s="139">
        <f t="shared" si="9"/>
        <v>0.095</v>
      </c>
      <c r="Y647" s="139">
        <f t="shared" si="10"/>
        <v>0.069</v>
      </c>
      <c r="Z647" s="139">
        <f t="shared" si="11"/>
        <v>0.056</v>
      </c>
      <c r="AA647" s="139">
        <f t="shared" si="12"/>
        <v>0.056</v>
      </c>
      <c r="AB647" s="139">
        <f t="shared" si="13"/>
        <v>0.196</v>
      </c>
      <c r="AC647" s="139">
        <f t="shared" si="14"/>
        <v>0.29</v>
      </c>
      <c r="AD647" s="139">
        <f t="shared" si="15"/>
        <v>0.22</v>
      </c>
      <c r="AE647" s="140">
        <f t="shared" si="16"/>
        <v>1.3292</v>
      </c>
      <c r="AF647" s="98">
        <f t="shared" si="17"/>
        <v>0.0570472103</v>
      </c>
      <c r="AG647" s="141">
        <f t="shared" si="18"/>
        <v>0.0570472103</v>
      </c>
    </row>
    <row r="648" ht="15.75" customHeight="1">
      <c r="A648" s="27" t="s">
        <v>172</v>
      </c>
      <c r="B648" s="143" t="s">
        <v>22</v>
      </c>
      <c r="C648" s="133" t="s">
        <v>491</v>
      </c>
      <c r="D648" s="134">
        <v>44855.0</v>
      </c>
      <c r="E648" s="133">
        <v>100.0</v>
      </c>
      <c r="F648" s="133">
        <v>160.0</v>
      </c>
      <c r="G648" s="133">
        <v>15.0</v>
      </c>
      <c r="H648" s="133">
        <v>100.0</v>
      </c>
      <c r="I648" s="133">
        <v>100.0</v>
      </c>
      <c r="J648" s="133">
        <v>100.0</v>
      </c>
      <c r="K648" s="133">
        <v>100.0</v>
      </c>
      <c r="L648" s="133">
        <v>50.0</v>
      </c>
      <c r="M648" s="133">
        <v>50.0</v>
      </c>
      <c r="N648" s="133">
        <v>100.0</v>
      </c>
      <c r="O648" s="133">
        <v>40.0</v>
      </c>
      <c r="P648" s="135">
        <f t="shared" si="1"/>
        <v>915</v>
      </c>
      <c r="Q648" s="136">
        <f t="shared" si="2"/>
        <v>0.43</v>
      </c>
      <c r="R648" s="137">
        <f t="shared" si="3"/>
        <v>0.06</v>
      </c>
      <c r="S648" s="138">
        <f t="shared" si="4"/>
        <v>1.184</v>
      </c>
      <c r="T648" s="139">
        <f t="shared" si="5"/>
        <v>0.15</v>
      </c>
      <c r="U648" s="139">
        <f t="shared" si="6"/>
        <v>1.19</v>
      </c>
      <c r="V648" s="139">
        <f t="shared" si="7"/>
        <v>0.78</v>
      </c>
      <c r="W648" s="139">
        <f t="shared" si="8"/>
        <v>3.81</v>
      </c>
      <c r="X648" s="139">
        <f t="shared" si="9"/>
        <v>0.95</v>
      </c>
      <c r="Y648" s="139">
        <f t="shared" si="10"/>
        <v>0.69</v>
      </c>
      <c r="Z648" s="139">
        <f t="shared" si="11"/>
        <v>0.28</v>
      </c>
      <c r="AA648" s="139">
        <f t="shared" si="12"/>
        <v>0.28</v>
      </c>
      <c r="AB648" s="139">
        <f t="shared" si="13"/>
        <v>0.49</v>
      </c>
      <c r="AC648" s="139">
        <f t="shared" si="14"/>
        <v>0.725</v>
      </c>
      <c r="AD648" s="139">
        <f t="shared" si="15"/>
        <v>0.55</v>
      </c>
      <c r="AE648" s="140">
        <f t="shared" si="16"/>
        <v>11.569</v>
      </c>
      <c r="AF648" s="98">
        <f t="shared" si="17"/>
        <v>0.4965236052</v>
      </c>
      <c r="AG648" s="141">
        <f t="shared" si="18"/>
        <v>0.4965236052</v>
      </c>
    </row>
    <row r="649" ht="15.75" customHeight="1">
      <c r="A649" s="27" t="s">
        <v>172</v>
      </c>
      <c r="B649" s="143" t="s">
        <v>22</v>
      </c>
      <c r="C649" s="133" t="s">
        <v>492</v>
      </c>
      <c r="D649" s="134">
        <v>44855.0</v>
      </c>
      <c r="E649" s="133">
        <v>0.0</v>
      </c>
      <c r="F649" s="133">
        <v>0.0</v>
      </c>
      <c r="G649" s="133">
        <v>0.0</v>
      </c>
      <c r="H649" s="133">
        <v>0.0</v>
      </c>
      <c r="I649" s="133">
        <v>0.0</v>
      </c>
      <c r="J649" s="133">
        <v>0.0</v>
      </c>
      <c r="K649" s="133">
        <v>0.0</v>
      </c>
      <c r="L649" s="133">
        <v>0.0</v>
      </c>
      <c r="M649" s="133">
        <v>0.0</v>
      </c>
      <c r="P649" s="135">
        <f t="shared" si="1"/>
        <v>0</v>
      </c>
      <c r="Q649" s="136">
        <f t="shared" si="2"/>
        <v>0</v>
      </c>
      <c r="R649" s="137">
        <f t="shared" si="3"/>
        <v>0</v>
      </c>
      <c r="S649" s="138">
        <f t="shared" si="4"/>
        <v>0</v>
      </c>
      <c r="T649" s="139">
        <f t="shared" si="5"/>
        <v>0</v>
      </c>
      <c r="U649" s="139">
        <f t="shared" si="6"/>
        <v>0</v>
      </c>
      <c r="V649" s="139">
        <f t="shared" si="7"/>
        <v>0</v>
      </c>
      <c r="W649" s="139">
        <f t="shared" si="8"/>
        <v>0</v>
      </c>
      <c r="X649" s="139">
        <f t="shared" si="9"/>
        <v>0</v>
      </c>
      <c r="Y649" s="139">
        <f t="shared" si="10"/>
        <v>0</v>
      </c>
      <c r="Z649" s="139">
        <f t="shared" si="11"/>
        <v>0</v>
      </c>
      <c r="AA649" s="139">
        <f t="shared" si="12"/>
        <v>0</v>
      </c>
      <c r="AB649" s="139">
        <f t="shared" si="13"/>
        <v>0</v>
      </c>
      <c r="AC649" s="139">
        <f t="shared" si="14"/>
        <v>0</v>
      </c>
      <c r="AD649" s="139">
        <f t="shared" si="15"/>
        <v>0</v>
      </c>
      <c r="AE649" s="140">
        <f t="shared" si="16"/>
        <v>0</v>
      </c>
      <c r="AF649" s="98">
        <f t="shared" si="17"/>
        <v>0</v>
      </c>
      <c r="AG649" s="141">
        <f t="shared" si="18"/>
        <v>0</v>
      </c>
    </row>
    <row r="650" ht="15.75" customHeight="1">
      <c r="A650" s="27" t="s">
        <v>172</v>
      </c>
      <c r="B650" s="143" t="s">
        <v>22</v>
      </c>
      <c r="C650" s="133" t="s">
        <v>493</v>
      </c>
      <c r="D650" s="134">
        <v>44855.0</v>
      </c>
      <c r="E650" s="133">
        <v>40.0</v>
      </c>
      <c r="F650" s="133">
        <v>140.0</v>
      </c>
      <c r="G650" s="133">
        <v>10.0</v>
      </c>
      <c r="H650" s="133">
        <v>20.0</v>
      </c>
      <c r="I650" s="133">
        <v>50.0</v>
      </c>
      <c r="J650" s="133">
        <v>70.0</v>
      </c>
      <c r="K650" s="133">
        <v>40.0</v>
      </c>
      <c r="L650" s="133">
        <v>20.0</v>
      </c>
      <c r="M650" s="133">
        <v>10.0</v>
      </c>
      <c r="N650" s="133">
        <v>50.0</v>
      </c>
      <c r="O650" s="133">
        <v>20.0</v>
      </c>
      <c r="P650" s="135">
        <f t="shared" si="1"/>
        <v>470</v>
      </c>
      <c r="Q650" s="136">
        <f t="shared" si="2"/>
        <v>0.172</v>
      </c>
      <c r="R650" s="137">
        <f t="shared" si="3"/>
        <v>0.024</v>
      </c>
      <c r="S650" s="138">
        <f t="shared" si="4"/>
        <v>1.036</v>
      </c>
      <c r="T650" s="139">
        <f t="shared" si="5"/>
        <v>0.1</v>
      </c>
      <c r="U650" s="139">
        <f t="shared" si="6"/>
        <v>0.238</v>
      </c>
      <c r="V650" s="139">
        <f t="shared" si="7"/>
        <v>0.39</v>
      </c>
      <c r="W650" s="139">
        <f t="shared" si="8"/>
        <v>2.667</v>
      </c>
      <c r="X650" s="139">
        <f t="shared" si="9"/>
        <v>0.38</v>
      </c>
      <c r="Y650" s="139">
        <f t="shared" si="10"/>
        <v>0.276</v>
      </c>
      <c r="Z650" s="139">
        <f t="shared" si="11"/>
        <v>0.112</v>
      </c>
      <c r="AA650" s="139">
        <f t="shared" si="12"/>
        <v>0.112</v>
      </c>
      <c r="AB650" s="139">
        <f t="shared" si="13"/>
        <v>0.098</v>
      </c>
      <c r="AC650" s="139">
        <f t="shared" si="14"/>
        <v>0.145</v>
      </c>
      <c r="AD650" s="139">
        <f t="shared" si="15"/>
        <v>0.275</v>
      </c>
      <c r="AE650" s="140">
        <f t="shared" si="16"/>
        <v>6.025</v>
      </c>
      <c r="AF650" s="98">
        <f t="shared" si="17"/>
        <v>0.258583691</v>
      </c>
      <c r="AG650" s="141">
        <f t="shared" si="18"/>
        <v>0.258583691</v>
      </c>
    </row>
    <row r="651" ht="15.75" customHeight="1">
      <c r="A651" s="27" t="s">
        <v>172</v>
      </c>
      <c r="B651" s="143" t="s">
        <v>22</v>
      </c>
      <c r="C651" s="133" t="s">
        <v>494</v>
      </c>
      <c r="D651" s="134">
        <v>44855.0</v>
      </c>
      <c r="E651" s="133">
        <v>60.0</v>
      </c>
      <c r="F651" s="133">
        <v>20.0</v>
      </c>
      <c r="G651" s="133">
        <v>15.0</v>
      </c>
      <c r="H651" s="133">
        <v>40.0</v>
      </c>
      <c r="I651" s="133">
        <v>48.0</v>
      </c>
      <c r="J651" s="133">
        <v>50.0</v>
      </c>
      <c r="K651" s="133">
        <v>40.0</v>
      </c>
      <c r="L651" s="133">
        <v>40.0</v>
      </c>
      <c r="M651" s="133">
        <v>30.0</v>
      </c>
      <c r="N651" s="133">
        <v>50.0</v>
      </c>
      <c r="O651" s="133">
        <v>10.0</v>
      </c>
      <c r="P651" s="135">
        <f t="shared" si="1"/>
        <v>403</v>
      </c>
      <c r="Q651" s="136">
        <f t="shared" si="2"/>
        <v>0.258</v>
      </c>
      <c r="R651" s="137">
        <f t="shared" si="3"/>
        <v>0.036</v>
      </c>
      <c r="S651" s="138">
        <f t="shared" si="4"/>
        <v>0.148</v>
      </c>
      <c r="T651" s="139">
        <f t="shared" si="5"/>
        <v>0.15</v>
      </c>
      <c r="U651" s="139">
        <f t="shared" si="6"/>
        <v>0.476</v>
      </c>
      <c r="V651" s="139">
        <f t="shared" si="7"/>
        <v>0.3744</v>
      </c>
      <c r="W651" s="139">
        <f t="shared" si="8"/>
        <v>1.905</v>
      </c>
      <c r="X651" s="139">
        <f t="shared" si="9"/>
        <v>0.38</v>
      </c>
      <c r="Y651" s="139">
        <f t="shared" si="10"/>
        <v>0.276</v>
      </c>
      <c r="Z651" s="139">
        <f t="shared" si="11"/>
        <v>0.224</v>
      </c>
      <c r="AA651" s="139">
        <f t="shared" si="12"/>
        <v>0.224</v>
      </c>
      <c r="AB651" s="139">
        <f t="shared" si="13"/>
        <v>0.294</v>
      </c>
      <c r="AC651" s="139">
        <f t="shared" si="14"/>
        <v>0.435</v>
      </c>
      <c r="AD651" s="139">
        <f t="shared" si="15"/>
        <v>0.275</v>
      </c>
      <c r="AE651" s="140">
        <f t="shared" si="16"/>
        <v>5.4554</v>
      </c>
      <c r="AF651" s="98">
        <f t="shared" si="17"/>
        <v>0.2341373391</v>
      </c>
      <c r="AG651" s="141">
        <f t="shared" si="18"/>
        <v>0.2341373391</v>
      </c>
    </row>
    <row r="652" ht="15.75" customHeight="1">
      <c r="A652" s="27" t="s">
        <v>172</v>
      </c>
      <c r="B652" s="143" t="s">
        <v>22</v>
      </c>
      <c r="C652" s="133" t="s">
        <v>495</v>
      </c>
      <c r="D652" s="134">
        <v>44855.0</v>
      </c>
      <c r="E652" s="133">
        <v>80.0</v>
      </c>
      <c r="F652" s="133">
        <v>100.0</v>
      </c>
      <c r="G652" s="133">
        <v>0.0</v>
      </c>
      <c r="H652" s="133">
        <v>60.0</v>
      </c>
      <c r="I652" s="133">
        <v>20.0</v>
      </c>
      <c r="J652" s="133">
        <v>50.0</v>
      </c>
      <c r="K652" s="133">
        <v>10.0</v>
      </c>
      <c r="L652" s="133">
        <v>30.0</v>
      </c>
      <c r="M652" s="133">
        <v>10.0</v>
      </c>
      <c r="P652" s="135">
        <f t="shared" si="1"/>
        <v>360</v>
      </c>
      <c r="Q652" s="136">
        <f t="shared" si="2"/>
        <v>0.344</v>
      </c>
      <c r="R652" s="137">
        <f t="shared" si="3"/>
        <v>0.048</v>
      </c>
      <c r="S652" s="138">
        <f t="shared" si="4"/>
        <v>0.74</v>
      </c>
      <c r="T652" s="139">
        <f t="shared" si="5"/>
        <v>0</v>
      </c>
      <c r="U652" s="139">
        <f t="shared" si="6"/>
        <v>0.714</v>
      </c>
      <c r="V652" s="139">
        <f t="shared" si="7"/>
        <v>0.156</v>
      </c>
      <c r="W652" s="139">
        <f t="shared" si="8"/>
        <v>1.905</v>
      </c>
      <c r="X652" s="139">
        <f t="shared" si="9"/>
        <v>0.095</v>
      </c>
      <c r="Y652" s="139">
        <f t="shared" si="10"/>
        <v>0.069</v>
      </c>
      <c r="Z652" s="139">
        <f t="shared" si="11"/>
        <v>0.168</v>
      </c>
      <c r="AA652" s="139">
        <f t="shared" si="12"/>
        <v>0.168</v>
      </c>
      <c r="AB652" s="139">
        <f t="shared" si="13"/>
        <v>0.098</v>
      </c>
      <c r="AC652" s="139">
        <f t="shared" si="14"/>
        <v>0.145</v>
      </c>
      <c r="AD652" s="139">
        <f t="shared" si="15"/>
        <v>0</v>
      </c>
      <c r="AE652" s="140">
        <f t="shared" si="16"/>
        <v>4.65</v>
      </c>
      <c r="AF652" s="98">
        <f t="shared" si="17"/>
        <v>0.1995708155</v>
      </c>
      <c r="AG652" s="141">
        <f t="shared" si="18"/>
        <v>0.1995708155</v>
      </c>
    </row>
    <row r="653" ht="15.75" customHeight="1">
      <c r="A653" s="27" t="s">
        <v>172</v>
      </c>
      <c r="B653" s="143" t="s">
        <v>22</v>
      </c>
      <c r="C653" s="133" t="s">
        <v>496</v>
      </c>
      <c r="D653" s="134">
        <v>44855.0</v>
      </c>
      <c r="E653" s="133">
        <v>100.0</v>
      </c>
      <c r="F653" s="133">
        <v>140.0</v>
      </c>
      <c r="G653" s="133">
        <v>15.0</v>
      </c>
      <c r="H653" s="133">
        <v>50.0</v>
      </c>
      <c r="I653" s="133">
        <v>44.0</v>
      </c>
      <c r="J653" s="133">
        <v>100.0</v>
      </c>
      <c r="K653" s="133">
        <v>60.0</v>
      </c>
      <c r="L653" s="133">
        <v>0.0</v>
      </c>
      <c r="M653" s="133">
        <v>30.0</v>
      </c>
      <c r="N653" s="133">
        <v>40.0</v>
      </c>
      <c r="O653" s="133">
        <v>0.0</v>
      </c>
      <c r="P653" s="135">
        <f t="shared" si="1"/>
        <v>579</v>
      </c>
      <c r="Q653" s="136">
        <f t="shared" si="2"/>
        <v>0.43</v>
      </c>
      <c r="R653" s="137">
        <f t="shared" si="3"/>
        <v>0.06</v>
      </c>
      <c r="S653" s="138">
        <f t="shared" si="4"/>
        <v>1.036</v>
      </c>
      <c r="T653" s="139">
        <f t="shared" si="5"/>
        <v>0.15</v>
      </c>
      <c r="U653" s="139">
        <f t="shared" si="6"/>
        <v>0.595</v>
      </c>
      <c r="V653" s="139">
        <f t="shared" si="7"/>
        <v>0.3432</v>
      </c>
      <c r="W653" s="139">
        <f t="shared" si="8"/>
        <v>3.81</v>
      </c>
      <c r="X653" s="139">
        <f t="shared" si="9"/>
        <v>0.57</v>
      </c>
      <c r="Y653" s="139">
        <f t="shared" si="10"/>
        <v>0.414</v>
      </c>
      <c r="Z653" s="139">
        <f t="shared" si="11"/>
        <v>0</v>
      </c>
      <c r="AA653" s="139">
        <f t="shared" si="12"/>
        <v>0</v>
      </c>
      <c r="AB653" s="139">
        <f t="shared" si="13"/>
        <v>0.294</v>
      </c>
      <c r="AC653" s="139">
        <f t="shared" si="14"/>
        <v>0.435</v>
      </c>
      <c r="AD653" s="139">
        <f t="shared" si="15"/>
        <v>0.22</v>
      </c>
      <c r="AE653" s="140">
        <f t="shared" si="16"/>
        <v>8.3572</v>
      </c>
      <c r="AF653" s="98">
        <f t="shared" si="17"/>
        <v>0.3586781116</v>
      </c>
      <c r="AG653" s="141">
        <f t="shared" si="18"/>
        <v>0.3586781116</v>
      </c>
    </row>
    <row r="654" ht="15.75" customHeight="1">
      <c r="A654" s="27" t="s">
        <v>172</v>
      </c>
      <c r="B654" s="143" t="s">
        <v>22</v>
      </c>
      <c r="C654" s="133" t="s">
        <v>497</v>
      </c>
      <c r="D654" s="134">
        <v>44855.0</v>
      </c>
      <c r="E654" s="133">
        <v>80.0</v>
      </c>
      <c r="F654" s="133">
        <v>0.0</v>
      </c>
      <c r="G654" s="133">
        <v>0.0</v>
      </c>
      <c r="H654" s="133">
        <v>70.0</v>
      </c>
      <c r="I654" s="133">
        <v>64.0</v>
      </c>
      <c r="J654" s="133">
        <v>100.0</v>
      </c>
      <c r="K654" s="133">
        <v>60.0</v>
      </c>
      <c r="L654" s="133">
        <v>30.0</v>
      </c>
      <c r="M654" s="133">
        <v>40.0</v>
      </c>
      <c r="N654" s="133">
        <v>40.0</v>
      </c>
      <c r="O654" s="133">
        <v>30.0</v>
      </c>
      <c r="P654" s="135">
        <f t="shared" si="1"/>
        <v>514</v>
      </c>
      <c r="Q654" s="136">
        <f t="shared" si="2"/>
        <v>0.344</v>
      </c>
      <c r="R654" s="137">
        <f t="shared" si="3"/>
        <v>0.048</v>
      </c>
      <c r="S654" s="138">
        <f t="shared" si="4"/>
        <v>0</v>
      </c>
      <c r="T654" s="139">
        <f t="shared" si="5"/>
        <v>0</v>
      </c>
      <c r="U654" s="139">
        <f t="shared" si="6"/>
        <v>0.833</v>
      </c>
      <c r="V654" s="139">
        <f t="shared" si="7"/>
        <v>0.4992</v>
      </c>
      <c r="W654" s="139">
        <f t="shared" si="8"/>
        <v>3.81</v>
      </c>
      <c r="X654" s="139">
        <f t="shared" si="9"/>
        <v>0.57</v>
      </c>
      <c r="Y654" s="139">
        <f t="shared" si="10"/>
        <v>0.414</v>
      </c>
      <c r="Z654" s="139">
        <f t="shared" si="11"/>
        <v>0.168</v>
      </c>
      <c r="AA654" s="139">
        <f t="shared" si="12"/>
        <v>0.168</v>
      </c>
      <c r="AB654" s="139">
        <f t="shared" si="13"/>
        <v>0.392</v>
      </c>
      <c r="AC654" s="139">
        <f t="shared" si="14"/>
        <v>0.58</v>
      </c>
      <c r="AD654" s="139">
        <f t="shared" si="15"/>
        <v>0.22</v>
      </c>
      <c r="AE654" s="140">
        <f t="shared" si="16"/>
        <v>8.0462</v>
      </c>
      <c r="AF654" s="98">
        <f t="shared" si="17"/>
        <v>0.3453304721</v>
      </c>
      <c r="AG654" s="141">
        <f t="shared" si="18"/>
        <v>0.3453304721</v>
      </c>
    </row>
    <row r="655" ht="15.75" customHeight="1">
      <c r="A655" s="27" t="s">
        <v>172</v>
      </c>
      <c r="B655" s="143" t="s">
        <v>22</v>
      </c>
      <c r="C655" s="133" t="s">
        <v>498</v>
      </c>
      <c r="D655" s="134">
        <v>44855.0</v>
      </c>
      <c r="E655" s="133">
        <v>140.0</v>
      </c>
      <c r="F655" s="133">
        <v>200.0</v>
      </c>
      <c r="G655" s="133">
        <v>50.0</v>
      </c>
      <c r="H655" s="133">
        <v>150.0</v>
      </c>
      <c r="I655" s="133">
        <v>150.0</v>
      </c>
      <c r="J655" s="133">
        <v>150.0</v>
      </c>
      <c r="K655" s="133">
        <v>160.0</v>
      </c>
      <c r="L655" s="133">
        <v>80.0</v>
      </c>
      <c r="M655" s="133">
        <v>80.0</v>
      </c>
      <c r="N655" s="133">
        <v>100.0</v>
      </c>
      <c r="O655" s="133">
        <v>0.0</v>
      </c>
      <c r="P655" s="135">
        <f t="shared" si="1"/>
        <v>1260</v>
      </c>
      <c r="Q655" s="136">
        <f t="shared" si="2"/>
        <v>0.602</v>
      </c>
      <c r="R655" s="137">
        <f t="shared" si="3"/>
        <v>0.084</v>
      </c>
      <c r="S655" s="138">
        <f t="shared" si="4"/>
        <v>1.48</v>
      </c>
      <c r="T655" s="139">
        <f t="shared" si="5"/>
        <v>0.5</v>
      </c>
      <c r="U655" s="139">
        <f t="shared" si="6"/>
        <v>1.785</v>
      </c>
      <c r="V655" s="139">
        <f t="shared" si="7"/>
        <v>1.17</v>
      </c>
      <c r="W655" s="139">
        <f t="shared" si="8"/>
        <v>5.715</v>
      </c>
      <c r="X655" s="139">
        <f t="shared" si="9"/>
        <v>1.52</v>
      </c>
      <c r="Y655" s="139">
        <f t="shared" si="10"/>
        <v>1.104</v>
      </c>
      <c r="Z655" s="139">
        <f t="shared" si="11"/>
        <v>0.448</v>
      </c>
      <c r="AA655" s="139">
        <f t="shared" si="12"/>
        <v>0.448</v>
      </c>
      <c r="AB655" s="139">
        <f t="shared" si="13"/>
        <v>0.784</v>
      </c>
      <c r="AC655" s="139">
        <f t="shared" si="14"/>
        <v>1.16</v>
      </c>
      <c r="AD655" s="139">
        <f t="shared" si="15"/>
        <v>0.55</v>
      </c>
      <c r="AE655" s="140">
        <f t="shared" si="16"/>
        <v>17.35</v>
      </c>
      <c r="AF655" s="98">
        <f t="shared" si="17"/>
        <v>0.7446351931</v>
      </c>
      <c r="AG655" s="141">
        <f t="shared" si="18"/>
        <v>0.7446351931</v>
      </c>
    </row>
    <row r="656" ht="15.75" customHeight="1">
      <c r="A656" s="27" t="s">
        <v>172</v>
      </c>
      <c r="B656" s="143" t="s">
        <v>22</v>
      </c>
      <c r="C656" s="133" t="s">
        <v>499</v>
      </c>
      <c r="D656" s="134">
        <v>44855.0</v>
      </c>
      <c r="E656" s="133">
        <v>40.0</v>
      </c>
      <c r="F656" s="133">
        <v>70.0</v>
      </c>
      <c r="G656" s="133">
        <v>0.0</v>
      </c>
      <c r="H656" s="133">
        <v>70.0</v>
      </c>
      <c r="I656" s="133">
        <v>68.0</v>
      </c>
      <c r="J656" s="133">
        <v>40.0</v>
      </c>
      <c r="K656" s="133">
        <v>30.0</v>
      </c>
      <c r="L656" s="133">
        <v>0.0</v>
      </c>
      <c r="M656" s="133">
        <v>30.0</v>
      </c>
      <c r="N656" s="133">
        <v>40.0</v>
      </c>
      <c r="O656" s="133">
        <v>10.0</v>
      </c>
      <c r="P656" s="135">
        <f t="shared" si="1"/>
        <v>398</v>
      </c>
      <c r="Q656" s="136">
        <f t="shared" si="2"/>
        <v>0.172</v>
      </c>
      <c r="R656" s="137">
        <f t="shared" si="3"/>
        <v>0.024</v>
      </c>
      <c r="S656" s="138">
        <f t="shared" si="4"/>
        <v>0.518</v>
      </c>
      <c r="T656" s="139">
        <f t="shared" si="5"/>
        <v>0</v>
      </c>
      <c r="U656" s="139">
        <f t="shared" si="6"/>
        <v>0.833</v>
      </c>
      <c r="V656" s="139">
        <f t="shared" si="7"/>
        <v>0.5304</v>
      </c>
      <c r="W656" s="139">
        <f t="shared" si="8"/>
        <v>1.524</v>
      </c>
      <c r="X656" s="139">
        <f t="shared" si="9"/>
        <v>0.285</v>
      </c>
      <c r="Y656" s="139">
        <f t="shared" si="10"/>
        <v>0.207</v>
      </c>
      <c r="Z656" s="139">
        <f t="shared" si="11"/>
        <v>0</v>
      </c>
      <c r="AA656" s="139">
        <f t="shared" si="12"/>
        <v>0</v>
      </c>
      <c r="AB656" s="139">
        <f t="shared" si="13"/>
        <v>0.294</v>
      </c>
      <c r="AC656" s="139">
        <f t="shared" si="14"/>
        <v>0.435</v>
      </c>
      <c r="AD656" s="139">
        <f t="shared" si="15"/>
        <v>0.22</v>
      </c>
      <c r="AE656" s="140">
        <f t="shared" si="16"/>
        <v>5.0424</v>
      </c>
      <c r="AF656" s="98">
        <f t="shared" si="17"/>
        <v>0.2164120172</v>
      </c>
      <c r="AG656" s="141">
        <f t="shared" si="18"/>
        <v>0.2164120172</v>
      </c>
    </row>
    <row r="657" ht="15.75" customHeight="1">
      <c r="A657" s="27" t="s">
        <v>172</v>
      </c>
      <c r="B657" s="143" t="s">
        <v>22</v>
      </c>
      <c r="C657" s="133" t="s">
        <v>500</v>
      </c>
      <c r="D657" s="134">
        <v>44855.0</v>
      </c>
      <c r="E657" s="133">
        <v>160.0</v>
      </c>
      <c r="F657" s="133">
        <v>300.0</v>
      </c>
      <c r="G657" s="133">
        <v>100.0</v>
      </c>
      <c r="H657" s="133">
        <v>200.0</v>
      </c>
      <c r="I657" s="133">
        <v>200.0</v>
      </c>
      <c r="J657" s="133">
        <v>150.0</v>
      </c>
      <c r="K657" s="133">
        <v>100.0</v>
      </c>
      <c r="L657" s="133">
        <v>100.0</v>
      </c>
      <c r="M657" s="133">
        <v>70.0</v>
      </c>
      <c r="N657" s="133">
        <v>160.0</v>
      </c>
      <c r="O657" s="133">
        <v>100.0</v>
      </c>
      <c r="P657" s="135">
        <f t="shared" si="1"/>
        <v>1640</v>
      </c>
      <c r="Q657" s="136">
        <f t="shared" si="2"/>
        <v>0.688</v>
      </c>
      <c r="R657" s="137">
        <f t="shared" si="3"/>
        <v>0.096</v>
      </c>
      <c r="S657" s="138">
        <f t="shared" si="4"/>
        <v>2.22</v>
      </c>
      <c r="T657" s="139">
        <f t="shared" si="5"/>
        <v>1</v>
      </c>
      <c r="U657" s="139">
        <f t="shared" si="6"/>
        <v>2.38</v>
      </c>
      <c r="V657" s="139">
        <f t="shared" si="7"/>
        <v>1.56</v>
      </c>
      <c r="W657" s="139">
        <f t="shared" si="8"/>
        <v>5.715</v>
      </c>
      <c r="X657" s="139">
        <f t="shared" si="9"/>
        <v>0.95</v>
      </c>
      <c r="Y657" s="139">
        <f t="shared" si="10"/>
        <v>0.69</v>
      </c>
      <c r="Z657" s="139">
        <f t="shared" si="11"/>
        <v>0.56</v>
      </c>
      <c r="AA657" s="139">
        <f t="shared" si="12"/>
        <v>0.56</v>
      </c>
      <c r="AB657" s="139">
        <f t="shared" si="13"/>
        <v>0.686</v>
      </c>
      <c r="AC657" s="139">
        <f t="shared" si="14"/>
        <v>1.015</v>
      </c>
      <c r="AD657" s="139">
        <f t="shared" si="15"/>
        <v>0.88</v>
      </c>
      <c r="AE657" s="140">
        <f t="shared" si="16"/>
        <v>19</v>
      </c>
      <c r="AF657" s="98">
        <f t="shared" si="17"/>
        <v>0.8154506438</v>
      </c>
      <c r="AG657" s="141">
        <f t="shared" si="18"/>
        <v>0.8154506438</v>
      </c>
    </row>
    <row r="658" ht="15.75" customHeight="1">
      <c r="A658" s="27" t="s">
        <v>172</v>
      </c>
      <c r="B658" s="143" t="s">
        <v>22</v>
      </c>
      <c r="C658" s="133" t="s">
        <v>501</v>
      </c>
      <c r="D658" s="134">
        <v>44855.0</v>
      </c>
      <c r="E658" s="133">
        <v>100.0</v>
      </c>
      <c r="F658" s="133">
        <v>80.0</v>
      </c>
      <c r="G658" s="133">
        <v>25.0</v>
      </c>
      <c r="H658" s="133">
        <v>70.0</v>
      </c>
      <c r="I658" s="133">
        <v>68.0</v>
      </c>
      <c r="J658" s="133">
        <v>50.0</v>
      </c>
      <c r="K658" s="133">
        <v>50.0</v>
      </c>
      <c r="L658" s="133">
        <v>50.0</v>
      </c>
      <c r="M658" s="133">
        <v>50.0</v>
      </c>
      <c r="N658" s="133">
        <v>20.0</v>
      </c>
      <c r="O658" s="133">
        <v>0.0</v>
      </c>
      <c r="P658" s="135">
        <f t="shared" si="1"/>
        <v>563</v>
      </c>
      <c r="Q658" s="136">
        <f t="shared" si="2"/>
        <v>0.43</v>
      </c>
      <c r="R658" s="137">
        <f t="shared" si="3"/>
        <v>0.06</v>
      </c>
      <c r="S658" s="138">
        <f t="shared" si="4"/>
        <v>0.592</v>
      </c>
      <c r="T658" s="139">
        <f t="shared" si="5"/>
        <v>0.25</v>
      </c>
      <c r="U658" s="139">
        <f t="shared" si="6"/>
        <v>0.833</v>
      </c>
      <c r="V658" s="139">
        <f t="shared" si="7"/>
        <v>0.5304</v>
      </c>
      <c r="W658" s="139">
        <f t="shared" si="8"/>
        <v>1.905</v>
      </c>
      <c r="X658" s="139">
        <f t="shared" si="9"/>
        <v>0.475</v>
      </c>
      <c r="Y658" s="139">
        <f t="shared" si="10"/>
        <v>0.345</v>
      </c>
      <c r="Z658" s="139">
        <f t="shared" si="11"/>
        <v>0.28</v>
      </c>
      <c r="AA658" s="139">
        <f t="shared" si="12"/>
        <v>0.28</v>
      </c>
      <c r="AB658" s="139">
        <f t="shared" si="13"/>
        <v>0.49</v>
      </c>
      <c r="AC658" s="139">
        <f t="shared" si="14"/>
        <v>0.725</v>
      </c>
      <c r="AD658" s="139">
        <f t="shared" si="15"/>
        <v>0.11</v>
      </c>
      <c r="AE658" s="140">
        <f t="shared" si="16"/>
        <v>7.3054</v>
      </c>
      <c r="AF658" s="98">
        <f t="shared" si="17"/>
        <v>0.3135364807</v>
      </c>
      <c r="AG658" s="141">
        <f t="shared" si="18"/>
        <v>0.3135364807</v>
      </c>
    </row>
    <row r="659" ht="15.75" customHeight="1">
      <c r="A659" s="27" t="s">
        <v>172</v>
      </c>
      <c r="B659" s="143" t="s">
        <v>22</v>
      </c>
      <c r="C659" s="133" t="s">
        <v>502</v>
      </c>
      <c r="D659" s="134">
        <v>44855.0</v>
      </c>
      <c r="E659" s="133">
        <v>40.0</v>
      </c>
      <c r="F659" s="133">
        <v>60.0</v>
      </c>
      <c r="G659" s="133">
        <v>20.0</v>
      </c>
      <c r="H659" s="133">
        <v>40.0</v>
      </c>
      <c r="I659" s="133">
        <v>40.0</v>
      </c>
      <c r="J659" s="133">
        <v>40.0</v>
      </c>
      <c r="K659" s="133">
        <v>10.0</v>
      </c>
      <c r="L659" s="133">
        <v>20.0</v>
      </c>
      <c r="M659" s="133">
        <v>20.0</v>
      </c>
      <c r="N659" s="133">
        <v>40.0</v>
      </c>
      <c r="O659" s="133">
        <v>0.0</v>
      </c>
      <c r="P659" s="135">
        <f t="shared" si="1"/>
        <v>330</v>
      </c>
      <c r="Q659" s="136">
        <f t="shared" si="2"/>
        <v>0.172</v>
      </c>
      <c r="R659" s="137">
        <f t="shared" si="3"/>
        <v>0.024</v>
      </c>
      <c r="S659" s="138">
        <f t="shared" si="4"/>
        <v>0.444</v>
      </c>
      <c r="T659" s="139">
        <f t="shared" si="5"/>
        <v>0.2</v>
      </c>
      <c r="U659" s="139">
        <f t="shared" si="6"/>
        <v>0.476</v>
      </c>
      <c r="V659" s="139">
        <f t="shared" si="7"/>
        <v>0.312</v>
      </c>
      <c r="W659" s="139">
        <f t="shared" si="8"/>
        <v>1.524</v>
      </c>
      <c r="X659" s="139">
        <f t="shared" si="9"/>
        <v>0.095</v>
      </c>
      <c r="Y659" s="139">
        <f t="shared" si="10"/>
        <v>0.069</v>
      </c>
      <c r="Z659" s="139">
        <f t="shared" si="11"/>
        <v>0.112</v>
      </c>
      <c r="AA659" s="139">
        <f t="shared" si="12"/>
        <v>0.112</v>
      </c>
      <c r="AB659" s="139">
        <f t="shared" si="13"/>
        <v>0.196</v>
      </c>
      <c r="AC659" s="139">
        <f t="shared" si="14"/>
        <v>0.29</v>
      </c>
      <c r="AD659" s="139">
        <f t="shared" si="15"/>
        <v>0.22</v>
      </c>
      <c r="AE659" s="140">
        <f t="shared" si="16"/>
        <v>4.246</v>
      </c>
      <c r="AF659" s="98">
        <f t="shared" si="17"/>
        <v>0.1822317597</v>
      </c>
      <c r="AG659" s="141">
        <f t="shared" si="18"/>
        <v>0.1822317597</v>
      </c>
    </row>
    <row r="660" ht="15.75" customHeight="1">
      <c r="A660" s="27" t="s">
        <v>172</v>
      </c>
      <c r="B660" s="143" t="s">
        <v>22</v>
      </c>
      <c r="C660" s="133" t="s">
        <v>503</v>
      </c>
      <c r="D660" s="134">
        <v>44855.0</v>
      </c>
      <c r="E660" s="133">
        <v>80.0</v>
      </c>
      <c r="F660" s="133">
        <v>80.0</v>
      </c>
      <c r="G660" s="133">
        <v>30.0</v>
      </c>
      <c r="H660" s="133">
        <v>60.0</v>
      </c>
      <c r="I660" s="133">
        <v>0.0</v>
      </c>
      <c r="J660" s="133">
        <v>100.0</v>
      </c>
      <c r="K660" s="133">
        <v>80.0</v>
      </c>
      <c r="L660" s="133">
        <v>50.0</v>
      </c>
      <c r="M660" s="133">
        <v>20.0</v>
      </c>
      <c r="N660" s="133">
        <v>90.0</v>
      </c>
      <c r="O660" s="133">
        <v>30.0</v>
      </c>
      <c r="P660" s="135">
        <f t="shared" si="1"/>
        <v>620</v>
      </c>
      <c r="Q660" s="136">
        <f t="shared" si="2"/>
        <v>0.344</v>
      </c>
      <c r="R660" s="137">
        <f t="shared" si="3"/>
        <v>0.048</v>
      </c>
      <c r="S660" s="138">
        <f t="shared" si="4"/>
        <v>0.592</v>
      </c>
      <c r="T660" s="139">
        <f t="shared" si="5"/>
        <v>0.3</v>
      </c>
      <c r="U660" s="139">
        <f t="shared" si="6"/>
        <v>0.714</v>
      </c>
      <c r="V660" s="139">
        <f t="shared" si="7"/>
        <v>0</v>
      </c>
      <c r="W660" s="139">
        <f t="shared" si="8"/>
        <v>3.81</v>
      </c>
      <c r="X660" s="139">
        <f t="shared" si="9"/>
        <v>0.76</v>
      </c>
      <c r="Y660" s="139">
        <f t="shared" si="10"/>
        <v>0.552</v>
      </c>
      <c r="Z660" s="139">
        <f t="shared" si="11"/>
        <v>0.28</v>
      </c>
      <c r="AA660" s="139">
        <f t="shared" si="12"/>
        <v>0.28</v>
      </c>
      <c r="AB660" s="139">
        <f t="shared" si="13"/>
        <v>0.196</v>
      </c>
      <c r="AC660" s="139">
        <f t="shared" si="14"/>
        <v>0.29</v>
      </c>
      <c r="AD660" s="139">
        <f t="shared" si="15"/>
        <v>0.495</v>
      </c>
      <c r="AE660" s="140">
        <f t="shared" si="16"/>
        <v>8.661</v>
      </c>
      <c r="AF660" s="98">
        <f t="shared" si="17"/>
        <v>0.3717167382</v>
      </c>
      <c r="AG660" s="141">
        <f t="shared" si="18"/>
        <v>0.3717167382</v>
      </c>
    </row>
    <row r="661" ht="15.75" customHeight="1">
      <c r="A661" s="27" t="s">
        <v>172</v>
      </c>
      <c r="B661" s="143" t="s">
        <v>22</v>
      </c>
      <c r="C661" s="133" t="s">
        <v>504</v>
      </c>
      <c r="D661" s="134">
        <v>44855.0</v>
      </c>
      <c r="E661" s="133">
        <v>0.0</v>
      </c>
      <c r="F661" s="133">
        <v>0.0</v>
      </c>
      <c r="G661" s="133">
        <v>0.0</v>
      </c>
      <c r="H661" s="133">
        <v>0.0</v>
      </c>
      <c r="I661" s="133">
        <v>0.0</v>
      </c>
      <c r="J661" s="133">
        <v>0.0</v>
      </c>
      <c r="K661" s="133">
        <v>0.0</v>
      </c>
      <c r="L661" s="133">
        <v>0.0</v>
      </c>
      <c r="M661" s="133">
        <v>0.0</v>
      </c>
      <c r="N661" s="133">
        <v>0.0</v>
      </c>
      <c r="O661" s="133">
        <v>0.0</v>
      </c>
      <c r="P661" s="135">
        <f t="shared" si="1"/>
        <v>0</v>
      </c>
      <c r="Q661" s="136">
        <f t="shared" si="2"/>
        <v>0</v>
      </c>
      <c r="R661" s="137">
        <f t="shared" si="3"/>
        <v>0</v>
      </c>
      <c r="S661" s="138">
        <f t="shared" si="4"/>
        <v>0</v>
      </c>
      <c r="T661" s="139">
        <f t="shared" si="5"/>
        <v>0</v>
      </c>
      <c r="U661" s="139">
        <f t="shared" si="6"/>
        <v>0</v>
      </c>
      <c r="V661" s="139">
        <f t="shared" si="7"/>
        <v>0</v>
      </c>
      <c r="W661" s="139">
        <f t="shared" si="8"/>
        <v>0</v>
      </c>
      <c r="X661" s="139">
        <f t="shared" si="9"/>
        <v>0</v>
      </c>
      <c r="Y661" s="139">
        <f t="shared" si="10"/>
        <v>0</v>
      </c>
      <c r="Z661" s="139">
        <f t="shared" si="11"/>
        <v>0</v>
      </c>
      <c r="AA661" s="139">
        <f t="shared" si="12"/>
        <v>0</v>
      </c>
      <c r="AB661" s="139">
        <f t="shared" si="13"/>
        <v>0</v>
      </c>
      <c r="AC661" s="139">
        <f t="shared" si="14"/>
        <v>0</v>
      </c>
      <c r="AD661" s="139">
        <f t="shared" si="15"/>
        <v>0</v>
      </c>
      <c r="AE661" s="140">
        <f t="shared" si="16"/>
        <v>0</v>
      </c>
      <c r="AF661" s="98">
        <f t="shared" si="17"/>
        <v>0</v>
      </c>
      <c r="AG661" s="141">
        <f t="shared" si="18"/>
        <v>0</v>
      </c>
    </row>
    <row r="662" ht="15.75" customHeight="1">
      <c r="A662" s="27" t="s">
        <v>172</v>
      </c>
      <c r="B662" s="143" t="s">
        <v>22</v>
      </c>
      <c r="C662" s="133" t="s">
        <v>505</v>
      </c>
      <c r="D662" s="134">
        <v>44855.0</v>
      </c>
      <c r="E662" s="133">
        <v>0.0</v>
      </c>
      <c r="F662" s="133">
        <v>0.0</v>
      </c>
      <c r="G662" s="133">
        <v>0.0</v>
      </c>
      <c r="H662" s="133">
        <v>0.0</v>
      </c>
      <c r="I662" s="133">
        <v>0.0</v>
      </c>
      <c r="J662" s="133">
        <v>0.0</v>
      </c>
      <c r="K662" s="133">
        <v>0.0</v>
      </c>
      <c r="L662" s="133">
        <v>0.0</v>
      </c>
      <c r="M662" s="133">
        <v>0.0</v>
      </c>
      <c r="N662" s="133">
        <v>0.0</v>
      </c>
      <c r="O662" s="133">
        <v>0.0</v>
      </c>
      <c r="P662" s="135">
        <f t="shared" si="1"/>
        <v>0</v>
      </c>
      <c r="Q662" s="136">
        <f t="shared" si="2"/>
        <v>0</v>
      </c>
      <c r="R662" s="137">
        <f t="shared" si="3"/>
        <v>0</v>
      </c>
      <c r="S662" s="138">
        <f t="shared" si="4"/>
        <v>0</v>
      </c>
      <c r="T662" s="139">
        <f t="shared" si="5"/>
        <v>0</v>
      </c>
      <c r="U662" s="139">
        <f t="shared" si="6"/>
        <v>0</v>
      </c>
      <c r="V662" s="139">
        <f t="shared" si="7"/>
        <v>0</v>
      </c>
      <c r="W662" s="139">
        <f t="shared" si="8"/>
        <v>0</v>
      </c>
      <c r="X662" s="139">
        <f t="shared" si="9"/>
        <v>0</v>
      </c>
      <c r="Y662" s="139">
        <f t="shared" si="10"/>
        <v>0</v>
      </c>
      <c r="Z662" s="139">
        <f t="shared" si="11"/>
        <v>0</v>
      </c>
      <c r="AA662" s="139">
        <f t="shared" si="12"/>
        <v>0</v>
      </c>
      <c r="AB662" s="139">
        <f t="shared" si="13"/>
        <v>0</v>
      </c>
      <c r="AC662" s="139">
        <f t="shared" si="14"/>
        <v>0</v>
      </c>
      <c r="AD662" s="139">
        <f t="shared" si="15"/>
        <v>0</v>
      </c>
      <c r="AE662" s="140">
        <f t="shared" si="16"/>
        <v>0</v>
      </c>
      <c r="AF662" s="98">
        <f t="shared" si="17"/>
        <v>0</v>
      </c>
      <c r="AG662" s="141">
        <f t="shared" si="18"/>
        <v>0</v>
      </c>
    </row>
    <row r="663" ht="15.75" customHeight="1">
      <c r="A663" s="27" t="s">
        <v>172</v>
      </c>
      <c r="B663" s="143" t="s">
        <v>22</v>
      </c>
      <c r="C663" s="133" t="s">
        <v>506</v>
      </c>
      <c r="D663" s="134">
        <v>44855.0</v>
      </c>
      <c r="E663" s="133">
        <v>40.0</v>
      </c>
      <c r="F663" s="133">
        <v>0.0</v>
      </c>
      <c r="G663" s="133">
        <v>5.0</v>
      </c>
      <c r="H663" s="133">
        <v>50.0</v>
      </c>
      <c r="I663" s="133">
        <v>64.0</v>
      </c>
      <c r="J663" s="133">
        <v>0.0</v>
      </c>
      <c r="K663" s="133">
        <v>30.0</v>
      </c>
      <c r="L663" s="133">
        <v>20.0</v>
      </c>
      <c r="M663" s="133">
        <v>0.0</v>
      </c>
      <c r="N663" s="133">
        <v>30.0</v>
      </c>
      <c r="O663" s="133">
        <v>0.0</v>
      </c>
      <c r="P663" s="135">
        <f t="shared" si="1"/>
        <v>239</v>
      </c>
      <c r="Q663" s="136">
        <f t="shared" si="2"/>
        <v>0.172</v>
      </c>
      <c r="R663" s="137">
        <f t="shared" si="3"/>
        <v>0.024</v>
      </c>
      <c r="S663" s="138">
        <f t="shared" si="4"/>
        <v>0</v>
      </c>
      <c r="T663" s="139">
        <f t="shared" si="5"/>
        <v>0.05</v>
      </c>
      <c r="U663" s="139">
        <f t="shared" si="6"/>
        <v>0.595</v>
      </c>
      <c r="V663" s="139">
        <f t="shared" si="7"/>
        <v>0.4992</v>
      </c>
      <c r="W663" s="139">
        <f t="shared" si="8"/>
        <v>0</v>
      </c>
      <c r="X663" s="139">
        <f t="shared" si="9"/>
        <v>0.285</v>
      </c>
      <c r="Y663" s="139">
        <f t="shared" si="10"/>
        <v>0.207</v>
      </c>
      <c r="Z663" s="139">
        <f t="shared" si="11"/>
        <v>0.112</v>
      </c>
      <c r="AA663" s="139">
        <f t="shared" si="12"/>
        <v>0.112</v>
      </c>
      <c r="AB663" s="139">
        <f t="shared" si="13"/>
        <v>0</v>
      </c>
      <c r="AC663" s="139">
        <f t="shared" si="14"/>
        <v>0</v>
      </c>
      <c r="AD663" s="139">
        <f t="shared" si="15"/>
        <v>0.165</v>
      </c>
      <c r="AE663" s="140">
        <f t="shared" si="16"/>
        <v>2.2212</v>
      </c>
      <c r="AF663" s="98">
        <f t="shared" si="17"/>
        <v>0.0953304721</v>
      </c>
      <c r="AG663" s="141">
        <f t="shared" si="18"/>
        <v>0.0953304721</v>
      </c>
    </row>
    <row r="664" ht="15.75" customHeight="1">
      <c r="A664" s="27" t="s">
        <v>172</v>
      </c>
      <c r="B664" s="143" t="s">
        <v>22</v>
      </c>
      <c r="C664" s="133" t="s">
        <v>507</v>
      </c>
      <c r="D664" s="134">
        <v>44855.0</v>
      </c>
      <c r="E664" s="133">
        <v>60.0</v>
      </c>
      <c r="F664" s="133">
        <v>80.0</v>
      </c>
      <c r="G664" s="133">
        <v>15.0</v>
      </c>
      <c r="H664" s="133">
        <v>50.0</v>
      </c>
      <c r="I664" s="133">
        <v>40.0</v>
      </c>
      <c r="J664" s="133">
        <v>0.0</v>
      </c>
      <c r="K664" s="133">
        <v>40.0</v>
      </c>
      <c r="L664" s="133">
        <v>30.0</v>
      </c>
      <c r="M664" s="133">
        <v>30.0</v>
      </c>
      <c r="N664" s="133">
        <v>0.0</v>
      </c>
      <c r="O664" s="133">
        <v>50.0</v>
      </c>
      <c r="P664" s="135">
        <f t="shared" si="1"/>
        <v>395</v>
      </c>
      <c r="Q664" s="136">
        <f t="shared" si="2"/>
        <v>0.258</v>
      </c>
      <c r="R664" s="137">
        <f t="shared" si="3"/>
        <v>0.036</v>
      </c>
      <c r="S664" s="138">
        <f t="shared" si="4"/>
        <v>0.592</v>
      </c>
      <c r="T664" s="139">
        <f t="shared" si="5"/>
        <v>0.15</v>
      </c>
      <c r="U664" s="139">
        <f t="shared" si="6"/>
        <v>0.595</v>
      </c>
      <c r="V664" s="139">
        <f t="shared" si="7"/>
        <v>0.312</v>
      </c>
      <c r="W664" s="139">
        <f t="shared" si="8"/>
        <v>0</v>
      </c>
      <c r="X664" s="139">
        <f t="shared" si="9"/>
        <v>0.38</v>
      </c>
      <c r="Y664" s="139">
        <f t="shared" si="10"/>
        <v>0.276</v>
      </c>
      <c r="Z664" s="139">
        <f t="shared" si="11"/>
        <v>0.168</v>
      </c>
      <c r="AA664" s="139">
        <f t="shared" si="12"/>
        <v>0.168</v>
      </c>
      <c r="AB664" s="139">
        <f t="shared" si="13"/>
        <v>0.294</v>
      </c>
      <c r="AC664" s="139">
        <f t="shared" si="14"/>
        <v>0.435</v>
      </c>
      <c r="AD664" s="139">
        <f t="shared" si="15"/>
        <v>0</v>
      </c>
      <c r="AE664" s="140">
        <f t="shared" si="16"/>
        <v>3.664</v>
      </c>
      <c r="AF664" s="98">
        <f t="shared" si="17"/>
        <v>0.1572532189</v>
      </c>
      <c r="AG664" s="141">
        <f t="shared" si="18"/>
        <v>0.1572532189</v>
      </c>
    </row>
    <row r="665" ht="15.75" customHeight="1">
      <c r="A665" s="27" t="s">
        <v>172</v>
      </c>
      <c r="B665" s="143" t="s">
        <v>22</v>
      </c>
      <c r="C665" s="133" t="s">
        <v>508</v>
      </c>
      <c r="D665" s="134">
        <v>44855.0</v>
      </c>
      <c r="E665" s="133">
        <v>0.0</v>
      </c>
      <c r="F665" s="133">
        <v>0.0</v>
      </c>
      <c r="G665" s="133">
        <v>20.0</v>
      </c>
      <c r="H665" s="133">
        <v>0.0</v>
      </c>
      <c r="I665" s="133">
        <v>0.0</v>
      </c>
      <c r="J665" s="133">
        <v>0.0</v>
      </c>
      <c r="K665" s="133">
        <v>0.0</v>
      </c>
      <c r="L665" s="133">
        <v>0.0</v>
      </c>
      <c r="M665" s="133">
        <v>0.0</v>
      </c>
      <c r="N665" s="133">
        <v>30.0</v>
      </c>
      <c r="O665" s="133">
        <v>0.0</v>
      </c>
      <c r="P665" s="135">
        <f t="shared" si="1"/>
        <v>50</v>
      </c>
      <c r="Q665" s="136">
        <f t="shared" si="2"/>
        <v>0</v>
      </c>
      <c r="R665" s="137">
        <f t="shared" si="3"/>
        <v>0</v>
      </c>
      <c r="S665" s="138">
        <f t="shared" si="4"/>
        <v>0</v>
      </c>
      <c r="T665" s="139">
        <f t="shared" si="5"/>
        <v>0.2</v>
      </c>
      <c r="U665" s="139">
        <f t="shared" si="6"/>
        <v>0</v>
      </c>
      <c r="V665" s="139">
        <f t="shared" si="7"/>
        <v>0</v>
      </c>
      <c r="W665" s="139">
        <f t="shared" si="8"/>
        <v>0</v>
      </c>
      <c r="X665" s="139">
        <f t="shared" si="9"/>
        <v>0</v>
      </c>
      <c r="Y665" s="139">
        <f t="shared" si="10"/>
        <v>0</v>
      </c>
      <c r="Z665" s="139">
        <f t="shared" si="11"/>
        <v>0</v>
      </c>
      <c r="AA665" s="139">
        <f t="shared" si="12"/>
        <v>0</v>
      </c>
      <c r="AB665" s="139">
        <f t="shared" si="13"/>
        <v>0</v>
      </c>
      <c r="AC665" s="139">
        <f t="shared" si="14"/>
        <v>0</v>
      </c>
      <c r="AD665" s="139">
        <f t="shared" si="15"/>
        <v>0.165</v>
      </c>
      <c r="AE665" s="140">
        <f t="shared" si="16"/>
        <v>0.365</v>
      </c>
      <c r="AF665" s="98">
        <f t="shared" si="17"/>
        <v>0.01566523605</v>
      </c>
      <c r="AG665" s="141">
        <f t="shared" si="18"/>
        <v>0.01566523605</v>
      </c>
    </row>
    <row r="666" ht="15.75" customHeight="1">
      <c r="A666" s="27" t="s">
        <v>172</v>
      </c>
      <c r="B666" s="143" t="s">
        <v>22</v>
      </c>
      <c r="C666" s="133" t="s">
        <v>509</v>
      </c>
      <c r="D666" s="134">
        <v>44855.0</v>
      </c>
      <c r="E666" s="133">
        <v>0.0</v>
      </c>
      <c r="F666" s="133">
        <v>0.0</v>
      </c>
      <c r="G666" s="133">
        <v>0.0</v>
      </c>
      <c r="H666" s="133">
        <v>0.0</v>
      </c>
      <c r="I666" s="133">
        <v>0.0</v>
      </c>
      <c r="J666" s="133">
        <v>0.0</v>
      </c>
      <c r="K666" s="133">
        <v>0.0</v>
      </c>
      <c r="L666" s="133">
        <v>0.0</v>
      </c>
      <c r="M666" s="133">
        <v>0.0</v>
      </c>
      <c r="N666" s="133">
        <v>0.0</v>
      </c>
      <c r="O666" s="133">
        <v>50.0</v>
      </c>
      <c r="P666" s="135">
        <f t="shared" si="1"/>
        <v>50</v>
      </c>
      <c r="Q666" s="136">
        <f t="shared" si="2"/>
        <v>0</v>
      </c>
      <c r="R666" s="137">
        <f t="shared" si="3"/>
        <v>0</v>
      </c>
      <c r="S666" s="138">
        <f t="shared" si="4"/>
        <v>0</v>
      </c>
      <c r="T666" s="139">
        <f t="shared" si="5"/>
        <v>0</v>
      </c>
      <c r="U666" s="139">
        <f t="shared" si="6"/>
        <v>0</v>
      </c>
      <c r="V666" s="139">
        <f t="shared" si="7"/>
        <v>0</v>
      </c>
      <c r="W666" s="139">
        <f t="shared" si="8"/>
        <v>0</v>
      </c>
      <c r="X666" s="139">
        <f t="shared" si="9"/>
        <v>0</v>
      </c>
      <c r="Y666" s="139">
        <f t="shared" si="10"/>
        <v>0</v>
      </c>
      <c r="Z666" s="139">
        <f t="shared" si="11"/>
        <v>0</v>
      </c>
      <c r="AA666" s="139">
        <f t="shared" si="12"/>
        <v>0</v>
      </c>
      <c r="AB666" s="139">
        <f t="shared" si="13"/>
        <v>0</v>
      </c>
      <c r="AC666" s="139">
        <f t="shared" si="14"/>
        <v>0</v>
      </c>
      <c r="AD666" s="139">
        <f t="shared" si="15"/>
        <v>0</v>
      </c>
      <c r="AE666" s="140">
        <f t="shared" si="16"/>
        <v>0</v>
      </c>
      <c r="AF666" s="98">
        <f t="shared" si="17"/>
        <v>0</v>
      </c>
      <c r="AG666" s="141">
        <f t="shared" si="18"/>
        <v>0</v>
      </c>
    </row>
    <row r="667" ht="15.75" customHeight="1">
      <c r="A667" s="27" t="s">
        <v>172</v>
      </c>
      <c r="B667" s="143" t="s">
        <v>22</v>
      </c>
      <c r="C667" s="133" t="s">
        <v>510</v>
      </c>
      <c r="D667" s="134">
        <v>44855.0</v>
      </c>
      <c r="P667" s="135">
        <f t="shared" si="1"/>
        <v>0</v>
      </c>
      <c r="Q667" s="136">
        <f t="shared" si="2"/>
        <v>0</v>
      </c>
      <c r="R667" s="137">
        <f t="shared" si="3"/>
        <v>0</v>
      </c>
      <c r="S667" s="138">
        <f t="shared" si="4"/>
        <v>0</v>
      </c>
      <c r="T667" s="139">
        <f t="shared" si="5"/>
        <v>0</v>
      </c>
      <c r="U667" s="139">
        <f t="shared" si="6"/>
        <v>0</v>
      </c>
      <c r="V667" s="139">
        <f t="shared" si="7"/>
        <v>0</v>
      </c>
      <c r="W667" s="139">
        <f t="shared" si="8"/>
        <v>0</v>
      </c>
      <c r="X667" s="139">
        <f t="shared" si="9"/>
        <v>0</v>
      </c>
      <c r="Y667" s="139">
        <f t="shared" si="10"/>
        <v>0</v>
      </c>
      <c r="Z667" s="139">
        <f t="shared" si="11"/>
        <v>0</v>
      </c>
      <c r="AA667" s="139">
        <f t="shared" si="12"/>
        <v>0</v>
      </c>
      <c r="AB667" s="139">
        <f t="shared" si="13"/>
        <v>0</v>
      </c>
      <c r="AC667" s="139">
        <f t="shared" si="14"/>
        <v>0</v>
      </c>
      <c r="AD667" s="139">
        <f t="shared" si="15"/>
        <v>0</v>
      </c>
      <c r="AE667" s="140">
        <f t="shared" si="16"/>
        <v>0</v>
      </c>
      <c r="AF667" s="98">
        <f t="shared" si="17"/>
        <v>0</v>
      </c>
      <c r="AG667" s="141">
        <f t="shared" si="18"/>
        <v>0</v>
      </c>
    </row>
    <row r="668" ht="15.75" customHeight="1">
      <c r="A668" s="27" t="s">
        <v>172</v>
      </c>
      <c r="B668" s="143" t="s">
        <v>22</v>
      </c>
      <c r="C668" s="133" t="s">
        <v>511</v>
      </c>
      <c r="D668" s="134">
        <v>44855.0</v>
      </c>
      <c r="E668" s="133">
        <v>0.0</v>
      </c>
      <c r="F668" s="133">
        <v>40.0</v>
      </c>
      <c r="G668" s="133">
        <v>0.0</v>
      </c>
      <c r="H668" s="133">
        <v>50.0</v>
      </c>
      <c r="I668" s="133">
        <v>100.0</v>
      </c>
      <c r="J668" s="133">
        <v>0.0</v>
      </c>
      <c r="K668" s="133">
        <v>0.0</v>
      </c>
      <c r="L668" s="133">
        <v>90.0</v>
      </c>
      <c r="M668" s="133">
        <v>0.0</v>
      </c>
      <c r="N668" s="133">
        <v>40.0</v>
      </c>
      <c r="O668" s="133">
        <v>10.0</v>
      </c>
      <c r="P668" s="135">
        <f t="shared" si="1"/>
        <v>330</v>
      </c>
      <c r="Q668" s="136">
        <f t="shared" si="2"/>
        <v>0</v>
      </c>
      <c r="R668" s="137">
        <f t="shared" si="3"/>
        <v>0</v>
      </c>
      <c r="S668" s="138">
        <f t="shared" si="4"/>
        <v>0.296</v>
      </c>
      <c r="T668" s="139">
        <f t="shared" si="5"/>
        <v>0</v>
      </c>
      <c r="U668" s="139">
        <f t="shared" si="6"/>
        <v>0.595</v>
      </c>
      <c r="V668" s="139">
        <f t="shared" si="7"/>
        <v>0.78</v>
      </c>
      <c r="W668" s="139">
        <f t="shared" si="8"/>
        <v>0</v>
      </c>
      <c r="X668" s="139">
        <f t="shared" si="9"/>
        <v>0</v>
      </c>
      <c r="Y668" s="139">
        <f t="shared" si="10"/>
        <v>0</v>
      </c>
      <c r="Z668" s="139">
        <f t="shared" si="11"/>
        <v>0.504</v>
      </c>
      <c r="AA668" s="139">
        <f t="shared" si="12"/>
        <v>0.504</v>
      </c>
      <c r="AB668" s="139">
        <f t="shared" si="13"/>
        <v>0</v>
      </c>
      <c r="AC668" s="139">
        <f t="shared" si="14"/>
        <v>0</v>
      </c>
      <c r="AD668" s="139">
        <f t="shared" si="15"/>
        <v>0.22</v>
      </c>
      <c r="AE668" s="140">
        <f t="shared" si="16"/>
        <v>2.899</v>
      </c>
      <c r="AF668" s="98">
        <f t="shared" si="17"/>
        <v>0.1244206009</v>
      </c>
      <c r="AG668" s="141">
        <f t="shared" si="18"/>
        <v>0.1244206009</v>
      </c>
    </row>
    <row r="669" ht="15.75" customHeight="1">
      <c r="A669" s="27" t="s">
        <v>172</v>
      </c>
      <c r="B669" s="143" t="s">
        <v>22</v>
      </c>
      <c r="C669" s="133" t="s">
        <v>512</v>
      </c>
      <c r="D669" s="134">
        <v>44855.0</v>
      </c>
      <c r="E669" s="133">
        <v>20.0</v>
      </c>
      <c r="F669" s="133">
        <v>50.0</v>
      </c>
      <c r="G669" s="133">
        <v>20.0</v>
      </c>
      <c r="H669" s="133">
        <v>50.0</v>
      </c>
      <c r="I669" s="133">
        <v>32.0</v>
      </c>
      <c r="J669" s="133">
        <v>50.0</v>
      </c>
      <c r="K669" s="133">
        <v>70.0</v>
      </c>
      <c r="L669" s="133">
        <v>20.0</v>
      </c>
      <c r="M669" s="133">
        <v>10.0</v>
      </c>
      <c r="N669" s="133">
        <v>70.0</v>
      </c>
      <c r="O669" s="133">
        <v>0.0</v>
      </c>
      <c r="P669" s="135">
        <f t="shared" si="1"/>
        <v>392</v>
      </c>
      <c r="Q669" s="136">
        <f t="shared" si="2"/>
        <v>0.086</v>
      </c>
      <c r="R669" s="137">
        <f t="shared" si="3"/>
        <v>0.012</v>
      </c>
      <c r="S669" s="138">
        <f t="shared" si="4"/>
        <v>0.37</v>
      </c>
      <c r="T669" s="139">
        <f t="shared" si="5"/>
        <v>0.2</v>
      </c>
      <c r="U669" s="139">
        <f t="shared" si="6"/>
        <v>0.595</v>
      </c>
      <c r="V669" s="139">
        <f t="shared" si="7"/>
        <v>0.2496</v>
      </c>
      <c r="W669" s="139">
        <f t="shared" si="8"/>
        <v>1.905</v>
      </c>
      <c r="X669" s="139">
        <f t="shared" si="9"/>
        <v>0.665</v>
      </c>
      <c r="Y669" s="139">
        <f t="shared" si="10"/>
        <v>0.483</v>
      </c>
      <c r="Z669" s="139">
        <f t="shared" si="11"/>
        <v>0.112</v>
      </c>
      <c r="AA669" s="139">
        <f t="shared" si="12"/>
        <v>0.112</v>
      </c>
      <c r="AB669" s="139">
        <f t="shared" si="13"/>
        <v>0.098</v>
      </c>
      <c r="AC669" s="139">
        <f t="shared" si="14"/>
        <v>0.145</v>
      </c>
      <c r="AD669" s="139">
        <f t="shared" si="15"/>
        <v>0.385</v>
      </c>
      <c r="AE669" s="140">
        <f t="shared" si="16"/>
        <v>5.4176</v>
      </c>
      <c r="AF669" s="98">
        <f t="shared" si="17"/>
        <v>0.2325150215</v>
      </c>
      <c r="AG669" s="141">
        <f t="shared" si="18"/>
        <v>0.2325150215</v>
      </c>
    </row>
    <row r="670" ht="15.75" customHeight="1">
      <c r="A670" s="27" t="s">
        <v>172</v>
      </c>
      <c r="B670" s="143" t="s">
        <v>22</v>
      </c>
      <c r="C670" s="133" t="s">
        <v>487</v>
      </c>
      <c r="D670" s="134">
        <v>44886.0</v>
      </c>
      <c r="E670" s="133">
        <v>0.0</v>
      </c>
      <c r="F670" s="133">
        <v>0.0</v>
      </c>
      <c r="G670" s="133">
        <v>0.0</v>
      </c>
      <c r="H670" s="133">
        <v>0.0</v>
      </c>
      <c r="I670" s="133">
        <v>0.0</v>
      </c>
      <c r="J670" s="133">
        <v>0.0</v>
      </c>
      <c r="K670" s="133">
        <v>0.0</v>
      </c>
      <c r="L670" s="133">
        <v>0.0</v>
      </c>
      <c r="M670" s="133">
        <v>0.0</v>
      </c>
      <c r="N670" s="133">
        <v>0.0</v>
      </c>
      <c r="O670" s="133">
        <v>0.0</v>
      </c>
      <c r="P670" s="135">
        <f t="shared" si="1"/>
        <v>0</v>
      </c>
      <c r="Q670" s="136">
        <f t="shared" si="2"/>
        <v>0</v>
      </c>
      <c r="R670" s="137">
        <f t="shared" si="3"/>
        <v>0</v>
      </c>
      <c r="S670" s="138">
        <f t="shared" si="4"/>
        <v>0</v>
      </c>
      <c r="T670" s="139">
        <f t="shared" si="5"/>
        <v>0</v>
      </c>
      <c r="U670" s="139">
        <f t="shared" si="6"/>
        <v>0</v>
      </c>
      <c r="V670" s="139">
        <f t="shared" si="7"/>
        <v>0</v>
      </c>
      <c r="W670" s="139">
        <f t="shared" si="8"/>
        <v>0</v>
      </c>
      <c r="X670" s="139">
        <f t="shared" si="9"/>
        <v>0</v>
      </c>
      <c r="Y670" s="139">
        <f t="shared" si="10"/>
        <v>0</v>
      </c>
      <c r="Z670" s="139">
        <f t="shared" si="11"/>
        <v>0</v>
      </c>
      <c r="AA670" s="139">
        <f t="shared" si="12"/>
        <v>0</v>
      </c>
      <c r="AB670" s="139">
        <f t="shared" si="13"/>
        <v>0</v>
      </c>
      <c r="AC670" s="139">
        <f t="shared" si="14"/>
        <v>0</v>
      </c>
      <c r="AD670" s="139">
        <f t="shared" si="15"/>
        <v>0</v>
      </c>
      <c r="AE670" s="140">
        <f t="shared" si="16"/>
        <v>0</v>
      </c>
      <c r="AF670" s="98">
        <f t="shared" si="17"/>
        <v>0</v>
      </c>
      <c r="AG670" s="141">
        <f t="shared" si="18"/>
        <v>0</v>
      </c>
    </row>
    <row r="671" ht="15.75" customHeight="1">
      <c r="A671" s="27" t="s">
        <v>172</v>
      </c>
      <c r="B671" s="143" t="s">
        <v>22</v>
      </c>
      <c r="C671" s="133" t="s">
        <v>488</v>
      </c>
      <c r="D671" s="134">
        <v>44886.0</v>
      </c>
      <c r="E671" s="133">
        <v>80.0</v>
      </c>
      <c r="F671" s="133">
        <v>130.0</v>
      </c>
      <c r="G671" s="133">
        <v>10.0</v>
      </c>
      <c r="H671" s="133">
        <v>40.0</v>
      </c>
      <c r="I671" s="133">
        <v>56.0</v>
      </c>
      <c r="J671" s="133">
        <v>50.0</v>
      </c>
      <c r="M671" s="133">
        <v>10.0</v>
      </c>
      <c r="P671" s="135">
        <f t="shared" si="1"/>
        <v>376</v>
      </c>
      <c r="Q671" s="136">
        <f t="shared" si="2"/>
        <v>0.344</v>
      </c>
      <c r="R671" s="137">
        <f t="shared" si="3"/>
        <v>0.048</v>
      </c>
      <c r="S671" s="138">
        <f t="shared" si="4"/>
        <v>0.962</v>
      </c>
      <c r="T671" s="139">
        <f t="shared" si="5"/>
        <v>0.1</v>
      </c>
      <c r="U671" s="139">
        <f t="shared" si="6"/>
        <v>0.476</v>
      </c>
      <c r="V671" s="139">
        <f t="shared" si="7"/>
        <v>0.4368</v>
      </c>
      <c r="W671" s="139">
        <f t="shared" si="8"/>
        <v>1.905</v>
      </c>
      <c r="X671" s="139">
        <f t="shared" si="9"/>
        <v>0</v>
      </c>
      <c r="Y671" s="139">
        <f t="shared" si="10"/>
        <v>0</v>
      </c>
      <c r="Z671" s="139">
        <f t="shared" si="11"/>
        <v>0</v>
      </c>
      <c r="AA671" s="139">
        <f t="shared" si="12"/>
        <v>0</v>
      </c>
      <c r="AB671" s="139">
        <f t="shared" si="13"/>
        <v>0.098</v>
      </c>
      <c r="AC671" s="139">
        <f t="shared" si="14"/>
        <v>0.145</v>
      </c>
      <c r="AD671" s="139">
        <f t="shared" si="15"/>
        <v>0</v>
      </c>
      <c r="AE671" s="140">
        <f t="shared" si="16"/>
        <v>4.5148</v>
      </c>
      <c r="AF671" s="98">
        <f t="shared" si="17"/>
        <v>0.1937682403</v>
      </c>
      <c r="AG671" s="141">
        <f t="shared" si="18"/>
        <v>0.1937682403</v>
      </c>
    </row>
    <row r="672" ht="15.75" customHeight="1">
      <c r="A672" s="27" t="s">
        <v>172</v>
      </c>
      <c r="B672" s="143" t="s">
        <v>22</v>
      </c>
      <c r="C672" s="133" t="s">
        <v>489</v>
      </c>
      <c r="D672" s="134">
        <v>44886.0</v>
      </c>
      <c r="E672" s="133">
        <v>20.0</v>
      </c>
      <c r="F672" s="133">
        <v>40.0</v>
      </c>
      <c r="G672" s="133">
        <v>20.0</v>
      </c>
      <c r="H672" s="133">
        <v>20.0</v>
      </c>
      <c r="I672" s="133">
        <v>20.0</v>
      </c>
      <c r="M672" s="133">
        <v>10.0</v>
      </c>
      <c r="P672" s="135">
        <f t="shared" si="1"/>
        <v>130</v>
      </c>
      <c r="Q672" s="136">
        <f t="shared" si="2"/>
        <v>0.086</v>
      </c>
      <c r="R672" s="137">
        <f t="shared" si="3"/>
        <v>0.012</v>
      </c>
      <c r="S672" s="138">
        <f t="shared" si="4"/>
        <v>0.296</v>
      </c>
      <c r="T672" s="139">
        <f t="shared" si="5"/>
        <v>0.2</v>
      </c>
      <c r="U672" s="139">
        <f t="shared" si="6"/>
        <v>0.238</v>
      </c>
      <c r="V672" s="139">
        <f t="shared" si="7"/>
        <v>0.156</v>
      </c>
      <c r="W672" s="139">
        <f t="shared" si="8"/>
        <v>0</v>
      </c>
      <c r="X672" s="139">
        <f t="shared" si="9"/>
        <v>0</v>
      </c>
      <c r="Y672" s="139">
        <f t="shared" si="10"/>
        <v>0</v>
      </c>
      <c r="Z672" s="139">
        <f t="shared" si="11"/>
        <v>0</v>
      </c>
      <c r="AA672" s="139">
        <f t="shared" si="12"/>
        <v>0</v>
      </c>
      <c r="AB672" s="139">
        <f t="shared" si="13"/>
        <v>0.098</v>
      </c>
      <c r="AC672" s="139">
        <f t="shared" si="14"/>
        <v>0.145</v>
      </c>
      <c r="AD672" s="139">
        <f t="shared" si="15"/>
        <v>0</v>
      </c>
      <c r="AE672" s="140">
        <f t="shared" si="16"/>
        <v>1.231</v>
      </c>
      <c r="AF672" s="98">
        <f t="shared" si="17"/>
        <v>0.05283261803</v>
      </c>
      <c r="AG672" s="141">
        <f t="shared" si="18"/>
        <v>0.05283261803</v>
      </c>
    </row>
    <row r="673" ht="15.75" customHeight="1">
      <c r="A673" s="27" t="s">
        <v>172</v>
      </c>
      <c r="B673" s="143" t="s">
        <v>22</v>
      </c>
      <c r="C673" s="133" t="s">
        <v>490</v>
      </c>
      <c r="D673" s="134">
        <v>44886.0</v>
      </c>
      <c r="E673" s="133">
        <v>0.0</v>
      </c>
      <c r="F673" s="133">
        <v>0.0</v>
      </c>
      <c r="G673" s="133">
        <v>0.0</v>
      </c>
      <c r="H673" s="133">
        <v>20.0</v>
      </c>
      <c r="I673" s="133">
        <v>14.0</v>
      </c>
      <c r="J673" s="133">
        <v>0.0</v>
      </c>
      <c r="K673" s="133">
        <v>10.0</v>
      </c>
      <c r="L673" s="133">
        <v>10.0</v>
      </c>
      <c r="M673" s="133">
        <v>20.0</v>
      </c>
      <c r="N673" s="133">
        <v>40.0</v>
      </c>
      <c r="P673" s="135">
        <f t="shared" si="1"/>
        <v>114</v>
      </c>
      <c r="Q673" s="136">
        <f t="shared" si="2"/>
        <v>0</v>
      </c>
      <c r="R673" s="137">
        <f t="shared" si="3"/>
        <v>0</v>
      </c>
      <c r="S673" s="138">
        <f t="shared" si="4"/>
        <v>0</v>
      </c>
      <c r="T673" s="139">
        <f t="shared" si="5"/>
        <v>0</v>
      </c>
      <c r="U673" s="139">
        <f t="shared" si="6"/>
        <v>0.238</v>
      </c>
      <c r="V673" s="139">
        <f t="shared" si="7"/>
        <v>0.1092</v>
      </c>
      <c r="W673" s="139">
        <f t="shared" si="8"/>
        <v>0</v>
      </c>
      <c r="X673" s="139">
        <f t="shared" si="9"/>
        <v>0.095</v>
      </c>
      <c r="Y673" s="139">
        <f t="shared" si="10"/>
        <v>0.069</v>
      </c>
      <c r="Z673" s="139">
        <f t="shared" si="11"/>
        <v>0.056</v>
      </c>
      <c r="AA673" s="139">
        <f t="shared" si="12"/>
        <v>0.056</v>
      </c>
      <c r="AB673" s="139">
        <f t="shared" si="13"/>
        <v>0.196</v>
      </c>
      <c r="AC673" s="139">
        <f t="shared" si="14"/>
        <v>0.29</v>
      </c>
      <c r="AD673" s="139">
        <f t="shared" si="15"/>
        <v>0.22</v>
      </c>
      <c r="AE673" s="140">
        <f t="shared" si="16"/>
        <v>1.3292</v>
      </c>
      <c r="AF673" s="98">
        <f t="shared" si="17"/>
        <v>0.0570472103</v>
      </c>
      <c r="AG673" s="141">
        <f t="shared" si="18"/>
        <v>0.0570472103</v>
      </c>
    </row>
    <row r="674" ht="15.75" customHeight="1">
      <c r="A674" s="27" t="s">
        <v>172</v>
      </c>
      <c r="B674" s="143" t="s">
        <v>22</v>
      </c>
      <c r="C674" s="133" t="s">
        <v>491</v>
      </c>
      <c r="D674" s="134">
        <v>44886.0</v>
      </c>
      <c r="E674" s="133">
        <v>100.0</v>
      </c>
      <c r="F674" s="133">
        <v>160.0</v>
      </c>
      <c r="G674" s="133">
        <v>15.0</v>
      </c>
      <c r="H674" s="133">
        <v>100.0</v>
      </c>
      <c r="I674" s="133">
        <v>100.0</v>
      </c>
      <c r="J674" s="133">
        <v>100.0</v>
      </c>
      <c r="K674" s="133">
        <v>100.0</v>
      </c>
      <c r="L674" s="133">
        <v>50.0</v>
      </c>
      <c r="M674" s="133">
        <v>50.0</v>
      </c>
      <c r="N674" s="133">
        <v>100.0</v>
      </c>
      <c r="O674" s="133">
        <v>40.0</v>
      </c>
      <c r="P674" s="135">
        <f t="shared" si="1"/>
        <v>915</v>
      </c>
      <c r="Q674" s="136">
        <f t="shared" si="2"/>
        <v>0.43</v>
      </c>
      <c r="R674" s="137">
        <f t="shared" si="3"/>
        <v>0.06</v>
      </c>
      <c r="S674" s="138">
        <f t="shared" si="4"/>
        <v>1.184</v>
      </c>
      <c r="T674" s="139">
        <f t="shared" si="5"/>
        <v>0.15</v>
      </c>
      <c r="U674" s="139">
        <f t="shared" si="6"/>
        <v>1.19</v>
      </c>
      <c r="V674" s="139">
        <f t="shared" si="7"/>
        <v>0.78</v>
      </c>
      <c r="W674" s="139">
        <f t="shared" si="8"/>
        <v>3.81</v>
      </c>
      <c r="X674" s="139">
        <f t="shared" si="9"/>
        <v>0.95</v>
      </c>
      <c r="Y674" s="139">
        <f t="shared" si="10"/>
        <v>0.69</v>
      </c>
      <c r="Z674" s="139">
        <f t="shared" si="11"/>
        <v>0.28</v>
      </c>
      <c r="AA674" s="139">
        <f t="shared" si="12"/>
        <v>0.28</v>
      </c>
      <c r="AB674" s="139">
        <f t="shared" si="13"/>
        <v>0.49</v>
      </c>
      <c r="AC674" s="139">
        <f t="shared" si="14"/>
        <v>0.725</v>
      </c>
      <c r="AD674" s="139">
        <f t="shared" si="15"/>
        <v>0.55</v>
      </c>
      <c r="AE674" s="140">
        <f t="shared" si="16"/>
        <v>11.569</v>
      </c>
      <c r="AF674" s="98">
        <f t="shared" si="17"/>
        <v>0.4965236052</v>
      </c>
      <c r="AG674" s="141">
        <f t="shared" si="18"/>
        <v>0.4965236052</v>
      </c>
    </row>
    <row r="675" ht="15.75" customHeight="1">
      <c r="A675" s="27" t="s">
        <v>172</v>
      </c>
      <c r="B675" s="143" t="s">
        <v>22</v>
      </c>
      <c r="C675" s="133" t="s">
        <v>492</v>
      </c>
      <c r="D675" s="134">
        <v>44886.0</v>
      </c>
      <c r="E675" s="133">
        <v>0.0</v>
      </c>
      <c r="F675" s="133">
        <v>0.0</v>
      </c>
      <c r="G675" s="133">
        <v>0.0</v>
      </c>
      <c r="H675" s="133">
        <v>0.0</v>
      </c>
      <c r="I675" s="133">
        <v>0.0</v>
      </c>
      <c r="J675" s="133">
        <v>0.0</v>
      </c>
      <c r="K675" s="133">
        <v>0.0</v>
      </c>
      <c r="L675" s="133">
        <v>0.0</v>
      </c>
      <c r="M675" s="133">
        <v>0.0</v>
      </c>
      <c r="P675" s="135">
        <f t="shared" si="1"/>
        <v>0</v>
      </c>
      <c r="Q675" s="136">
        <f t="shared" si="2"/>
        <v>0</v>
      </c>
      <c r="R675" s="137">
        <f t="shared" si="3"/>
        <v>0</v>
      </c>
      <c r="S675" s="138">
        <f t="shared" si="4"/>
        <v>0</v>
      </c>
      <c r="T675" s="139">
        <f t="shared" si="5"/>
        <v>0</v>
      </c>
      <c r="U675" s="139">
        <f t="shared" si="6"/>
        <v>0</v>
      </c>
      <c r="V675" s="139">
        <f t="shared" si="7"/>
        <v>0</v>
      </c>
      <c r="W675" s="139">
        <f t="shared" si="8"/>
        <v>0</v>
      </c>
      <c r="X675" s="139">
        <f t="shared" si="9"/>
        <v>0</v>
      </c>
      <c r="Y675" s="139">
        <f t="shared" si="10"/>
        <v>0</v>
      </c>
      <c r="Z675" s="139">
        <f t="shared" si="11"/>
        <v>0</v>
      </c>
      <c r="AA675" s="139">
        <f t="shared" si="12"/>
        <v>0</v>
      </c>
      <c r="AB675" s="139">
        <f t="shared" si="13"/>
        <v>0</v>
      </c>
      <c r="AC675" s="139">
        <f t="shared" si="14"/>
        <v>0</v>
      </c>
      <c r="AD675" s="139">
        <f t="shared" si="15"/>
        <v>0</v>
      </c>
      <c r="AE675" s="140">
        <f t="shared" si="16"/>
        <v>0</v>
      </c>
      <c r="AF675" s="98">
        <f t="shared" si="17"/>
        <v>0</v>
      </c>
      <c r="AG675" s="141">
        <f t="shared" si="18"/>
        <v>0</v>
      </c>
    </row>
    <row r="676" ht="15.75" customHeight="1">
      <c r="A676" s="27" t="s">
        <v>172</v>
      </c>
      <c r="B676" s="143" t="s">
        <v>22</v>
      </c>
      <c r="C676" s="133" t="s">
        <v>493</v>
      </c>
      <c r="D676" s="134">
        <v>44886.0</v>
      </c>
      <c r="E676" s="133">
        <v>40.0</v>
      </c>
      <c r="F676" s="133">
        <v>140.0</v>
      </c>
      <c r="G676" s="133">
        <v>10.0</v>
      </c>
      <c r="H676" s="133">
        <v>20.0</v>
      </c>
      <c r="I676" s="133">
        <v>50.0</v>
      </c>
      <c r="J676" s="133">
        <v>70.0</v>
      </c>
      <c r="K676" s="133">
        <v>40.0</v>
      </c>
      <c r="L676" s="133">
        <v>20.0</v>
      </c>
      <c r="M676" s="133">
        <v>10.0</v>
      </c>
      <c r="N676" s="133">
        <v>50.0</v>
      </c>
      <c r="O676" s="133">
        <v>20.0</v>
      </c>
      <c r="P676" s="135">
        <f t="shared" si="1"/>
        <v>470</v>
      </c>
      <c r="Q676" s="136">
        <f t="shared" si="2"/>
        <v>0.172</v>
      </c>
      <c r="R676" s="137">
        <f t="shared" si="3"/>
        <v>0.024</v>
      </c>
      <c r="S676" s="138">
        <f t="shared" si="4"/>
        <v>1.036</v>
      </c>
      <c r="T676" s="139">
        <f t="shared" si="5"/>
        <v>0.1</v>
      </c>
      <c r="U676" s="139">
        <f t="shared" si="6"/>
        <v>0.238</v>
      </c>
      <c r="V676" s="139">
        <f t="shared" si="7"/>
        <v>0.39</v>
      </c>
      <c r="W676" s="139">
        <f t="shared" si="8"/>
        <v>2.667</v>
      </c>
      <c r="X676" s="139">
        <f t="shared" si="9"/>
        <v>0.38</v>
      </c>
      <c r="Y676" s="139">
        <f t="shared" si="10"/>
        <v>0.276</v>
      </c>
      <c r="Z676" s="139">
        <f t="shared" si="11"/>
        <v>0.112</v>
      </c>
      <c r="AA676" s="139">
        <f t="shared" si="12"/>
        <v>0.112</v>
      </c>
      <c r="AB676" s="139">
        <f t="shared" si="13"/>
        <v>0.098</v>
      </c>
      <c r="AC676" s="139">
        <f t="shared" si="14"/>
        <v>0.145</v>
      </c>
      <c r="AD676" s="139">
        <f t="shared" si="15"/>
        <v>0.275</v>
      </c>
      <c r="AE676" s="140">
        <f t="shared" si="16"/>
        <v>6.025</v>
      </c>
      <c r="AF676" s="98">
        <f t="shared" si="17"/>
        <v>0.258583691</v>
      </c>
      <c r="AG676" s="141">
        <f t="shared" si="18"/>
        <v>0.258583691</v>
      </c>
    </row>
    <row r="677" ht="15.75" customHeight="1">
      <c r="A677" s="27" t="s">
        <v>172</v>
      </c>
      <c r="B677" s="143" t="s">
        <v>22</v>
      </c>
      <c r="C677" s="133" t="s">
        <v>494</v>
      </c>
      <c r="D677" s="134">
        <v>44886.0</v>
      </c>
      <c r="E677" s="133">
        <v>60.0</v>
      </c>
      <c r="F677" s="133">
        <v>20.0</v>
      </c>
      <c r="G677" s="133">
        <v>15.0</v>
      </c>
      <c r="H677" s="133">
        <v>40.0</v>
      </c>
      <c r="I677" s="133">
        <v>48.0</v>
      </c>
      <c r="J677" s="133">
        <v>50.0</v>
      </c>
      <c r="K677" s="133">
        <v>40.0</v>
      </c>
      <c r="L677" s="133">
        <v>40.0</v>
      </c>
      <c r="M677" s="133">
        <v>30.0</v>
      </c>
      <c r="N677" s="133">
        <v>50.0</v>
      </c>
      <c r="O677" s="133">
        <v>10.0</v>
      </c>
      <c r="P677" s="135">
        <f t="shared" si="1"/>
        <v>403</v>
      </c>
      <c r="Q677" s="136">
        <f t="shared" si="2"/>
        <v>0.258</v>
      </c>
      <c r="R677" s="137">
        <f t="shared" si="3"/>
        <v>0.036</v>
      </c>
      <c r="S677" s="138">
        <f t="shared" si="4"/>
        <v>0.148</v>
      </c>
      <c r="T677" s="139">
        <f t="shared" si="5"/>
        <v>0.15</v>
      </c>
      <c r="U677" s="139">
        <f t="shared" si="6"/>
        <v>0.476</v>
      </c>
      <c r="V677" s="139">
        <f t="shared" si="7"/>
        <v>0.3744</v>
      </c>
      <c r="W677" s="139">
        <f t="shared" si="8"/>
        <v>1.905</v>
      </c>
      <c r="X677" s="139">
        <f t="shared" si="9"/>
        <v>0.38</v>
      </c>
      <c r="Y677" s="139">
        <f t="shared" si="10"/>
        <v>0.276</v>
      </c>
      <c r="Z677" s="139">
        <f t="shared" si="11"/>
        <v>0.224</v>
      </c>
      <c r="AA677" s="139">
        <f t="shared" si="12"/>
        <v>0.224</v>
      </c>
      <c r="AB677" s="139">
        <f t="shared" si="13"/>
        <v>0.294</v>
      </c>
      <c r="AC677" s="139">
        <f t="shared" si="14"/>
        <v>0.435</v>
      </c>
      <c r="AD677" s="139">
        <f t="shared" si="15"/>
        <v>0.275</v>
      </c>
      <c r="AE677" s="140">
        <f t="shared" si="16"/>
        <v>5.4554</v>
      </c>
      <c r="AF677" s="98">
        <f t="shared" si="17"/>
        <v>0.2341373391</v>
      </c>
      <c r="AG677" s="141">
        <f t="shared" si="18"/>
        <v>0.2341373391</v>
      </c>
    </row>
    <row r="678" ht="15.75" customHeight="1">
      <c r="A678" s="27" t="s">
        <v>172</v>
      </c>
      <c r="B678" s="143" t="s">
        <v>22</v>
      </c>
      <c r="C678" s="133" t="s">
        <v>495</v>
      </c>
      <c r="D678" s="134">
        <v>44886.0</v>
      </c>
      <c r="E678" s="133">
        <v>80.0</v>
      </c>
      <c r="F678" s="133">
        <v>100.0</v>
      </c>
      <c r="G678" s="133">
        <v>0.0</v>
      </c>
      <c r="H678" s="133">
        <v>60.0</v>
      </c>
      <c r="I678" s="133">
        <v>20.0</v>
      </c>
      <c r="J678" s="133">
        <v>50.0</v>
      </c>
      <c r="K678" s="133">
        <v>10.0</v>
      </c>
      <c r="L678" s="133">
        <v>30.0</v>
      </c>
      <c r="M678" s="133">
        <v>10.0</v>
      </c>
      <c r="P678" s="135">
        <f t="shared" si="1"/>
        <v>360</v>
      </c>
      <c r="Q678" s="136">
        <f t="shared" si="2"/>
        <v>0.344</v>
      </c>
      <c r="R678" s="137">
        <f t="shared" si="3"/>
        <v>0.048</v>
      </c>
      <c r="S678" s="138">
        <f t="shared" si="4"/>
        <v>0.74</v>
      </c>
      <c r="T678" s="139">
        <f t="shared" si="5"/>
        <v>0</v>
      </c>
      <c r="U678" s="139">
        <f t="shared" si="6"/>
        <v>0.714</v>
      </c>
      <c r="V678" s="139">
        <f t="shared" si="7"/>
        <v>0.156</v>
      </c>
      <c r="W678" s="139">
        <f t="shared" si="8"/>
        <v>1.905</v>
      </c>
      <c r="X678" s="139">
        <f t="shared" si="9"/>
        <v>0.095</v>
      </c>
      <c r="Y678" s="139">
        <f t="shared" si="10"/>
        <v>0.069</v>
      </c>
      <c r="Z678" s="139">
        <f t="shared" si="11"/>
        <v>0.168</v>
      </c>
      <c r="AA678" s="139">
        <f t="shared" si="12"/>
        <v>0.168</v>
      </c>
      <c r="AB678" s="139">
        <f t="shared" si="13"/>
        <v>0.098</v>
      </c>
      <c r="AC678" s="139">
        <f t="shared" si="14"/>
        <v>0.145</v>
      </c>
      <c r="AD678" s="139">
        <f t="shared" si="15"/>
        <v>0</v>
      </c>
      <c r="AE678" s="140">
        <f t="shared" si="16"/>
        <v>4.65</v>
      </c>
      <c r="AF678" s="98">
        <f t="shared" si="17"/>
        <v>0.1995708155</v>
      </c>
      <c r="AG678" s="141">
        <f t="shared" si="18"/>
        <v>0.1995708155</v>
      </c>
    </row>
    <row r="679" ht="15.75" customHeight="1">
      <c r="A679" s="27" t="s">
        <v>172</v>
      </c>
      <c r="B679" s="143" t="s">
        <v>22</v>
      </c>
      <c r="C679" s="133" t="s">
        <v>496</v>
      </c>
      <c r="D679" s="134">
        <v>44886.0</v>
      </c>
      <c r="E679" s="133">
        <v>100.0</v>
      </c>
      <c r="F679" s="133">
        <v>140.0</v>
      </c>
      <c r="G679" s="133">
        <v>15.0</v>
      </c>
      <c r="H679" s="133">
        <v>50.0</v>
      </c>
      <c r="I679" s="133">
        <v>44.0</v>
      </c>
      <c r="J679" s="133">
        <v>100.0</v>
      </c>
      <c r="K679" s="133">
        <v>60.0</v>
      </c>
      <c r="L679" s="133">
        <v>0.0</v>
      </c>
      <c r="M679" s="133">
        <v>30.0</v>
      </c>
      <c r="N679" s="133">
        <v>40.0</v>
      </c>
      <c r="O679" s="133">
        <v>0.0</v>
      </c>
      <c r="P679" s="135">
        <f t="shared" si="1"/>
        <v>579</v>
      </c>
      <c r="Q679" s="136">
        <f t="shared" si="2"/>
        <v>0.43</v>
      </c>
      <c r="R679" s="137">
        <f t="shared" si="3"/>
        <v>0.06</v>
      </c>
      <c r="S679" s="138">
        <f t="shared" si="4"/>
        <v>1.036</v>
      </c>
      <c r="T679" s="139">
        <f t="shared" si="5"/>
        <v>0.15</v>
      </c>
      <c r="U679" s="139">
        <f t="shared" si="6"/>
        <v>0.595</v>
      </c>
      <c r="V679" s="139">
        <f t="shared" si="7"/>
        <v>0.3432</v>
      </c>
      <c r="W679" s="139">
        <f t="shared" si="8"/>
        <v>3.81</v>
      </c>
      <c r="X679" s="139">
        <f t="shared" si="9"/>
        <v>0.57</v>
      </c>
      <c r="Y679" s="139">
        <f t="shared" si="10"/>
        <v>0.414</v>
      </c>
      <c r="Z679" s="139">
        <f t="shared" si="11"/>
        <v>0</v>
      </c>
      <c r="AA679" s="139">
        <f t="shared" si="12"/>
        <v>0</v>
      </c>
      <c r="AB679" s="139">
        <f t="shared" si="13"/>
        <v>0.294</v>
      </c>
      <c r="AC679" s="139">
        <f t="shared" si="14"/>
        <v>0.435</v>
      </c>
      <c r="AD679" s="139">
        <f t="shared" si="15"/>
        <v>0.22</v>
      </c>
      <c r="AE679" s="140">
        <f t="shared" si="16"/>
        <v>8.3572</v>
      </c>
      <c r="AF679" s="98">
        <f t="shared" si="17"/>
        <v>0.3586781116</v>
      </c>
      <c r="AG679" s="141">
        <f t="shared" si="18"/>
        <v>0.3586781116</v>
      </c>
    </row>
    <row r="680" ht="15.75" customHeight="1">
      <c r="A680" s="27" t="s">
        <v>172</v>
      </c>
      <c r="B680" s="143" t="s">
        <v>22</v>
      </c>
      <c r="C680" s="133" t="s">
        <v>497</v>
      </c>
      <c r="D680" s="134">
        <v>44886.0</v>
      </c>
      <c r="E680" s="133">
        <v>80.0</v>
      </c>
      <c r="F680" s="133">
        <v>0.0</v>
      </c>
      <c r="G680" s="133">
        <v>0.0</v>
      </c>
      <c r="H680" s="133">
        <v>70.0</v>
      </c>
      <c r="I680" s="133">
        <v>64.0</v>
      </c>
      <c r="J680" s="133">
        <v>100.0</v>
      </c>
      <c r="K680" s="133">
        <v>60.0</v>
      </c>
      <c r="L680" s="133">
        <v>30.0</v>
      </c>
      <c r="M680" s="133">
        <v>40.0</v>
      </c>
      <c r="N680" s="133">
        <v>40.0</v>
      </c>
      <c r="O680" s="133">
        <v>30.0</v>
      </c>
      <c r="P680" s="135">
        <f t="shared" si="1"/>
        <v>514</v>
      </c>
      <c r="Q680" s="136">
        <f t="shared" si="2"/>
        <v>0.344</v>
      </c>
      <c r="R680" s="137">
        <f t="shared" si="3"/>
        <v>0.048</v>
      </c>
      <c r="S680" s="138">
        <f t="shared" si="4"/>
        <v>0</v>
      </c>
      <c r="T680" s="139">
        <f t="shared" si="5"/>
        <v>0</v>
      </c>
      <c r="U680" s="139">
        <f t="shared" si="6"/>
        <v>0.833</v>
      </c>
      <c r="V680" s="139">
        <f t="shared" si="7"/>
        <v>0.4992</v>
      </c>
      <c r="W680" s="139">
        <f t="shared" si="8"/>
        <v>3.81</v>
      </c>
      <c r="X680" s="139">
        <f t="shared" si="9"/>
        <v>0.57</v>
      </c>
      <c r="Y680" s="139">
        <f t="shared" si="10"/>
        <v>0.414</v>
      </c>
      <c r="Z680" s="139">
        <f t="shared" si="11"/>
        <v>0.168</v>
      </c>
      <c r="AA680" s="139">
        <f t="shared" si="12"/>
        <v>0.168</v>
      </c>
      <c r="AB680" s="139">
        <f t="shared" si="13"/>
        <v>0.392</v>
      </c>
      <c r="AC680" s="139">
        <f t="shared" si="14"/>
        <v>0.58</v>
      </c>
      <c r="AD680" s="139">
        <f t="shared" si="15"/>
        <v>0.22</v>
      </c>
      <c r="AE680" s="140">
        <f t="shared" si="16"/>
        <v>8.0462</v>
      </c>
      <c r="AF680" s="98">
        <f t="shared" si="17"/>
        <v>0.3453304721</v>
      </c>
      <c r="AG680" s="141">
        <f t="shared" si="18"/>
        <v>0.3453304721</v>
      </c>
    </row>
    <row r="681" ht="15.75" customHeight="1">
      <c r="A681" s="27" t="s">
        <v>172</v>
      </c>
      <c r="B681" s="143" t="s">
        <v>22</v>
      </c>
      <c r="C681" s="133" t="s">
        <v>498</v>
      </c>
      <c r="D681" s="134">
        <v>44886.0</v>
      </c>
      <c r="E681" s="133">
        <v>120.0</v>
      </c>
      <c r="F681" s="133">
        <v>70.0</v>
      </c>
      <c r="G681" s="133">
        <v>0.0</v>
      </c>
      <c r="H681" s="133">
        <v>200.0</v>
      </c>
      <c r="I681" s="133">
        <v>72.0</v>
      </c>
      <c r="J681" s="133">
        <v>50.0</v>
      </c>
      <c r="K681" s="133">
        <v>130.0</v>
      </c>
      <c r="L681" s="133">
        <v>100.0</v>
      </c>
      <c r="M681" s="133">
        <v>0.0</v>
      </c>
      <c r="N681" s="133">
        <v>100.0</v>
      </c>
      <c r="O681" s="133">
        <v>0.0</v>
      </c>
      <c r="P681" s="135">
        <f t="shared" si="1"/>
        <v>842</v>
      </c>
      <c r="Q681" s="136">
        <f t="shared" si="2"/>
        <v>0.516</v>
      </c>
      <c r="R681" s="137">
        <f t="shared" si="3"/>
        <v>0.072</v>
      </c>
      <c r="S681" s="138">
        <f t="shared" si="4"/>
        <v>0.518</v>
      </c>
      <c r="T681" s="139">
        <f t="shared" si="5"/>
        <v>0</v>
      </c>
      <c r="U681" s="139">
        <f t="shared" si="6"/>
        <v>2.38</v>
      </c>
      <c r="V681" s="139">
        <f t="shared" si="7"/>
        <v>0.5616</v>
      </c>
      <c r="W681" s="139">
        <f t="shared" si="8"/>
        <v>1.905</v>
      </c>
      <c r="X681" s="139">
        <f t="shared" si="9"/>
        <v>1.235</v>
      </c>
      <c r="Y681" s="139">
        <f t="shared" si="10"/>
        <v>0.897</v>
      </c>
      <c r="Z681" s="139">
        <f t="shared" si="11"/>
        <v>0.56</v>
      </c>
      <c r="AA681" s="139">
        <f t="shared" si="12"/>
        <v>0.56</v>
      </c>
      <c r="AB681" s="139">
        <f t="shared" si="13"/>
        <v>0</v>
      </c>
      <c r="AC681" s="139">
        <f t="shared" si="14"/>
        <v>0</v>
      </c>
      <c r="AD681" s="139">
        <f t="shared" si="15"/>
        <v>0.55</v>
      </c>
      <c r="AE681" s="140">
        <f t="shared" si="16"/>
        <v>9.7546</v>
      </c>
      <c r="AF681" s="98">
        <f t="shared" si="17"/>
        <v>0.4186523605</v>
      </c>
      <c r="AG681" s="141">
        <f t="shared" si="18"/>
        <v>0.4186523605</v>
      </c>
    </row>
    <row r="682" ht="15.75" customHeight="1">
      <c r="A682" s="27" t="s">
        <v>172</v>
      </c>
      <c r="B682" s="143" t="s">
        <v>22</v>
      </c>
      <c r="C682" s="133" t="s">
        <v>499</v>
      </c>
      <c r="D682" s="134">
        <v>44886.0</v>
      </c>
      <c r="E682" s="133">
        <v>40.0</v>
      </c>
      <c r="F682" s="133">
        <v>100.0</v>
      </c>
      <c r="G682" s="133">
        <v>0.0</v>
      </c>
      <c r="H682" s="133">
        <v>20.0</v>
      </c>
      <c r="I682" s="133">
        <v>60.0</v>
      </c>
      <c r="J682" s="133">
        <v>40.0</v>
      </c>
      <c r="K682" s="133">
        <v>30.0</v>
      </c>
      <c r="L682" s="133">
        <v>20.0</v>
      </c>
      <c r="M682" s="133">
        <v>20.0</v>
      </c>
      <c r="N682" s="133">
        <v>40.0</v>
      </c>
      <c r="O682" s="133">
        <v>10.0</v>
      </c>
      <c r="P682" s="135">
        <f t="shared" si="1"/>
        <v>380</v>
      </c>
      <c r="Q682" s="136">
        <f t="shared" si="2"/>
        <v>0.172</v>
      </c>
      <c r="R682" s="137">
        <f t="shared" si="3"/>
        <v>0.024</v>
      </c>
      <c r="S682" s="138">
        <f t="shared" si="4"/>
        <v>0.74</v>
      </c>
      <c r="T682" s="139">
        <f t="shared" si="5"/>
        <v>0</v>
      </c>
      <c r="U682" s="139">
        <f t="shared" si="6"/>
        <v>0.238</v>
      </c>
      <c r="V682" s="139">
        <f t="shared" si="7"/>
        <v>0.468</v>
      </c>
      <c r="W682" s="139">
        <f t="shared" si="8"/>
        <v>1.524</v>
      </c>
      <c r="X682" s="139">
        <f t="shared" si="9"/>
        <v>0.285</v>
      </c>
      <c r="Y682" s="139">
        <f t="shared" si="10"/>
        <v>0.207</v>
      </c>
      <c r="Z682" s="139">
        <f t="shared" si="11"/>
        <v>0.112</v>
      </c>
      <c r="AA682" s="139">
        <f t="shared" si="12"/>
        <v>0.112</v>
      </c>
      <c r="AB682" s="139">
        <f t="shared" si="13"/>
        <v>0.196</v>
      </c>
      <c r="AC682" s="139">
        <f t="shared" si="14"/>
        <v>0.29</v>
      </c>
      <c r="AD682" s="139">
        <f t="shared" si="15"/>
        <v>0.22</v>
      </c>
      <c r="AE682" s="140">
        <f t="shared" si="16"/>
        <v>4.588</v>
      </c>
      <c r="AF682" s="98">
        <f t="shared" si="17"/>
        <v>0.1969098712</v>
      </c>
      <c r="AG682" s="141">
        <f t="shared" si="18"/>
        <v>0.1969098712</v>
      </c>
    </row>
    <row r="683" ht="15.75" customHeight="1">
      <c r="A683" s="27" t="s">
        <v>172</v>
      </c>
      <c r="B683" s="143" t="s">
        <v>22</v>
      </c>
      <c r="C683" s="133" t="s">
        <v>500</v>
      </c>
      <c r="D683" s="134">
        <v>44886.0</v>
      </c>
      <c r="E683" s="133">
        <v>160.0</v>
      </c>
      <c r="F683" s="133">
        <v>260.0</v>
      </c>
      <c r="G683" s="133">
        <v>80.0</v>
      </c>
      <c r="H683" s="133">
        <v>200.0</v>
      </c>
      <c r="I683" s="133">
        <v>200.0</v>
      </c>
      <c r="J683" s="133">
        <v>150.0</v>
      </c>
      <c r="K683" s="133">
        <v>160.0</v>
      </c>
      <c r="L683" s="133">
        <v>100.0</v>
      </c>
      <c r="M683" s="133">
        <v>60.0</v>
      </c>
      <c r="N683" s="133">
        <v>100.0</v>
      </c>
      <c r="O683" s="133">
        <v>0.0</v>
      </c>
      <c r="P683" s="135">
        <f t="shared" si="1"/>
        <v>1470</v>
      </c>
      <c r="Q683" s="136">
        <f t="shared" si="2"/>
        <v>0.688</v>
      </c>
      <c r="R683" s="137">
        <f t="shared" si="3"/>
        <v>0.096</v>
      </c>
      <c r="S683" s="138">
        <f t="shared" si="4"/>
        <v>1.924</v>
      </c>
      <c r="T683" s="139">
        <f t="shared" si="5"/>
        <v>0.8</v>
      </c>
      <c r="U683" s="139">
        <f t="shared" si="6"/>
        <v>2.38</v>
      </c>
      <c r="V683" s="139">
        <f t="shared" si="7"/>
        <v>1.56</v>
      </c>
      <c r="W683" s="139">
        <f t="shared" si="8"/>
        <v>5.715</v>
      </c>
      <c r="X683" s="139">
        <f t="shared" si="9"/>
        <v>1.52</v>
      </c>
      <c r="Y683" s="139">
        <f t="shared" si="10"/>
        <v>1.104</v>
      </c>
      <c r="Z683" s="139">
        <f t="shared" si="11"/>
        <v>0.56</v>
      </c>
      <c r="AA683" s="139">
        <f t="shared" si="12"/>
        <v>0.56</v>
      </c>
      <c r="AB683" s="139">
        <f t="shared" si="13"/>
        <v>0.588</v>
      </c>
      <c r="AC683" s="139">
        <f t="shared" si="14"/>
        <v>0.87</v>
      </c>
      <c r="AD683" s="139">
        <f t="shared" si="15"/>
        <v>0.55</v>
      </c>
      <c r="AE683" s="140">
        <f t="shared" si="16"/>
        <v>18.915</v>
      </c>
      <c r="AF683" s="98">
        <f t="shared" si="17"/>
        <v>0.8118025751</v>
      </c>
      <c r="AG683" s="141">
        <f t="shared" si="18"/>
        <v>0.8118025751</v>
      </c>
    </row>
    <row r="684" ht="15.75" customHeight="1">
      <c r="A684" s="27" t="s">
        <v>172</v>
      </c>
      <c r="B684" s="143" t="s">
        <v>22</v>
      </c>
      <c r="C684" s="133" t="s">
        <v>501</v>
      </c>
      <c r="D684" s="134">
        <v>44886.0</v>
      </c>
      <c r="E684" s="133">
        <v>100.0</v>
      </c>
      <c r="F684" s="133">
        <v>80.0</v>
      </c>
      <c r="G684" s="133">
        <v>25.0</v>
      </c>
      <c r="H684" s="133">
        <v>70.0</v>
      </c>
      <c r="I684" s="133">
        <v>68.0</v>
      </c>
      <c r="J684" s="133">
        <v>50.0</v>
      </c>
      <c r="K684" s="133">
        <v>50.0</v>
      </c>
      <c r="L684" s="133">
        <v>50.0</v>
      </c>
      <c r="M684" s="133">
        <v>50.0</v>
      </c>
      <c r="N684" s="133">
        <v>20.0</v>
      </c>
      <c r="O684" s="133">
        <v>0.0</v>
      </c>
      <c r="P684" s="135">
        <f t="shared" si="1"/>
        <v>563</v>
      </c>
      <c r="Q684" s="136">
        <f t="shared" si="2"/>
        <v>0.43</v>
      </c>
      <c r="R684" s="137">
        <f t="shared" si="3"/>
        <v>0.06</v>
      </c>
      <c r="S684" s="138">
        <f t="shared" si="4"/>
        <v>0.592</v>
      </c>
      <c r="T684" s="139">
        <f t="shared" si="5"/>
        <v>0.25</v>
      </c>
      <c r="U684" s="139">
        <f t="shared" si="6"/>
        <v>0.833</v>
      </c>
      <c r="V684" s="139">
        <f t="shared" si="7"/>
        <v>0.5304</v>
      </c>
      <c r="W684" s="139">
        <f t="shared" si="8"/>
        <v>1.905</v>
      </c>
      <c r="X684" s="139">
        <f t="shared" si="9"/>
        <v>0.475</v>
      </c>
      <c r="Y684" s="139">
        <f t="shared" si="10"/>
        <v>0.345</v>
      </c>
      <c r="Z684" s="139">
        <f t="shared" si="11"/>
        <v>0.28</v>
      </c>
      <c r="AA684" s="139">
        <f t="shared" si="12"/>
        <v>0.28</v>
      </c>
      <c r="AB684" s="139">
        <f t="shared" si="13"/>
        <v>0.49</v>
      </c>
      <c r="AC684" s="139">
        <f t="shared" si="14"/>
        <v>0.725</v>
      </c>
      <c r="AD684" s="139">
        <f t="shared" si="15"/>
        <v>0.11</v>
      </c>
      <c r="AE684" s="140">
        <f t="shared" si="16"/>
        <v>7.3054</v>
      </c>
      <c r="AF684" s="98">
        <f t="shared" si="17"/>
        <v>0.3135364807</v>
      </c>
      <c r="AG684" s="141">
        <f t="shared" si="18"/>
        <v>0.3135364807</v>
      </c>
    </row>
    <row r="685" ht="15.75" customHeight="1">
      <c r="A685" s="27" t="s">
        <v>172</v>
      </c>
      <c r="B685" s="143" t="s">
        <v>22</v>
      </c>
      <c r="C685" s="133" t="s">
        <v>502</v>
      </c>
      <c r="D685" s="134">
        <v>44886.0</v>
      </c>
      <c r="E685" s="133">
        <v>40.0</v>
      </c>
      <c r="F685" s="133">
        <v>60.0</v>
      </c>
      <c r="G685" s="133">
        <v>20.0</v>
      </c>
      <c r="H685" s="133">
        <v>40.0</v>
      </c>
      <c r="I685" s="133">
        <v>40.0</v>
      </c>
      <c r="J685" s="133">
        <v>40.0</v>
      </c>
      <c r="K685" s="133">
        <v>10.0</v>
      </c>
      <c r="L685" s="133">
        <v>20.0</v>
      </c>
      <c r="M685" s="133">
        <v>20.0</v>
      </c>
      <c r="N685" s="133">
        <v>40.0</v>
      </c>
      <c r="O685" s="133">
        <v>0.0</v>
      </c>
      <c r="P685" s="135">
        <f t="shared" si="1"/>
        <v>330</v>
      </c>
      <c r="Q685" s="136">
        <f t="shared" si="2"/>
        <v>0.172</v>
      </c>
      <c r="R685" s="137">
        <f t="shared" si="3"/>
        <v>0.024</v>
      </c>
      <c r="S685" s="138">
        <f t="shared" si="4"/>
        <v>0.444</v>
      </c>
      <c r="T685" s="139">
        <f t="shared" si="5"/>
        <v>0.2</v>
      </c>
      <c r="U685" s="139">
        <f t="shared" si="6"/>
        <v>0.476</v>
      </c>
      <c r="V685" s="139">
        <f t="shared" si="7"/>
        <v>0.312</v>
      </c>
      <c r="W685" s="139">
        <f t="shared" si="8"/>
        <v>1.524</v>
      </c>
      <c r="X685" s="139">
        <f t="shared" si="9"/>
        <v>0.095</v>
      </c>
      <c r="Y685" s="139">
        <f t="shared" si="10"/>
        <v>0.069</v>
      </c>
      <c r="Z685" s="139">
        <f t="shared" si="11"/>
        <v>0.112</v>
      </c>
      <c r="AA685" s="139">
        <f t="shared" si="12"/>
        <v>0.112</v>
      </c>
      <c r="AB685" s="139">
        <f t="shared" si="13"/>
        <v>0.196</v>
      </c>
      <c r="AC685" s="139">
        <f t="shared" si="14"/>
        <v>0.29</v>
      </c>
      <c r="AD685" s="139">
        <f t="shared" si="15"/>
        <v>0.22</v>
      </c>
      <c r="AE685" s="140">
        <f t="shared" si="16"/>
        <v>4.246</v>
      </c>
      <c r="AF685" s="98">
        <f t="shared" si="17"/>
        <v>0.1822317597</v>
      </c>
      <c r="AG685" s="141">
        <f t="shared" si="18"/>
        <v>0.1822317597</v>
      </c>
    </row>
    <row r="686" ht="15.75" customHeight="1">
      <c r="A686" s="27" t="s">
        <v>172</v>
      </c>
      <c r="B686" s="143" t="s">
        <v>22</v>
      </c>
      <c r="C686" s="133" t="s">
        <v>503</v>
      </c>
      <c r="D686" s="134">
        <v>44886.0</v>
      </c>
      <c r="E686" s="133">
        <v>80.0</v>
      </c>
      <c r="F686" s="133">
        <v>80.0</v>
      </c>
      <c r="G686" s="133">
        <v>30.0</v>
      </c>
      <c r="H686" s="133">
        <v>60.0</v>
      </c>
      <c r="I686" s="133">
        <v>0.0</v>
      </c>
      <c r="J686" s="133">
        <v>100.0</v>
      </c>
      <c r="K686" s="133">
        <v>80.0</v>
      </c>
      <c r="L686" s="133">
        <v>50.0</v>
      </c>
      <c r="M686" s="133">
        <v>20.0</v>
      </c>
      <c r="N686" s="133">
        <v>90.0</v>
      </c>
      <c r="O686" s="133">
        <v>30.0</v>
      </c>
      <c r="P686" s="135">
        <f t="shared" si="1"/>
        <v>620</v>
      </c>
      <c r="Q686" s="136">
        <f t="shared" si="2"/>
        <v>0.344</v>
      </c>
      <c r="R686" s="137">
        <f t="shared" si="3"/>
        <v>0.048</v>
      </c>
      <c r="S686" s="138">
        <f t="shared" si="4"/>
        <v>0.592</v>
      </c>
      <c r="T686" s="139">
        <f t="shared" si="5"/>
        <v>0.3</v>
      </c>
      <c r="U686" s="139">
        <f t="shared" si="6"/>
        <v>0.714</v>
      </c>
      <c r="V686" s="139">
        <f t="shared" si="7"/>
        <v>0</v>
      </c>
      <c r="W686" s="139">
        <f t="shared" si="8"/>
        <v>3.81</v>
      </c>
      <c r="X686" s="139">
        <f t="shared" si="9"/>
        <v>0.76</v>
      </c>
      <c r="Y686" s="139">
        <f t="shared" si="10"/>
        <v>0.552</v>
      </c>
      <c r="Z686" s="139">
        <f t="shared" si="11"/>
        <v>0.28</v>
      </c>
      <c r="AA686" s="139">
        <f t="shared" si="12"/>
        <v>0.28</v>
      </c>
      <c r="AB686" s="139">
        <f t="shared" si="13"/>
        <v>0.196</v>
      </c>
      <c r="AC686" s="139">
        <f t="shared" si="14"/>
        <v>0.29</v>
      </c>
      <c r="AD686" s="139">
        <f t="shared" si="15"/>
        <v>0.495</v>
      </c>
      <c r="AE686" s="140">
        <f t="shared" si="16"/>
        <v>8.661</v>
      </c>
      <c r="AF686" s="98">
        <f t="shared" si="17"/>
        <v>0.3717167382</v>
      </c>
      <c r="AG686" s="141">
        <f t="shared" si="18"/>
        <v>0.3717167382</v>
      </c>
    </row>
    <row r="687" ht="15.75" customHeight="1">
      <c r="A687" s="27" t="s">
        <v>172</v>
      </c>
      <c r="B687" s="143" t="s">
        <v>22</v>
      </c>
      <c r="C687" s="133" t="s">
        <v>504</v>
      </c>
      <c r="D687" s="134">
        <v>44886.0</v>
      </c>
      <c r="E687" s="133">
        <v>0.0</v>
      </c>
      <c r="F687" s="133">
        <v>0.0</v>
      </c>
      <c r="G687" s="133">
        <v>0.0</v>
      </c>
      <c r="H687" s="133">
        <v>0.0</v>
      </c>
      <c r="I687" s="133">
        <v>0.0</v>
      </c>
      <c r="J687" s="133">
        <v>0.0</v>
      </c>
      <c r="K687" s="133">
        <v>0.0</v>
      </c>
      <c r="L687" s="133">
        <v>0.0</v>
      </c>
      <c r="M687" s="133">
        <v>0.0</v>
      </c>
      <c r="N687" s="133">
        <v>0.0</v>
      </c>
      <c r="O687" s="133">
        <v>0.0</v>
      </c>
      <c r="P687" s="135">
        <f t="shared" si="1"/>
        <v>0</v>
      </c>
      <c r="Q687" s="136">
        <f t="shared" si="2"/>
        <v>0</v>
      </c>
      <c r="R687" s="137">
        <f t="shared" si="3"/>
        <v>0</v>
      </c>
      <c r="S687" s="138">
        <f t="shared" si="4"/>
        <v>0</v>
      </c>
      <c r="T687" s="139">
        <f t="shared" si="5"/>
        <v>0</v>
      </c>
      <c r="U687" s="139">
        <f t="shared" si="6"/>
        <v>0</v>
      </c>
      <c r="V687" s="139">
        <f t="shared" si="7"/>
        <v>0</v>
      </c>
      <c r="W687" s="139">
        <f t="shared" si="8"/>
        <v>0</v>
      </c>
      <c r="X687" s="139">
        <f t="shared" si="9"/>
        <v>0</v>
      </c>
      <c r="Y687" s="139">
        <f t="shared" si="10"/>
        <v>0</v>
      </c>
      <c r="Z687" s="139">
        <f t="shared" si="11"/>
        <v>0</v>
      </c>
      <c r="AA687" s="139">
        <f t="shared" si="12"/>
        <v>0</v>
      </c>
      <c r="AB687" s="139">
        <f t="shared" si="13"/>
        <v>0</v>
      </c>
      <c r="AC687" s="139">
        <f t="shared" si="14"/>
        <v>0</v>
      </c>
      <c r="AD687" s="139">
        <f t="shared" si="15"/>
        <v>0</v>
      </c>
      <c r="AE687" s="140">
        <f t="shared" si="16"/>
        <v>0</v>
      </c>
      <c r="AF687" s="98">
        <f t="shared" si="17"/>
        <v>0</v>
      </c>
      <c r="AG687" s="141">
        <f t="shared" si="18"/>
        <v>0</v>
      </c>
    </row>
    <row r="688" ht="15.75" customHeight="1">
      <c r="A688" s="27" t="s">
        <v>172</v>
      </c>
      <c r="B688" s="143" t="s">
        <v>22</v>
      </c>
      <c r="C688" s="133" t="s">
        <v>505</v>
      </c>
      <c r="D688" s="134">
        <v>44886.0</v>
      </c>
      <c r="E688" s="133">
        <v>0.0</v>
      </c>
      <c r="F688" s="133">
        <v>0.0</v>
      </c>
      <c r="G688" s="133">
        <v>0.0</v>
      </c>
      <c r="H688" s="133">
        <v>0.0</v>
      </c>
      <c r="I688" s="133">
        <v>0.0</v>
      </c>
      <c r="J688" s="133">
        <v>0.0</v>
      </c>
      <c r="K688" s="133">
        <v>0.0</v>
      </c>
      <c r="L688" s="133">
        <v>0.0</v>
      </c>
      <c r="M688" s="133">
        <v>0.0</v>
      </c>
      <c r="N688" s="133">
        <v>0.0</v>
      </c>
      <c r="O688" s="133">
        <v>0.0</v>
      </c>
      <c r="P688" s="135">
        <f t="shared" si="1"/>
        <v>0</v>
      </c>
      <c r="Q688" s="136">
        <f t="shared" si="2"/>
        <v>0</v>
      </c>
      <c r="R688" s="137">
        <f t="shared" si="3"/>
        <v>0</v>
      </c>
      <c r="S688" s="138">
        <f t="shared" si="4"/>
        <v>0</v>
      </c>
      <c r="T688" s="139">
        <f t="shared" si="5"/>
        <v>0</v>
      </c>
      <c r="U688" s="139">
        <f t="shared" si="6"/>
        <v>0</v>
      </c>
      <c r="V688" s="139">
        <f t="shared" si="7"/>
        <v>0</v>
      </c>
      <c r="W688" s="139">
        <f t="shared" si="8"/>
        <v>0</v>
      </c>
      <c r="X688" s="139">
        <f t="shared" si="9"/>
        <v>0</v>
      </c>
      <c r="Y688" s="139">
        <f t="shared" si="10"/>
        <v>0</v>
      </c>
      <c r="Z688" s="139">
        <f t="shared" si="11"/>
        <v>0</v>
      </c>
      <c r="AA688" s="139">
        <f t="shared" si="12"/>
        <v>0</v>
      </c>
      <c r="AB688" s="139">
        <f t="shared" si="13"/>
        <v>0</v>
      </c>
      <c r="AC688" s="139">
        <f t="shared" si="14"/>
        <v>0</v>
      </c>
      <c r="AD688" s="139">
        <f t="shared" si="15"/>
        <v>0</v>
      </c>
      <c r="AE688" s="140">
        <f t="shared" si="16"/>
        <v>0</v>
      </c>
      <c r="AF688" s="98">
        <f t="shared" si="17"/>
        <v>0</v>
      </c>
      <c r="AG688" s="141">
        <f t="shared" si="18"/>
        <v>0</v>
      </c>
    </row>
    <row r="689" ht="15.75" customHeight="1">
      <c r="A689" s="27" t="s">
        <v>172</v>
      </c>
      <c r="B689" s="143" t="s">
        <v>22</v>
      </c>
      <c r="C689" s="133" t="s">
        <v>506</v>
      </c>
      <c r="D689" s="134">
        <v>44886.0</v>
      </c>
      <c r="E689" s="133">
        <v>40.0</v>
      </c>
      <c r="F689" s="133">
        <v>0.0</v>
      </c>
      <c r="G689" s="133">
        <v>5.0</v>
      </c>
      <c r="H689" s="133">
        <v>50.0</v>
      </c>
      <c r="I689" s="133">
        <v>64.0</v>
      </c>
      <c r="J689" s="133">
        <v>0.0</v>
      </c>
      <c r="K689" s="133">
        <v>30.0</v>
      </c>
      <c r="L689" s="133">
        <v>20.0</v>
      </c>
      <c r="M689" s="133">
        <v>0.0</v>
      </c>
      <c r="N689" s="133">
        <v>30.0</v>
      </c>
      <c r="O689" s="133">
        <v>0.0</v>
      </c>
      <c r="P689" s="135">
        <f t="shared" si="1"/>
        <v>239</v>
      </c>
      <c r="Q689" s="136">
        <f t="shared" si="2"/>
        <v>0.172</v>
      </c>
      <c r="R689" s="137">
        <f t="shared" si="3"/>
        <v>0.024</v>
      </c>
      <c r="S689" s="138">
        <f t="shared" si="4"/>
        <v>0</v>
      </c>
      <c r="T689" s="139">
        <f t="shared" si="5"/>
        <v>0.05</v>
      </c>
      <c r="U689" s="139">
        <f t="shared" si="6"/>
        <v>0.595</v>
      </c>
      <c r="V689" s="139">
        <f t="shared" si="7"/>
        <v>0.4992</v>
      </c>
      <c r="W689" s="139">
        <f t="shared" si="8"/>
        <v>0</v>
      </c>
      <c r="X689" s="139">
        <f t="shared" si="9"/>
        <v>0.285</v>
      </c>
      <c r="Y689" s="139">
        <f t="shared" si="10"/>
        <v>0.207</v>
      </c>
      <c r="Z689" s="139">
        <f t="shared" si="11"/>
        <v>0.112</v>
      </c>
      <c r="AA689" s="139">
        <f t="shared" si="12"/>
        <v>0.112</v>
      </c>
      <c r="AB689" s="139">
        <f t="shared" si="13"/>
        <v>0</v>
      </c>
      <c r="AC689" s="139">
        <f t="shared" si="14"/>
        <v>0</v>
      </c>
      <c r="AD689" s="139">
        <f t="shared" si="15"/>
        <v>0.165</v>
      </c>
      <c r="AE689" s="140">
        <f t="shared" si="16"/>
        <v>2.2212</v>
      </c>
      <c r="AF689" s="98">
        <f t="shared" si="17"/>
        <v>0.0953304721</v>
      </c>
      <c r="AG689" s="141">
        <f t="shared" si="18"/>
        <v>0.0953304721</v>
      </c>
    </row>
    <row r="690" ht="15.75" customHeight="1">
      <c r="A690" s="27" t="s">
        <v>172</v>
      </c>
      <c r="B690" s="143" t="s">
        <v>22</v>
      </c>
      <c r="C690" s="133" t="s">
        <v>507</v>
      </c>
      <c r="D690" s="134">
        <v>44886.0</v>
      </c>
      <c r="E690" s="133">
        <v>60.0</v>
      </c>
      <c r="F690" s="133">
        <v>80.0</v>
      </c>
      <c r="G690" s="133">
        <v>15.0</v>
      </c>
      <c r="H690" s="133">
        <v>50.0</v>
      </c>
      <c r="I690" s="133">
        <v>40.0</v>
      </c>
      <c r="J690" s="133">
        <v>0.0</v>
      </c>
      <c r="K690" s="133">
        <v>40.0</v>
      </c>
      <c r="L690" s="133">
        <v>30.0</v>
      </c>
      <c r="M690" s="133">
        <v>30.0</v>
      </c>
      <c r="N690" s="133">
        <v>0.0</v>
      </c>
      <c r="O690" s="133">
        <v>50.0</v>
      </c>
      <c r="P690" s="135">
        <f t="shared" si="1"/>
        <v>395</v>
      </c>
      <c r="Q690" s="136">
        <f t="shared" si="2"/>
        <v>0.258</v>
      </c>
      <c r="R690" s="137">
        <f t="shared" si="3"/>
        <v>0.036</v>
      </c>
      <c r="S690" s="138">
        <f t="shared" si="4"/>
        <v>0.592</v>
      </c>
      <c r="T690" s="139">
        <f t="shared" si="5"/>
        <v>0.15</v>
      </c>
      <c r="U690" s="139">
        <f t="shared" si="6"/>
        <v>0.595</v>
      </c>
      <c r="V690" s="139">
        <f t="shared" si="7"/>
        <v>0.312</v>
      </c>
      <c r="W690" s="139">
        <f t="shared" si="8"/>
        <v>0</v>
      </c>
      <c r="X690" s="139">
        <f t="shared" si="9"/>
        <v>0.38</v>
      </c>
      <c r="Y690" s="139">
        <f t="shared" si="10"/>
        <v>0.276</v>
      </c>
      <c r="Z690" s="139">
        <f t="shared" si="11"/>
        <v>0.168</v>
      </c>
      <c r="AA690" s="139">
        <f t="shared" si="12"/>
        <v>0.168</v>
      </c>
      <c r="AB690" s="139">
        <f t="shared" si="13"/>
        <v>0.294</v>
      </c>
      <c r="AC690" s="139">
        <f t="shared" si="14"/>
        <v>0.435</v>
      </c>
      <c r="AD690" s="139">
        <f t="shared" si="15"/>
        <v>0</v>
      </c>
      <c r="AE690" s="140">
        <f t="shared" si="16"/>
        <v>3.664</v>
      </c>
      <c r="AF690" s="98">
        <f t="shared" si="17"/>
        <v>0.1572532189</v>
      </c>
      <c r="AG690" s="141">
        <f t="shared" si="18"/>
        <v>0.1572532189</v>
      </c>
    </row>
    <row r="691" ht="15.75" customHeight="1">
      <c r="A691" s="27" t="s">
        <v>172</v>
      </c>
      <c r="B691" s="143" t="s">
        <v>22</v>
      </c>
      <c r="C691" s="133" t="s">
        <v>508</v>
      </c>
      <c r="D691" s="134">
        <v>44886.0</v>
      </c>
      <c r="E691" s="133">
        <v>0.0</v>
      </c>
      <c r="F691" s="133">
        <v>0.0</v>
      </c>
      <c r="G691" s="133">
        <v>20.0</v>
      </c>
      <c r="H691" s="133">
        <v>0.0</v>
      </c>
      <c r="I691" s="133">
        <v>0.0</v>
      </c>
      <c r="J691" s="133">
        <v>0.0</v>
      </c>
      <c r="K691" s="133">
        <v>0.0</v>
      </c>
      <c r="L691" s="133">
        <v>0.0</v>
      </c>
      <c r="M691" s="133">
        <v>0.0</v>
      </c>
      <c r="N691" s="133">
        <v>30.0</v>
      </c>
      <c r="O691" s="133">
        <v>0.0</v>
      </c>
      <c r="P691" s="135">
        <f t="shared" si="1"/>
        <v>50</v>
      </c>
      <c r="Q691" s="136">
        <f t="shared" si="2"/>
        <v>0</v>
      </c>
      <c r="R691" s="137">
        <f t="shared" si="3"/>
        <v>0</v>
      </c>
      <c r="S691" s="138">
        <f t="shared" si="4"/>
        <v>0</v>
      </c>
      <c r="T691" s="139">
        <f t="shared" si="5"/>
        <v>0.2</v>
      </c>
      <c r="U691" s="139">
        <f t="shared" si="6"/>
        <v>0</v>
      </c>
      <c r="V691" s="139">
        <f t="shared" si="7"/>
        <v>0</v>
      </c>
      <c r="W691" s="139">
        <f t="shared" si="8"/>
        <v>0</v>
      </c>
      <c r="X691" s="139">
        <f t="shared" si="9"/>
        <v>0</v>
      </c>
      <c r="Y691" s="139">
        <f t="shared" si="10"/>
        <v>0</v>
      </c>
      <c r="Z691" s="139">
        <f t="shared" si="11"/>
        <v>0</v>
      </c>
      <c r="AA691" s="139">
        <f t="shared" si="12"/>
        <v>0</v>
      </c>
      <c r="AB691" s="139">
        <f t="shared" si="13"/>
        <v>0</v>
      </c>
      <c r="AC691" s="139">
        <f t="shared" si="14"/>
        <v>0</v>
      </c>
      <c r="AD691" s="139">
        <f t="shared" si="15"/>
        <v>0.165</v>
      </c>
      <c r="AE691" s="140">
        <f t="shared" si="16"/>
        <v>0.365</v>
      </c>
      <c r="AF691" s="98">
        <f t="shared" si="17"/>
        <v>0.01566523605</v>
      </c>
      <c r="AG691" s="141">
        <f t="shared" si="18"/>
        <v>0.01566523605</v>
      </c>
    </row>
    <row r="692" ht="15.75" customHeight="1">
      <c r="A692" s="27" t="s">
        <v>172</v>
      </c>
      <c r="B692" s="143" t="s">
        <v>22</v>
      </c>
      <c r="C692" s="133" t="s">
        <v>509</v>
      </c>
      <c r="D692" s="134">
        <v>44886.0</v>
      </c>
      <c r="E692" s="133">
        <v>0.0</v>
      </c>
      <c r="F692" s="133">
        <v>0.0</v>
      </c>
      <c r="G692" s="133">
        <v>0.0</v>
      </c>
      <c r="H692" s="133">
        <v>0.0</v>
      </c>
      <c r="I692" s="133">
        <v>0.0</v>
      </c>
      <c r="J692" s="133">
        <v>0.0</v>
      </c>
      <c r="K692" s="133">
        <v>0.0</v>
      </c>
      <c r="L692" s="133">
        <v>0.0</v>
      </c>
      <c r="M692" s="133">
        <v>0.0</v>
      </c>
      <c r="N692" s="133">
        <v>0.0</v>
      </c>
      <c r="O692" s="133">
        <v>50.0</v>
      </c>
      <c r="P692" s="135">
        <f t="shared" si="1"/>
        <v>50</v>
      </c>
      <c r="Q692" s="136">
        <f t="shared" si="2"/>
        <v>0</v>
      </c>
      <c r="R692" s="137">
        <f t="shared" si="3"/>
        <v>0</v>
      </c>
      <c r="S692" s="138">
        <f t="shared" si="4"/>
        <v>0</v>
      </c>
      <c r="T692" s="139">
        <f t="shared" si="5"/>
        <v>0</v>
      </c>
      <c r="U692" s="139">
        <f t="shared" si="6"/>
        <v>0</v>
      </c>
      <c r="V692" s="139">
        <f t="shared" si="7"/>
        <v>0</v>
      </c>
      <c r="W692" s="139">
        <f t="shared" si="8"/>
        <v>0</v>
      </c>
      <c r="X692" s="139">
        <f t="shared" si="9"/>
        <v>0</v>
      </c>
      <c r="Y692" s="139">
        <f t="shared" si="10"/>
        <v>0</v>
      </c>
      <c r="Z692" s="139">
        <f t="shared" si="11"/>
        <v>0</v>
      </c>
      <c r="AA692" s="139">
        <f t="shared" si="12"/>
        <v>0</v>
      </c>
      <c r="AB692" s="139">
        <f t="shared" si="13"/>
        <v>0</v>
      </c>
      <c r="AC692" s="139">
        <f t="shared" si="14"/>
        <v>0</v>
      </c>
      <c r="AD692" s="139">
        <f t="shared" si="15"/>
        <v>0</v>
      </c>
      <c r="AE692" s="140">
        <f t="shared" si="16"/>
        <v>0</v>
      </c>
      <c r="AF692" s="98">
        <f t="shared" si="17"/>
        <v>0</v>
      </c>
      <c r="AG692" s="141">
        <f t="shared" si="18"/>
        <v>0</v>
      </c>
    </row>
    <row r="693" ht="15.75" customHeight="1">
      <c r="A693" s="27" t="s">
        <v>172</v>
      </c>
      <c r="B693" s="143" t="s">
        <v>22</v>
      </c>
      <c r="C693" s="133" t="s">
        <v>510</v>
      </c>
      <c r="D693" s="134">
        <v>44886.0</v>
      </c>
      <c r="P693" s="135">
        <f t="shared" si="1"/>
        <v>0</v>
      </c>
      <c r="Q693" s="136">
        <f t="shared" si="2"/>
        <v>0</v>
      </c>
      <c r="R693" s="137">
        <f t="shared" si="3"/>
        <v>0</v>
      </c>
      <c r="S693" s="138">
        <f t="shared" si="4"/>
        <v>0</v>
      </c>
      <c r="T693" s="139">
        <f t="shared" si="5"/>
        <v>0</v>
      </c>
      <c r="U693" s="139">
        <f t="shared" si="6"/>
        <v>0</v>
      </c>
      <c r="V693" s="139">
        <f t="shared" si="7"/>
        <v>0</v>
      </c>
      <c r="W693" s="139">
        <f t="shared" si="8"/>
        <v>0</v>
      </c>
      <c r="X693" s="139">
        <f t="shared" si="9"/>
        <v>0</v>
      </c>
      <c r="Y693" s="139">
        <f t="shared" si="10"/>
        <v>0</v>
      </c>
      <c r="Z693" s="139">
        <f t="shared" si="11"/>
        <v>0</v>
      </c>
      <c r="AA693" s="139">
        <f t="shared" si="12"/>
        <v>0</v>
      </c>
      <c r="AB693" s="139">
        <f t="shared" si="13"/>
        <v>0</v>
      </c>
      <c r="AC693" s="139">
        <f t="shared" si="14"/>
        <v>0</v>
      </c>
      <c r="AD693" s="139">
        <f t="shared" si="15"/>
        <v>0</v>
      </c>
      <c r="AE693" s="140">
        <f t="shared" si="16"/>
        <v>0</v>
      </c>
      <c r="AF693" s="98">
        <f t="shared" si="17"/>
        <v>0</v>
      </c>
      <c r="AG693" s="141">
        <f t="shared" si="18"/>
        <v>0</v>
      </c>
    </row>
    <row r="694" ht="15.75" customHeight="1">
      <c r="A694" s="27" t="s">
        <v>172</v>
      </c>
      <c r="B694" s="143" t="s">
        <v>22</v>
      </c>
      <c r="C694" s="133" t="s">
        <v>511</v>
      </c>
      <c r="D694" s="134">
        <v>44886.0</v>
      </c>
      <c r="E694" s="133">
        <v>20.0</v>
      </c>
      <c r="F694" s="133">
        <v>0.0</v>
      </c>
      <c r="G694" s="133">
        <v>10.0</v>
      </c>
      <c r="H694" s="133">
        <v>0.0</v>
      </c>
      <c r="I694" s="133">
        <v>0.0</v>
      </c>
      <c r="J694" s="133">
        <v>0.0</v>
      </c>
      <c r="K694" s="133">
        <v>10.0</v>
      </c>
      <c r="L694" s="133">
        <v>100.0</v>
      </c>
      <c r="M694" s="133">
        <v>30.0</v>
      </c>
      <c r="N694" s="133">
        <v>0.0</v>
      </c>
      <c r="O694" s="133">
        <v>0.0</v>
      </c>
      <c r="P694" s="135">
        <f t="shared" si="1"/>
        <v>170</v>
      </c>
      <c r="Q694" s="136">
        <f t="shared" si="2"/>
        <v>0.086</v>
      </c>
      <c r="R694" s="137">
        <f t="shared" si="3"/>
        <v>0.012</v>
      </c>
      <c r="S694" s="138">
        <f t="shared" si="4"/>
        <v>0</v>
      </c>
      <c r="T694" s="139">
        <f t="shared" si="5"/>
        <v>0.1</v>
      </c>
      <c r="U694" s="139">
        <f t="shared" si="6"/>
        <v>0</v>
      </c>
      <c r="V694" s="139">
        <f t="shared" si="7"/>
        <v>0</v>
      </c>
      <c r="W694" s="139">
        <f t="shared" si="8"/>
        <v>0</v>
      </c>
      <c r="X694" s="139">
        <f t="shared" si="9"/>
        <v>0.095</v>
      </c>
      <c r="Y694" s="139">
        <f t="shared" si="10"/>
        <v>0.069</v>
      </c>
      <c r="Z694" s="139">
        <f t="shared" si="11"/>
        <v>0.56</v>
      </c>
      <c r="AA694" s="139">
        <f t="shared" si="12"/>
        <v>0.56</v>
      </c>
      <c r="AB694" s="139">
        <f t="shared" si="13"/>
        <v>0.294</v>
      </c>
      <c r="AC694" s="139">
        <f t="shared" si="14"/>
        <v>0.435</v>
      </c>
      <c r="AD694" s="139">
        <f t="shared" si="15"/>
        <v>0</v>
      </c>
      <c r="AE694" s="140">
        <f t="shared" si="16"/>
        <v>2.211</v>
      </c>
      <c r="AF694" s="98">
        <f t="shared" si="17"/>
        <v>0.09489270386</v>
      </c>
      <c r="AG694" s="141">
        <f t="shared" si="18"/>
        <v>0.09489270386</v>
      </c>
    </row>
    <row r="695" ht="15.75" customHeight="1">
      <c r="A695" s="27" t="s">
        <v>172</v>
      </c>
      <c r="B695" s="143" t="s">
        <v>22</v>
      </c>
      <c r="C695" s="133" t="s">
        <v>512</v>
      </c>
      <c r="D695" s="134">
        <v>44886.0</v>
      </c>
      <c r="E695" s="133">
        <v>20.0</v>
      </c>
      <c r="F695" s="133">
        <v>50.0</v>
      </c>
      <c r="G695" s="133">
        <v>20.0</v>
      </c>
      <c r="H695" s="133">
        <v>50.0</v>
      </c>
      <c r="I695" s="133">
        <v>32.0</v>
      </c>
      <c r="J695" s="133">
        <v>50.0</v>
      </c>
      <c r="K695" s="133">
        <v>70.0</v>
      </c>
      <c r="L695" s="133">
        <v>20.0</v>
      </c>
      <c r="M695" s="133">
        <v>10.0</v>
      </c>
      <c r="N695" s="133">
        <v>70.0</v>
      </c>
      <c r="O695" s="133">
        <v>0.0</v>
      </c>
      <c r="P695" s="135">
        <f t="shared" si="1"/>
        <v>392</v>
      </c>
      <c r="Q695" s="136">
        <f t="shared" si="2"/>
        <v>0.086</v>
      </c>
      <c r="R695" s="137">
        <f t="shared" si="3"/>
        <v>0.012</v>
      </c>
      <c r="S695" s="138">
        <f t="shared" si="4"/>
        <v>0.37</v>
      </c>
      <c r="T695" s="139">
        <f t="shared" si="5"/>
        <v>0.2</v>
      </c>
      <c r="U695" s="139">
        <f t="shared" si="6"/>
        <v>0.595</v>
      </c>
      <c r="V695" s="139">
        <f t="shared" si="7"/>
        <v>0.2496</v>
      </c>
      <c r="W695" s="139">
        <f t="shared" si="8"/>
        <v>1.905</v>
      </c>
      <c r="X695" s="139">
        <f t="shared" si="9"/>
        <v>0.665</v>
      </c>
      <c r="Y695" s="139">
        <f t="shared" si="10"/>
        <v>0.483</v>
      </c>
      <c r="Z695" s="139">
        <f t="shared" si="11"/>
        <v>0.112</v>
      </c>
      <c r="AA695" s="139">
        <f t="shared" si="12"/>
        <v>0.112</v>
      </c>
      <c r="AB695" s="139">
        <f t="shared" si="13"/>
        <v>0.098</v>
      </c>
      <c r="AC695" s="139">
        <f t="shared" si="14"/>
        <v>0.145</v>
      </c>
      <c r="AD695" s="139">
        <f t="shared" si="15"/>
        <v>0.385</v>
      </c>
      <c r="AE695" s="140">
        <f t="shared" si="16"/>
        <v>5.4176</v>
      </c>
      <c r="AF695" s="98">
        <f t="shared" si="17"/>
        <v>0.2325150215</v>
      </c>
      <c r="AG695" s="141">
        <f t="shared" si="18"/>
        <v>0.2325150215</v>
      </c>
    </row>
    <row r="696" ht="15.75" customHeight="1">
      <c r="A696" s="27" t="s">
        <v>172</v>
      </c>
      <c r="B696" s="143" t="s">
        <v>22</v>
      </c>
      <c r="C696" s="133" t="s">
        <v>487</v>
      </c>
      <c r="D696" s="134">
        <v>44916.0</v>
      </c>
      <c r="E696" s="133">
        <v>80.0</v>
      </c>
      <c r="F696" s="133">
        <v>100.0</v>
      </c>
      <c r="G696" s="133">
        <v>50.0</v>
      </c>
      <c r="H696" s="133">
        <v>100.0</v>
      </c>
      <c r="I696" s="133">
        <v>100.0</v>
      </c>
      <c r="J696" s="133">
        <v>50.0</v>
      </c>
      <c r="K696" s="133">
        <v>70.0</v>
      </c>
      <c r="L696" s="133">
        <v>40.0</v>
      </c>
      <c r="M696" s="133">
        <v>40.0</v>
      </c>
      <c r="N696" s="133">
        <v>50.0</v>
      </c>
      <c r="O696" s="133">
        <v>0.0</v>
      </c>
      <c r="P696" s="135">
        <f t="shared" si="1"/>
        <v>680</v>
      </c>
      <c r="Q696" s="136">
        <f t="shared" si="2"/>
        <v>0.344</v>
      </c>
      <c r="R696" s="137">
        <f t="shared" si="3"/>
        <v>0.048</v>
      </c>
      <c r="S696" s="138">
        <f t="shared" si="4"/>
        <v>0.74</v>
      </c>
      <c r="T696" s="139">
        <f t="shared" si="5"/>
        <v>0.5</v>
      </c>
      <c r="U696" s="139">
        <f t="shared" si="6"/>
        <v>1.19</v>
      </c>
      <c r="V696" s="139">
        <f t="shared" si="7"/>
        <v>0.78</v>
      </c>
      <c r="W696" s="139">
        <f t="shared" si="8"/>
        <v>1.905</v>
      </c>
      <c r="X696" s="139">
        <f t="shared" si="9"/>
        <v>0.665</v>
      </c>
      <c r="Y696" s="139">
        <f t="shared" si="10"/>
        <v>0.483</v>
      </c>
      <c r="Z696" s="139">
        <f t="shared" si="11"/>
        <v>0.224</v>
      </c>
      <c r="AA696" s="139">
        <f t="shared" si="12"/>
        <v>0.224</v>
      </c>
      <c r="AB696" s="139">
        <f t="shared" si="13"/>
        <v>0.392</v>
      </c>
      <c r="AC696" s="139">
        <f t="shared" si="14"/>
        <v>0.58</v>
      </c>
      <c r="AD696" s="139">
        <f t="shared" si="15"/>
        <v>0.275</v>
      </c>
      <c r="AE696" s="140">
        <f t="shared" si="16"/>
        <v>8.35</v>
      </c>
      <c r="AF696" s="98">
        <f t="shared" si="17"/>
        <v>0.3583690987</v>
      </c>
      <c r="AG696" s="141">
        <f t="shared" si="18"/>
        <v>0.3583690987</v>
      </c>
    </row>
    <row r="697" ht="15.75" customHeight="1">
      <c r="A697" s="27" t="s">
        <v>172</v>
      </c>
      <c r="B697" s="143" t="s">
        <v>22</v>
      </c>
      <c r="C697" s="133" t="s">
        <v>488</v>
      </c>
      <c r="D697" s="134">
        <v>44916.0</v>
      </c>
      <c r="E697" s="133">
        <v>60.0</v>
      </c>
      <c r="F697" s="133">
        <v>140.0</v>
      </c>
      <c r="G697" s="133">
        <v>40.0</v>
      </c>
      <c r="H697" s="133">
        <v>120.0</v>
      </c>
      <c r="I697" s="133">
        <v>120.0</v>
      </c>
      <c r="J697" s="133">
        <v>50.0</v>
      </c>
      <c r="K697" s="133">
        <v>80.0</v>
      </c>
      <c r="L697" s="133">
        <v>50.0</v>
      </c>
      <c r="M697" s="133">
        <v>30.0</v>
      </c>
      <c r="P697" s="135">
        <f t="shared" si="1"/>
        <v>690</v>
      </c>
      <c r="Q697" s="136">
        <f t="shared" si="2"/>
        <v>0.258</v>
      </c>
      <c r="R697" s="137">
        <f t="shared" si="3"/>
        <v>0.036</v>
      </c>
      <c r="S697" s="138">
        <f t="shared" si="4"/>
        <v>1.036</v>
      </c>
      <c r="T697" s="139">
        <f t="shared" si="5"/>
        <v>0.4</v>
      </c>
      <c r="U697" s="139">
        <f t="shared" si="6"/>
        <v>1.428</v>
      </c>
      <c r="V697" s="139">
        <f t="shared" si="7"/>
        <v>0.936</v>
      </c>
      <c r="W697" s="139">
        <f t="shared" si="8"/>
        <v>1.905</v>
      </c>
      <c r="X697" s="139">
        <f t="shared" si="9"/>
        <v>0.76</v>
      </c>
      <c r="Y697" s="139">
        <f t="shared" si="10"/>
        <v>0.552</v>
      </c>
      <c r="Z697" s="139">
        <f t="shared" si="11"/>
        <v>0.28</v>
      </c>
      <c r="AA697" s="139">
        <f t="shared" si="12"/>
        <v>0.28</v>
      </c>
      <c r="AB697" s="139">
        <f t="shared" si="13"/>
        <v>0.294</v>
      </c>
      <c r="AC697" s="139">
        <f t="shared" si="14"/>
        <v>0.435</v>
      </c>
      <c r="AD697" s="139">
        <f t="shared" si="15"/>
        <v>0</v>
      </c>
      <c r="AE697" s="140">
        <f t="shared" si="16"/>
        <v>8.6</v>
      </c>
      <c r="AF697" s="98">
        <f t="shared" si="17"/>
        <v>0.3690987124</v>
      </c>
      <c r="AG697" s="141">
        <f t="shared" si="18"/>
        <v>0.3690987124</v>
      </c>
    </row>
    <row r="698" ht="15.75" customHeight="1">
      <c r="A698" s="27" t="s">
        <v>172</v>
      </c>
      <c r="B698" s="143" t="s">
        <v>22</v>
      </c>
      <c r="C698" s="133" t="s">
        <v>489</v>
      </c>
      <c r="D698" s="134">
        <v>44916.0</v>
      </c>
      <c r="E698" s="133">
        <v>0.0</v>
      </c>
      <c r="F698" s="133">
        <v>60.0</v>
      </c>
      <c r="G698" s="133">
        <v>10.0</v>
      </c>
      <c r="H698" s="133">
        <v>40.0</v>
      </c>
      <c r="I698" s="133">
        <v>40.0</v>
      </c>
      <c r="M698" s="133">
        <v>20.0</v>
      </c>
      <c r="P698" s="135">
        <f t="shared" si="1"/>
        <v>170</v>
      </c>
      <c r="Q698" s="136">
        <f t="shared" si="2"/>
        <v>0</v>
      </c>
      <c r="R698" s="137">
        <f t="shared" si="3"/>
        <v>0</v>
      </c>
      <c r="S698" s="138">
        <f t="shared" si="4"/>
        <v>0.444</v>
      </c>
      <c r="T698" s="139">
        <f t="shared" si="5"/>
        <v>0.1</v>
      </c>
      <c r="U698" s="139">
        <f t="shared" si="6"/>
        <v>0.476</v>
      </c>
      <c r="V698" s="139">
        <f t="shared" si="7"/>
        <v>0.312</v>
      </c>
      <c r="W698" s="139">
        <f t="shared" si="8"/>
        <v>0</v>
      </c>
      <c r="X698" s="139">
        <f t="shared" si="9"/>
        <v>0</v>
      </c>
      <c r="Y698" s="139">
        <f t="shared" si="10"/>
        <v>0</v>
      </c>
      <c r="Z698" s="139">
        <f t="shared" si="11"/>
        <v>0</v>
      </c>
      <c r="AA698" s="139">
        <f t="shared" si="12"/>
        <v>0</v>
      </c>
      <c r="AB698" s="139">
        <f t="shared" si="13"/>
        <v>0.196</v>
      </c>
      <c r="AC698" s="139">
        <f t="shared" si="14"/>
        <v>0.29</v>
      </c>
      <c r="AD698" s="139">
        <f t="shared" si="15"/>
        <v>0</v>
      </c>
      <c r="AE698" s="140">
        <f t="shared" si="16"/>
        <v>1.818</v>
      </c>
      <c r="AF698" s="98">
        <f t="shared" si="17"/>
        <v>0.07802575107</v>
      </c>
      <c r="AG698" s="141">
        <f t="shared" si="18"/>
        <v>0.07802575107</v>
      </c>
    </row>
    <row r="699" ht="15.75" customHeight="1">
      <c r="A699" s="27" t="s">
        <v>172</v>
      </c>
      <c r="B699" s="143" t="s">
        <v>22</v>
      </c>
      <c r="C699" s="133" t="s">
        <v>490</v>
      </c>
      <c r="D699" s="134">
        <v>44916.0</v>
      </c>
      <c r="E699" s="133">
        <v>20.0</v>
      </c>
      <c r="F699" s="133">
        <v>0.0</v>
      </c>
      <c r="G699" s="133">
        <v>20.0</v>
      </c>
      <c r="H699" s="133">
        <v>40.0</v>
      </c>
      <c r="I699" s="133">
        <v>44.0</v>
      </c>
      <c r="J699" s="133">
        <v>0.0</v>
      </c>
      <c r="K699" s="133">
        <v>10.0</v>
      </c>
      <c r="L699" s="133">
        <v>20.0</v>
      </c>
      <c r="M699" s="133">
        <v>10.0</v>
      </c>
      <c r="N699" s="133">
        <v>40.0</v>
      </c>
      <c r="P699" s="135">
        <f t="shared" si="1"/>
        <v>204</v>
      </c>
      <c r="Q699" s="136">
        <f t="shared" si="2"/>
        <v>0.086</v>
      </c>
      <c r="R699" s="137">
        <f t="shared" si="3"/>
        <v>0.012</v>
      </c>
      <c r="S699" s="138">
        <f t="shared" si="4"/>
        <v>0</v>
      </c>
      <c r="T699" s="139">
        <f t="shared" si="5"/>
        <v>0.2</v>
      </c>
      <c r="U699" s="139">
        <f t="shared" si="6"/>
        <v>0.476</v>
      </c>
      <c r="V699" s="139">
        <f t="shared" si="7"/>
        <v>0.3432</v>
      </c>
      <c r="W699" s="139">
        <f t="shared" si="8"/>
        <v>0</v>
      </c>
      <c r="X699" s="139">
        <f t="shared" si="9"/>
        <v>0.095</v>
      </c>
      <c r="Y699" s="139">
        <f t="shared" si="10"/>
        <v>0.069</v>
      </c>
      <c r="Z699" s="139">
        <f t="shared" si="11"/>
        <v>0.112</v>
      </c>
      <c r="AA699" s="139">
        <f t="shared" si="12"/>
        <v>0.112</v>
      </c>
      <c r="AB699" s="139">
        <f t="shared" si="13"/>
        <v>0.098</v>
      </c>
      <c r="AC699" s="139">
        <f t="shared" si="14"/>
        <v>0.145</v>
      </c>
      <c r="AD699" s="139">
        <f t="shared" si="15"/>
        <v>0.22</v>
      </c>
      <c r="AE699" s="140">
        <f t="shared" si="16"/>
        <v>1.9682</v>
      </c>
      <c r="AF699" s="98">
        <f t="shared" si="17"/>
        <v>0.084472103</v>
      </c>
      <c r="AG699" s="141">
        <f t="shared" si="18"/>
        <v>0.084472103</v>
      </c>
    </row>
    <row r="700" ht="15.75" customHeight="1">
      <c r="A700" s="27" t="s">
        <v>172</v>
      </c>
      <c r="B700" s="143" t="s">
        <v>22</v>
      </c>
      <c r="C700" s="133" t="s">
        <v>491</v>
      </c>
      <c r="D700" s="134">
        <v>44916.0</v>
      </c>
      <c r="E700" s="133">
        <v>40.0</v>
      </c>
      <c r="F700" s="133">
        <v>160.0</v>
      </c>
      <c r="G700" s="133">
        <v>50.0</v>
      </c>
      <c r="H700" s="133">
        <v>100.0</v>
      </c>
      <c r="I700" s="133">
        <v>100.0</v>
      </c>
      <c r="J700" s="133">
        <v>50.0</v>
      </c>
      <c r="K700" s="133">
        <v>0.0</v>
      </c>
      <c r="L700" s="133">
        <v>50.0</v>
      </c>
      <c r="M700" s="133">
        <v>30.0</v>
      </c>
      <c r="N700" s="133">
        <v>0.0</v>
      </c>
      <c r="O700" s="133">
        <v>0.0</v>
      </c>
      <c r="P700" s="135">
        <f t="shared" si="1"/>
        <v>580</v>
      </c>
      <c r="Q700" s="136">
        <f t="shared" si="2"/>
        <v>0.172</v>
      </c>
      <c r="R700" s="137">
        <f t="shared" si="3"/>
        <v>0.024</v>
      </c>
      <c r="S700" s="138">
        <f t="shared" si="4"/>
        <v>1.184</v>
      </c>
      <c r="T700" s="139">
        <f t="shared" si="5"/>
        <v>0.5</v>
      </c>
      <c r="U700" s="139">
        <f t="shared" si="6"/>
        <v>1.19</v>
      </c>
      <c r="V700" s="139">
        <f t="shared" si="7"/>
        <v>0.78</v>
      </c>
      <c r="W700" s="139">
        <f t="shared" si="8"/>
        <v>1.905</v>
      </c>
      <c r="X700" s="139">
        <f t="shared" si="9"/>
        <v>0</v>
      </c>
      <c r="Y700" s="139">
        <f t="shared" si="10"/>
        <v>0</v>
      </c>
      <c r="Z700" s="139">
        <f t="shared" si="11"/>
        <v>0.28</v>
      </c>
      <c r="AA700" s="139">
        <f t="shared" si="12"/>
        <v>0.28</v>
      </c>
      <c r="AB700" s="139">
        <f t="shared" si="13"/>
        <v>0.294</v>
      </c>
      <c r="AC700" s="139">
        <f t="shared" si="14"/>
        <v>0.435</v>
      </c>
      <c r="AD700" s="139">
        <f t="shared" si="15"/>
        <v>0</v>
      </c>
      <c r="AE700" s="140">
        <f t="shared" si="16"/>
        <v>7.044</v>
      </c>
      <c r="AF700" s="98">
        <f t="shared" si="17"/>
        <v>0.3023175966</v>
      </c>
      <c r="AG700" s="141">
        <f t="shared" si="18"/>
        <v>0.3023175966</v>
      </c>
    </row>
    <row r="701" ht="15.75" customHeight="1">
      <c r="A701" s="27" t="s">
        <v>172</v>
      </c>
      <c r="B701" s="143" t="s">
        <v>22</v>
      </c>
      <c r="C701" s="133" t="s">
        <v>492</v>
      </c>
      <c r="D701" s="134">
        <v>44916.0</v>
      </c>
      <c r="E701" s="133">
        <v>0.0</v>
      </c>
      <c r="F701" s="133">
        <v>40.0</v>
      </c>
      <c r="G701" s="133">
        <v>5.0</v>
      </c>
      <c r="H701" s="133">
        <v>30.0</v>
      </c>
      <c r="I701" s="133">
        <v>32.0</v>
      </c>
      <c r="J701" s="133">
        <v>10.0</v>
      </c>
      <c r="K701" s="133">
        <v>20.0</v>
      </c>
      <c r="L701" s="133">
        <v>10.0</v>
      </c>
      <c r="M701" s="133">
        <v>20.0</v>
      </c>
      <c r="P701" s="135">
        <f t="shared" si="1"/>
        <v>167</v>
      </c>
      <c r="Q701" s="136">
        <f t="shared" si="2"/>
        <v>0</v>
      </c>
      <c r="R701" s="137">
        <f t="shared" si="3"/>
        <v>0</v>
      </c>
      <c r="S701" s="138">
        <f t="shared" si="4"/>
        <v>0.296</v>
      </c>
      <c r="T701" s="139">
        <f t="shared" si="5"/>
        <v>0.05</v>
      </c>
      <c r="U701" s="139">
        <f t="shared" si="6"/>
        <v>0.357</v>
      </c>
      <c r="V701" s="139">
        <f t="shared" si="7"/>
        <v>0.2496</v>
      </c>
      <c r="W701" s="139">
        <f t="shared" si="8"/>
        <v>0.381</v>
      </c>
      <c r="X701" s="139">
        <f t="shared" si="9"/>
        <v>0.19</v>
      </c>
      <c r="Y701" s="139">
        <f t="shared" si="10"/>
        <v>0.138</v>
      </c>
      <c r="Z701" s="139">
        <f t="shared" si="11"/>
        <v>0.056</v>
      </c>
      <c r="AA701" s="139">
        <f t="shared" si="12"/>
        <v>0.056</v>
      </c>
      <c r="AB701" s="139">
        <f t="shared" si="13"/>
        <v>0.196</v>
      </c>
      <c r="AC701" s="139">
        <f t="shared" si="14"/>
        <v>0.29</v>
      </c>
      <c r="AD701" s="139">
        <f t="shared" si="15"/>
        <v>0</v>
      </c>
      <c r="AE701" s="140">
        <f t="shared" si="16"/>
        <v>2.2596</v>
      </c>
      <c r="AF701" s="98">
        <f t="shared" si="17"/>
        <v>0.09697854077</v>
      </c>
      <c r="AG701" s="141">
        <f t="shared" si="18"/>
        <v>0.09697854077</v>
      </c>
    </row>
    <row r="702" ht="15.75" customHeight="1">
      <c r="A702" s="27" t="s">
        <v>172</v>
      </c>
      <c r="B702" s="143" t="s">
        <v>22</v>
      </c>
      <c r="C702" s="133" t="s">
        <v>493</v>
      </c>
      <c r="D702" s="134">
        <v>44916.0</v>
      </c>
      <c r="E702" s="133">
        <v>40.0</v>
      </c>
      <c r="F702" s="133">
        <v>0.0</v>
      </c>
      <c r="G702" s="133">
        <v>25.0</v>
      </c>
      <c r="H702" s="133">
        <v>0.0</v>
      </c>
      <c r="I702" s="133">
        <v>0.0</v>
      </c>
      <c r="J702" s="133">
        <v>0.0</v>
      </c>
      <c r="K702" s="133">
        <v>0.0</v>
      </c>
      <c r="L702" s="133">
        <v>20.0</v>
      </c>
      <c r="M702" s="133">
        <v>20.0</v>
      </c>
      <c r="N702" s="133">
        <v>0.0</v>
      </c>
      <c r="O702" s="133">
        <v>0.0</v>
      </c>
      <c r="P702" s="135">
        <f t="shared" si="1"/>
        <v>105</v>
      </c>
      <c r="Q702" s="136">
        <f t="shared" si="2"/>
        <v>0.172</v>
      </c>
      <c r="R702" s="137">
        <f t="shared" si="3"/>
        <v>0.024</v>
      </c>
      <c r="S702" s="138">
        <f t="shared" si="4"/>
        <v>0</v>
      </c>
      <c r="T702" s="139">
        <f t="shared" si="5"/>
        <v>0.25</v>
      </c>
      <c r="U702" s="139">
        <f t="shared" si="6"/>
        <v>0</v>
      </c>
      <c r="V702" s="139">
        <f t="shared" si="7"/>
        <v>0</v>
      </c>
      <c r="W702" s="139">
        <f t="shared" si="8"/>
        <v>0</v>
      </c>
      <c r="X702" s="139">
        <f t="shared" si="9"/>
        <v>0</v>
      </c>
      <c r="Y702" s="139">
        <f t="shared" si="10"/>
        <v>0</v>
      </c>
      <c r="Z702" s="139">
        <f t="shared" si="11"/>
        <v>0.112</v>
      </c>
      <c r="AA702" s="139">
        <f t="shared" si="12"/>
        <v>0.112</v>
      </c>
      <c r="AB702" s="139">
        <f t="shared" si="13"/>
        <v>0.196</v>
      </c>
      <c r="AC702" s="139">
        <f t="shared" si="14"/>
        <v>0.29</v>
      </c>
      <c r="AD702" s="139">
        <f t="shared" si="15"/>
        <v>0</v>
      </c>
      <c r="AE702" s="140">
        <f t="shared" si="16"/>
        <v>1.156</v>
      </c>
      <c r="AF702" s="98">
        <f t="shared" si="17"/>
        <v>0.04961373391</v>
      </c>
      <c r="AG702" s="141">
        <f t="shared" si="18"/>
        <v>0.04961373391</v>
      </c>
    </row>
    <row r="703" ht="15.75" customHeight="1">
      <c r="A703" s="27" t="s">
        <v>172</v>
      </c>
      <c r="B703" s="143" t="s">
        <v>22</v>
      </c>
      <c r="C703" s="133" t="s">
        <v>494</v>
      </c>
      <c r="D703" s="134">
        <v>44916.0</v>
      </c>
      <c r="E703" s="133">
        <v>0.0</v>
      </c>
      <c r="F703" s="133">
        <v>50.0</v>
      </c>
      <c r="G703" s="133">
        <v>20.0</v>
      </c>
      <c r="H703" s="133">
        <v>50.0</v>
      </c>
      <c r="I703" s="133">
        <v>52.0</v>
      </c>
      <c r="J703" s="133">
        <v>0.0</v>
      </c>
      <c r="K703" s="133">
        <v>30.0</v>
      </c>
      <c r="L703" s="133">
        <v>0.0</v>
      </c>
      <c r="M703" s="133">
        <v>30.0</v>
      </c>
      <c r="N703" s="133">
        <v>60.0</v>
      </c>
      <c r="O703" s="133">
        <v>0.0</v>
      </c>
      <c r="P703" s="135">
        <f t="shared" si="1"/>
        <v>292</v>
      </c>
      <c r="Q703" s="136">
        <f t="shared" si="2"/>
        <v>0</v>
      </c>
      <c r="R703" s="137">
        <f t="shared" si="3"/>
        <v>0</v>
      </c>
      <c r="S703" s="138">
        <f t="shared" si="4"/>
        <v>0.37</v>
      </c>
      <c r="T703" s="139">
        <f t="shared" si="5"/>
        <v>0.2</v>
      </c>
      <c r="U703" s="139">
        <f t="shared" si="6"/>
        <v>0.595</v>
      </c>
      <c r="V703" s="139">
        <f t="shared" si="7"/>
        <v>0.4056</v>
      </c>
      <c r="W703" s="139">
        <f t="shared" si="8"/>
        <v>0</v>
      </c>
      <c r="X703" s="139">
        <f t="shared" si="9"/>
        <v>0.285</v>
      </c>
      <c r="Y703" s="139">
        <f t="shared" si="10"/>
        <v>0.207</v>
      </c>
      <c r="Z703" s="139">
        <f t="shared" si="11"/>
        <v>0</v>
      </c>
      <c r="AA703" s="139">
        <f t="shared" si="12"/>
        <v>0</v>
      </c>
      <c r="AB703" s="139">
        <f t="shared" si="13"/>
        <v>0.294</v>
      </c>
      <c r="AC703" s="139">
        <f t="shared" si="14"/>
        <v>0.435</v>
      </c>
      <c r="AD703" s="139">
        <f t="shared" si="15"/>
        <v>0.33</v>
      </c>
      <c r="AE703" s="140">
        <f t="shared" si="16"/>
        <v>3.1216</v>
      </c>
      <c r="AF703" s="98">
        <f t="shared" si="17"/>
        <v>0.1339742489</v>
      </c>
      <c r="AG703" s="141">
        <f t="shared" si="18"/>
        <v>0.1339742489</v>
      </c>
    </row>
    <row r="704" ht="15.75" customHeight="1">
      <c r="A704" s="27" t="s">
        <v>172</v>
      </c>
      <c r="B704" s="143" t="s">
        <v>22</v>
      </c>
      <c r="C704" s="133" t="s">
        <v>495</v>
      </c>
      <c r="D704" s="134">
        <v>44916.0</v>
      </c>
      <c r="E704" s="133">
        <v>80.0</v>
      </c>
      <c r="F704" s="133">
        <v>100.0</v>
      </c>
      <c r="G704" s="133">
        <v>45.0</v>
      </c>
      <c r="H704" s="133">
        <v>60.0</v>
      </c>
      <c r="I704" s="133">
        <v>60.0</v>
      </c>
      <c r="J704" s="133">
        <v>50.0</v>
      </c>
      <c r="K704" s="133">
        <v>60.0</v>
      </c>
      <c r="L704" s="133">
        <v>40.0</v>
      </c>
      <c r="M704" s="133">
        <v>0.0</v>
      </c>
      <c r="P704" s="135">
        <f t="shared" si="1"/>
        <v>495</v>
      </c>
      <c r="Q704" s="136">
        <f t="shared" si="2"/>
        <v>0.344</v>
      </c>
      <c r="R704" s="137">
        <f t="shared" si="3"/>
        <v>0.048</v>
      </c>
      <c r="S704" s="138">
        <f t="shared" si="4"/>
        <v>0.74</v>
      </c>
      <c r="T704" s="139">
        <f t="shared" si="5"/>
        <v>0.45</v>
      </c>
      <c r="U704" s="139">
        <f t="shared" si="6"/>
        <v>0.714</v>
      </c>
      <c r="V704" s="139">
        <f t="shared" si="7"/>
        <v>0.468</v>
      </c>
      <c r="W704" s="139">
        <f t="shared" si="8"/>
        <v>1.905</v>
      </c>
      <c r="X704" s="139">
        <f t="shared" si="9"/>
        <v>0.57</v>
      </c>
      <c r="Y704" s="139">
        <f t="shared" si="10"/>
        <v>0.414</v>
      </c>
      <c r="Z704" s="139">
        <f t="shared" si="11"/>
        <v>0.224</v>
      </c>
      <c r="AA704" s="139">
        <f t="shared" si="12"/>
        <v>0.224</v>
      </c>
      <c r="AB704" s="139">
        <f t="shared" si="13"/>
        <v>0</v>
      </c>
      <c r="AC704" s="139">
        <f t="shared" si="14"/>
        <v>0</v>
      </c>
      <c r="AD704" s="139">
        <f t="shared" si="15"/>
        <v>0</v>
      </c>
      <c r="AE704" s="140">
        <f t="shared" si="16"/>
        <v>6.101</v>
      </c>
      <c r="AF704" s="98">
        <f t="shared" si="17"/>
        <v>0.2618454936</v>
      </c>
      <c r="AG704" s="141">
        <f t="shared" si="18"/>
        <v>0.2618454936</v>
      </c>
    </row>
    <row r="705" ht="15.75" customHeight="1">
      <c r="A705" s="27" t="s">
        <v>172</v>
      </c>
      <c r="B705" s="143" t="s">
        <v>22</v>
      </c>
      <c r="C705" s="133" t="s">
        <v>496</v>
      </c>
      <c r="D705" s="134">
        <v>44916.0</v>
      </c>
      <c r="E705" s="133">
        <v>100.0</v>
      </c>
      <c r="F705" s="133">
        <v>140.0</v>
      </c>
      <c r="G705" s="133">
        <v>50.0</v>
      </c>
      <c r="H705" s="133">
        <v>120.0</v>
      </c>
      <c r="I705" s="133">
        <v>116.0</v>
      </c>
      <c r="J705" s="133">
        <v>100.0</v>
      </c>
      <c r="K705" s="133">
        <v>90.0</v>
      </c>
      <c r="L705" s="133">
        <v>60.0</v>
      </c>
      <c r="M705" s="133">
        <v>30.0</v>
      </c>
      <c r="N705" s="133">
        <v>90.0</v>
      </c>
      <c r="O705" s="133">
        <v>20.0</v>
      </c>
      <c r="P705" s="135">
        <f t="shared" si="1"/>
        <v>916</v>
      </c>
      <c r="Q705" s="136">
        <f t="shared" si="2"/>
        <v>0.43</v>
      </c>
      <c r="R705" s="137">
        <f t="shared" si="3"/>
        <v>0.06</v>
      </c>
      <c r="S705" s="138">
        <f t="shared" si="4"/>
        <v>1.036</v>
      </c>
      <c r="T705" s="139">
        <f t="shared" si="5"/>
        <v>0.5</v>
      </c>
      <c r="U705" s="139">
        <f t="shared" si="6"/>
        <v>1.428</v>
      </c>
      <c r="V705" s="139">
        <f t="shared" si="7"/>
        <v>0.9048</v>
      </c>
      <c r="W705" s="139">
        <f t="shared" si="8"/>
        <v>3.81</v>
      </c>
      <c r="X705" s="139">
        <f t="shared" si="9"/>
        <v>0.855</v>
      </c>
      <c r="Y705" s="139">
        <f t="shared" si="10"/>
        <v>0.621</v>
      </c>
      <c r="Z705" s="139">
        <f t="shared" si="11"/>
        <v>0.336</v>
      </c>
      <c r="AA705" s="139">
        <f t="shared" si="12"/>
        <v>0.336</v>
      </c>
      <c r="AB705" s="139">
        <f t="shared" si="13"/>
        <v>0.294</v>
      </c>
      <c r="AC705" s="139">
        <f t="shared" si="14"/>
        <v>0.435</v>
      </c>
      <c r="AD705" s="139">
        <f t="shared" si="15"/>
        <v>0.495</v>
      </c>
      <c r="AE705" s="140">
        <f t="shared" si="16"/>
        <v>11.5408</v>
      </c>
      <c r="AF705" s="98">
        <f t="shared" si="17"/>
        <v>0.4953133047</v>
      </c>
      <c r="AG705" s="141">
        <f t="shared" si="18"/>
        <v>0.4953133047</v>
      </c>
    </row>
    <row r="706" ht="15.75" customHeight="1">
      <c r="A706" s="27" t="s">
        <v>172</v>
      </c>
      <c r="B706" s="143" t="s">
        <v>22</v>
      </c>
      <c r="C706" s="133" t="s">
        <v>497</v>
      </c>
      <c r="D706" s="134">
        <v>44916.0</v>
      </c>
      <c r="E706" s="133">
        <v>80.0</v>
      </c>
      <c r="F706" s="133">
        <v>70.0</v>
      </c>
      <c r="G706" s="133">
        <v>10.0</v>
      </c>
      <c r="H706" s="133">
        <v>100.0</v>
      </c>
      <c r="I706" s="133">
        <v>100.0</v>
      </c>
      <c r="J706" s="133">
        <v>50.0</v>
      </c>
      <c r="K706" s="133">
        <v>60.0</v>
      </c>
      <c r="L706" s="133">
        <v>50.0</v>
      </c>
      <c r="M706" s="133">
        <v>40.0</v>
      </c>
      <c r="N706" s="133">
        <v>50.0</v>
      </c>
      <c r="O706" s="133">
        <v>0.0</v>
      </c>
      <c r="P706" s="135">
        <f t="shared" si="1"/>
        <v>610</v>
      </c>
      <c r="Q706" s="136">
        <f t="shared" si="2"/>
        <v>0.344</v>
      </c>
      <c r="R706" s="137">
        <f t="shared" si="3"/>
        <v>0.048</v>
      </c>
      <c r="S706" s="138">
        <f t="shared" si="4"/>
        <v>0.518</v>
      </c>
      <c r="T706" s="139">
        <f t="shared" si="5"/>
        <v>0.1</v>
      </c>
      <c r="U706" s="139">
        <f t="shared" si="6"/>
        <v>1.19</v>
      </c>
      <c r="V706" s="139">
        <f t="shared" si="7"/>
        <v>0.78</v>
      </c>
      <c r="W706" s="139">
        <f t="shared" si="8"/>
        <v>1.905</v>
      </c>
      <c r="X706" s="139">
        <f t="shared" si="9"/>
        <v>0.57</v>
      </c>
      <c r="Y706" s="139">
        <f t="shared" si="10"/>
        <v>0.414</v>
      </c>
      <c r="Z706" s="139">
        <f t="shared" si="11"/>
        <v>0.28</v>
      </c>
      <c r="AA706" s="139">
        <f t="shared" si="12"/>
        <v>0.28</v>
      </c>
      <c r="AB706" s="139">
        <f t="shared" si="13"/>
        <v>0.392</v>
      </c>
      <c r="AC706" s="139">
        <f t="shared" si="14"/>
        <v>0.58</v>
      </c>
      <c r="AD706" s="139">
        <f t="shared" si="15"/>
        <v>0.275</v>
      </c>
      <c r="AE706" s="140">
        <f t="shared" si="16"/>
        <v>7.676</v>
      </c>
      <c r="AF706" s="98">
        <f t="shared" si="17"/>
        <v>0.3294420601</v>
      </c>
      <c r="AG706" s="141">
        <f t="shared" si="18"/>
        <v>0.3294420601</v>
      </c>
    </row>
    <row r="707" ht="15.75" customHeight="1">
      <c r="A707" s="27" t="s">
        <v>172</v>
      </c>
      <c r="B707" s="143" t="s">
        <v>22</v>
      </c>
      <c r="C707" s="133" t="s">
        <v>498</v>
      </c>
      <c r="D707" s="134">
        <v>44916.0</v>
      </c>
      <c r="E707" s="133">
        <v>120.0</v>
      </c>
      <c r="F707" s="133">
        <v>250.0</v>
      </c>
      <c r="G707" s="133">
        <v>100.0</v>
      </c>
      <c r="H707" s="133">
        <v>100.0</v>
      </c>
      <c r="I707" s="133">
        <v>100.0</v>
      </c>
      <c r="J707" s="133">
        <v>50.0</v>
      </c>
      <c r="K707" s="133">
        <v>100.0</v>
      </c>
      <c r="L707" s="133">
        <v>60.0</v>
      </c>
      <c r="M707" s="133">
        <v>30.0</v>
      </c>
      <c r="N707" s="133">
        <v>100.0</v>
      </c>
      <c r="O707" s="133">
        <v>50.0</v>
      </c>
      <c r="P707" s="135">
        <f t="shared" si="1"/>
        <v>1060</v>
      </c>
      <c r="Q707" s="136">
        <f t="shared" si="2"/>
        <v>0.516</v>
      </c>
      <c r="R707" s="137">
        <f t="shared" si="3"/>
        <v>0.072</v>
      </c>
      <c r="S707" s="138">
        <f t="shared" si="4"/>
        <v>1.85</v>
      </c>
      <c r="T707" s="139">
        <f t="shared" si="5"/>
        <v>1</v>
      </c>
      <c r="U707" s="139">
        <f t="shared" si="6"/>
        <v>1.19</v>
      </c>
      <c r="V707" s="139">
        <f t="shared" si="7"/>
        <v>0.78</v>
      </c>
      <c r="W707" s="139">
        <f t="shared" si="8"/>
        <v>1.905</v>
      </c>
      <c r="X707" s="139">
        <f t="shared" si="9"/>
        <v>0.95</v>
      </c>
      <c r="Y707" s="139">
        <f t="shared" si="10"/>
        <v>0.69</v>
      </c>
      <c r="Z707" s="139">
        <f t="shared" si="11"/>
        <v>0.336</v>
      </c>
      <c r="AA707" s="139">
        <f t="shared" si="12"/>
        <v>0.336</v>
      </c>
      <c r="AB707" s="139">
        <f t="shared" si="13"/>
        <v>0.294</v>
      </c>
      <c r="AC707" s="139">
        <f t="shared" si="14"/>
        <v>0.435</v>
      </c>
      <c r="AD707" s="139">
        <f t="shared" si="15"/>
        <v>0.55</v>
      </c>
      <c r="AE707" s="140">
        <f t="shared" si="16"/>
        <v>10.904</v>
      </c>
      <c r="AF707" s="98">
        <f t="shared" si="17"/>
        <v>0.4679828326</v>
      </c>
      <c r="AG707" s="141">
        <f t="shared" si="18"/>
        <v>0.4679828326</v>
      </c>
    </row>
    <row r="708" ht="15.75" customHeight="1">
      <c r="A708" s="27" t="s">
        <v>172</v>
      </c>
      <c r="B708" s="143" t="s">
        <v>22</v>
      </c>
      <c r="C708" s="133" t="s">
        <v>499</v>
      </c>
      <c r="D708" s="134">
        <v>44916.0</v>
      </c>
      <c r="E708" s="133">
        <v>60.0</v>
      </c>
      <c r="F708" s="133">
        <v>80.0</v>
      </c>
      <c r="G708" s="133">
        <v>5.0</v>
      </c>
      <c r="H708" s="133">
        <v>60.0</v>
      </c>
      <c r="I708" s="133">
        <v>80.0</v>
      </c>
      <c r="J708" s="133">
        <v>0.0</v>
      </c>
      <c r="K708" s="133">
        <v>0.0</v>
      </c>
      <c r="L708" s="133">
        <v>40.0</v>
      </c>
      <c r="M708" s="133">
        <v>0.0</v>
      </c>
      <c r="N708" s="133">
        <v>0.0</v>
      </c>
      <c r="O708" s="133">
        <v>0.0</v>
      </c>
      <c r="P708" s="135">
        <f t="shared" si="1"/>
        <v>325</v>
      </c>
      <c r="Q708" s="136">
        <f t="shared" si="2"/>
        <v>0.258</v>
      </c>
      <c r="R708" s="137">
        <f t="shared" si="3"/>
        <v>0.036</v>
      </c>
      <c r="S708" s="138">
        <f t="shared" si="4"/>
        <v>0.592</v>
      </c>
      <c r="T708" s="139">
        <f t="shared" si="5"/>
        <v>0.05</v>
      </c>
      <c r="U708" s="139">
        <f t="shared" si="6"/>
        <v>0.714</v>
      </c>
      <c r="V708" s="139">
        <f t="shared" si="7"/>
        <v>0.624</v>
      </c>
      <c r="W708" s="139">
        <f t="shared" si="8"/>
        <v>0</v>
      </c>
      <c r="X708" s="139">
        <f t="shared" si="9"/>
        <v>0</v>
      </c>
      <c r="Y708" s="139">
        <f t="shared" si="10"/>
        <v>0</v>
      </c>
      <c r="Z708" s="139">
        <f t="shared" si="11"/>
        <v>0.224</v>
      </c>
      <c r="AA708" s="139">
        <f t="shared" si="12"/>
        <v>0.224</v>
      </c>
      <c r="AB708" s="139">
        <f t="shared" si="13"/>
        <v>0</v>
      </c>
      <c r="AC708" s="139">
        <f t="shared" si="14"/>
        <v>0</v>
      </c>
      <c r="AD708" s="139">
        <f t="shared" si="15"/>
        <v>0</v>
      </c>
      <c r="AE708" s="140">
        <f t="shared" si="16"/>
        <v>2.722</v>
      </c>
      <c r="AF708" s="98">
        <f t="shared" si="17"/>
        <v>0.1168240343</v>
      </c>
      <c r="AG708" s="141">
        <f t="shared" si="18"/>
        <v>0.1168240343</v>
      </c>
    </row>
    <row r="709" ht="15.75" customHeight="1">
      <c r="A709" s="27" t="s">
        <v>172</v>
      </c>
      <c r="B709" s="143" t="s">
        <v>22</v>
      </c>
      <c r="C709" s="133" t="s">
        <v>500</v>
      </c>
      <c r="D709" s="134">
        <v>44916.0</v>
      </c>
      <c r="E709" s="133">
        <v>100.0</v>
      </c>
      <c r="F709" s="133">
        <v>300.0</v>
      </c>
      <c r="G709" s="133">
        <v>35.0</v>
      </c>
      <c r="H709" s="133">
        <v>200.0</v>
      </c>
      <c r="I709" s="133">
        <v>200.0</v>
      </c>
      <c r="J709" s="133">
        <v>150.0</v>
      </c>
      <c r="K709" s="133">
        <v>100.0</v>
      </c>
      <c r="L709" s="133">
        <v>100.0</v>
      </c>
      <c r="M709" s="133">
        <v>80.0</v>
      </c>
      <c r="N709" s="133">
        <v>100.0</v>
      </c>
      <c r="O709" s="133">
        <v>0.0</v>
      </c>
      <c r="P709" s="135">
        <f t="shared" si="1"/>
        <v>1365</v>
      </c>
      <c r="Q709" s="136">
        <f t="shared" si="2"/>
        <v>0.43</v>
      </c>
      <c r="R709" s="137">
        <f t="shared" si="3"/>
        <v>0.06</v>
      </c>
      <c r="S709" s="138">
        <f t="shared" si="4"/>
        <v>2.22</v>
      </c>
      <c r="T709" s="139">
        <f t="shared" si="5"/>
        <v>0.35</v>
      </c>
      <c r="U709" s="139">
        <f t="shared" si="6"/>
        <v>2.38</v>
      </c>
      <c r="V709" s="139">
        <f t="shared" si="7"/>
        <v>1.56</v>
      </c>
      <c r="W709" s="139">
        <f t="shared" si="8"/>
        <v>5.715</v>
      </c>
      <c r="X709" s="139">
        <f t="shared" si="9"/>
        <v>0.95</v>
      </c>
      <c r="Y709" s="139">
        <f t="shared" si="10"/>
        <v>0.69</v>
      </c>
      <c r="Z709" s="139">
        <f t="shared" si="11"/>
        <v>0.56</v>
      </c>
      <c r="AA709" s="139">
        <f t="shared" si="12"/>
        <v>0.56</v>
      </c>
      <c r="AB709" s="139">
        <f t="shared" si="13"/>
        <v>0.784</v>
      </c>
      <c r="AC709" s="139">
        <f t="shared" si="14"/>
        <v>1.16</v>
      </c>
      <c r="AD709" s="139">
        <f t="shared" si="15"/>
        <v>0.55</v>
      </c>
      <c r="AE709" s="140">
        <f t="shared" si="16"/>
        <v>17.969</v>
      </c>
      <c r="AF709" s="98">
        <f t="shared" si="17"/>
        <v>0.7712017167</v>
      </c>
      <c r="AG709" s="141">
        <f t="shared" si="18"/>
        <v>0.7712017167</v>
      </c>
    </row>
    <row r="710" ht="15.75" customHeight="1">
      <c r="A710" s="27" t="s">
        <v>172</v>
      </c>
      <c r="B710" s="143" t="s">
        <v>22</v>
      </c>
      <c r="C710" s="133" t="s">
        <v>501</v>
      </c>
      <c r="D710" s="134">
        <v>44916.0</v>
      </c>
      <c r="E710" s="133">
        <v>60.0</v>
      </c>
      <c r="F710" s="133">
        <v>70.0</v>
      </c>
      <c r="G710" s="133">
        <v>10.0</v>
      </c>
      <c r="H710" s="133">
        <v>10.0</v>
      </c>
      <c r="I710" s="133">
        <v>40.0</v>
      </c>
      <c r="J710" s="133">
        <v>50.0</v>
      </c>
      <c r="K710" s="133">
        <v>0.0</v>
      </c>
      <c r="L710" s="133">
        <v>20.0</v>
      </c>
      <c r="M710" s="133">
        <v>10.0</v>
      </c>
      <c r="N710" s="133">
        <v>0.0</v>
      </c>
      <c r="O710" s="133">
        <v>0.0</v>
      </c>
      <c r="P710" s="135">
        <f t="shared" si="1"/>
        <v>270</v>
      </c>
      <c r="Q710" s="136">
        <f t="shared" si="2"/>
        <v>0.258</v>
      </c>
      <c r="R710" s="137">
        <f t="shared" si="3"/>
        <v>0.036</v>
      </c>
      <c r="S710" s="138">
        <f t="shared" si="4"/>
        <v>0.518</v>
      </c>
      <c r="T710" s="139">
        <f t="shared" si="5"/>
        <v>0.1</v>
      </c>
      <c r="U710" s="139">
        <f t="shared" si="6"/>
        <v>0.119</v>
      </c>
      <c r="V710" s="139">
        <f t="shared" si="7"/>
        <v>0.312</v>
      </c>
      <c r="W710" s="139">
        <f t="shared" si="8"/>
        <v>1.905</v>
      </c>
      <c r="X710" s="139">
        <f t="shared" si="9"/>
        <v>0</v>
      </c>
      <c r="Y710" s="139">
        <f t="shared" si="10"/>
        <v>0</v>
      </c>
      <c r="Z710" s="139">
        <f t="shared" si="11"/>
        <v>0.112</v>
      </c>
      <c r="AA710" s="139">
        <f t="shared" si="12"/>
        <v>0.112</v>
      </c>
      <c r="AB710" s="139">
        <f t="shared" si="13"/>
        <v>0.098</v>
      </c>
      <c r="AC710" s="139">
        <f t="shared" si="14"/>
        <v>0.145</v>
      </c>
      <c r="AD710" s="139">
        <f t="shared" si="15"/>
        <v>0</v>
      </c>
      <c r="AE710" s="140">
        <f t="shared" si="16"/>
        <v>3.715</v>
      </c>
      <c r="AF710" s="98">
        <f t="shared" si="17"/>
        <v>0.1594420601</v>
      </c>
      <c r="AG710" s="141">
        <f t="shared" si="18"/>
        <v>0.1594420601</v>
      </c>
    </row>
    <row r="711" ht="15.75" customHeight="1">
      <c r="A711" s="27" t="s">
        <v>172</v>
      </c>
      <c r="B711" s="143" t="s">
        <v>22</v>
      </c>
      <c r="C711" s="133" t="s">
        <v>502</v>
      </c>
      <c r="D711" s="134">
        <v>44916.0</v>
      </c>
      <c r="E711" s="133">
        <v>0.0</v>
      </c>
      <c r="F711" s="133">
        <v>60.0</v>
      </c>
      <c r="G711" s="133">
        <v>20.0</v>
      </c>
      <c r="H711" s="133">
        <v>40.0</v>
      </c>
      <c r="I711" s="133">
        <v>40.0</v>
      </c>
      <c r="J711" s="133">
        <v>26.0</v>
      </c>
      <c r="K711" s="133">
        <v>40.0</v>
      </c>
      <c r="L711" s="133">
        <v>20.0</v>
      </c>
      <c r="M711" s="133">
        <v>0.0</v>
      </c>
      <c r="N711" s="133">
        <v>10.0</v>
      </c>
      <c r="O711" s="133">
        <v>0.0</v>
      </c>
      <c r="P711" s="135">
        <f t="shared" si="1"/>
        <v>256</v>
      </c>
      <c r="Q711" s="136">
        <f t="shared" si="2"/>
        <v>0</v>
      </c>
      <c r="R711" s="137">
        <f t="shared" si="3"/>
        <v>0</v>
      </c>
      <c r="S711" s="138">
        <f t="shared" si="4"/>
        <v>0.444</v>
      </c>
      <c r="T711" s="139">
        <f t="shared" si="5"/>
        <v>0.2</v>
      </c>
      <c r="U711" s="139">
        <f t="shared" si="6"/>
        <v>0.476</v>
      </c>
      <c r="V711" s="139">
        <f t="shared" si="7"/>
        <v>0.312</v>
      </c>
      <c r="W711" s="139">
        <f t="shared" si="8"/>
        <v>0.9906</v>
      </c>
      <c r="X711" s="139">
        <f t="shared" si="9"/>
        <v>0.38</v>
      </c>
      <c r="Y711" s="139">
        <f t="shared" si="10"/>
        <v>0.276</v>
      </c>
      <c r="Z711" s="139">
        <f t="shared" si="11"/>
        <v>0.112</v>
      </c>
      <c r="AA711" s="139">
        <f t="shared" si="12"/>
        <v>0.112</v>
      </c>
      <c r="AB711" s="139">
        <f t="shared" si="13"/>
        <v>0</v>
      </c>
      <c r="AC711" s="139">
        <f t="shared" si="14"/>
        <v>0</v>
      </c>
      <c r="AD711" s="139">
        <f t="shared" si="15"/>
        <v>0.055</v>
      </c>
      <c r="AE711" s="140">
        <f t="shared" si="16"/>
        <v>3.3576</v>
      </c>
      <c r="AF711" s="98">
        <f t="shared" si="17"/>
        <v>0.1441030043</v>
      </c>
      <c r="AG711" s="141">
        <f t="shared" si="18"/>
        <v>0.1441030043</v>
      </c>
    </row>
    <row r="712" ht="15.75" customHeight="1">
      <c r="A712" s="27" t="s">
        <v>172</v>
      </c>
      <c r="B712" s="143" t="s">
        <v>22</v>
      </c>
      <c r="C712" s="133" t="s">
        <v>503</v>
      </c>
      <c r="D712" s="134">
        <v>44916.0</v>
      </c>
      <c r="E712" s="133">
        <v>0.0</v>
      </c>
      <c r="F712" s="133">
        <v>60.0</v>
      </c>
      <c r="G712" s="133">
        <v>15.0</v>
      </c>
      <c r="H712" s="133">
        <v>20.0</v>
      </c>
      <c r="I712" s="133">
        <v>40.0</v>
      </c>
      <c r="J712" s="133">
        <v>50.0</v>
      </c>
      <c r="K712" s="133">
        <v>20.0</v>
      </c>
      <c r="L712" s="133">
        <v>20.0</v>
      </c>
      <c r="M712" s="133">
        <v>20.0</v>
      </c>
      <c r="N712" s="133">
        <v>20.0</v>
      </c>
      <c r="O712" s="133">
        <v>0.0</v>
      </c>
      <c r="P712" s="135">
        <f t="shared" si="1"/>
        <v>265</v>
      </c>
      <c r="Q712" s="136">
        <f t="shared" si="2"/>
        <v>0</v>
      </c>
      <c r="R712" s="137">
        <f t="shared" si="3"/>
        <v>0</v>
      </c>
      <c r="S712" s="138">
        <f t="shared" si="4"/>
        <v>0.444</v>
      </c>
      <c r="T712" s="139">
        <f t="shared" si="5"/>
        <v>0.15</v>
      </c>
      <c r="U712" s="139">
        <f t="shared" si="6"/>
        <v>0.238</v>
      </c>
      <c r="V712" s="139">
        <f t="shared" si="7"/>
        <v>0.312</v>
      </c>
      <c r="W712" s="139">
        <f t="shared" si="8"/>
        <v>1.905</v>
      </c>
      <c r="X712" s="139">
        <f t="shared" si="9"/>
        <v>0.19</v>
      </c>
      <c r="Y712" s="139">
        <f t="shared" si="10"/>
        <v>0.138</v>
      </c>
      <c r="Z712" s="139">
        <f t="shared" si="11"/>
        <v>0.112</v>
      </c>
      <c r="AA712" s="139">
        <f t="shared" si="12"/>
        <v>0.112</v>
      </c>
      <c r="AB712" s="139">
        <f t="shared" si="13"/>
        <v>0.196</v>
      </c>
      <c r="AC712" s="139">
        <f t="shared" si="14"/>
        <v>0.29</v>
      </c>
      <c r="AD712" s="139">
        <f t="shared" si="15"/>
        <v>0.11</v>
      </c>
      <c r="AE712" s="140">
        <f t="shared" si="16"/>
        <v>4.197</v>
      </c>
      <c r="AF712" s="98">
        <f t="shared" si="17"/>
        <v>0.1801287554</v>
      </c>
      <c r="AG712" s="141">
        <f t="shared" si="18"/>
        <v>0.1801287554</v>
      </c>
    </row>
    <row r="713" ht="15.75" customHeight="1">
      <c r="A713" s="27" t="s">
        <v>172</v>
      </c>
      <c r="B713" s="143" t="s">
        <v>22</v>
      </c>
      <c r="C713" s="133" t="s">
        <v>504</v>
      </c>
      <c r="D713" s="134">
        <v>44916.0</v>
      </c>
      <c r="E713" s="133">
        <v>60.0</v>
      </c>
      <c r="F713" s="133">
        <v>120.0</v>
      </c>
      <c r="G713" s="133">
        <v>30.0</v>
      </c>
      <c r="H713" s="133">
        <v>60.0</v>
      </c>
      <c r="I713" s="133">
        <v>0.0</v>
      </c>
      <c r="J713" s="133">
        <v>50.0</v>
      </c>
      <c r="K713" s="133">
        <v>80.0</v>
      </c>
      <c r="L713" s="133">
        <v>30.0</v>
      </c>
      <c r="M713" s="133">
        <v>20.0</v>
      </c>
      <c r="N713" s="133">
        <v>30.0</v>
      </c>
      <c r="O713" s="133">
        <v>40.0</v>
      </c>
      <c r="P713" s="135">
        <f t="shared" si="1"/>
        <v>520</v>
      </c>
      <c r="Q713" s="136">
        <f t="shared" si="2"/>
        <v>0.258</v>
      </c>
      <c r="R713" s="137">
        <f t="shared" si="3"/>
        <v>0.036</v>
      </c>
      <c r="S713" s="138">
        <f t="shared" si="4"/>
        <v>0.888</v>
      </c>
      <c r="T713" s="139">
        <f t="shared" si="5"/>
        <v>0.3</v>
      </c>
      <c r="U713" s="139">
        <f t="shared" si="6"/>
        <v>0.714</v>
      </c>
      <c r="V713" s="139">
        <f t="shared" si="7"/>
        <v>0</v>
      </c>
      <c r="W713" s="139">
        <f t="shared" si="8"/>
        <v>1.905</v>
      </c>
      <c r="X713" s="139">
        <f t="shared" si="9"/>
        <v>0.76</v>
      </c>
      <c r="Y713" s="139">
        <f t="shared" si="10"/>
        <v>0.552</v>
      </c>
      <c r="Z713" s="139">
        <f t="shared" si="11"/>
        <v>0.168</v>
      </c>
      <c r="AA713" s="139">
        <f t="shared" si="12"/>
        <v>0.168</v>
      </c>
      <c r="AB713" s="139">
        <f t="shared" si="13"/>
        <v>0.196</v>
      </c>
      <c r="AC713" s="139">
        <f t="shared" si="14"/>
        <v>0.29</v>
      </c>
      <c r="AD713" s="139">
        <f t="shared" si="15"/>
        <v>0.165</v>
      </c>
      <c r="AE713" s="140">
        <f t="shared" si="16"/>
        <v>6.4</v>
      </c>
      <c r="AF713" s="98">
        <f t="shared" si="17"/>
        <v>0.2746781116</v>
      </c>
      <c r="AG713" s="141">
        <f t="shared" si="18"/>
        <v>0.2746781116</v>
      </c>
    </row>
    <row r="714" ht="15.75" customHeight="1">
      <c r="A714" s="27" t="s">
        <v>172</v>
      </c>
      <c r="B714" s="143" t="s">
        <v>22</v>
      </c>
      <c r="C714" s="133" t="s">
        <v>505</v>
      </c>
      <c r="D714" s="134">
        <v>44916.0</v>
      </c>
      <c r="E714" s="133">
        <v>20.0</v>
      </c>
      <c r="F714" s="133">
        <v>50.0</v>
      </c>
      <c r="G714" s="133">
        <v>40.0</v>
      </c>
      <c r="H714" s="133">
        <v>30.0</v>
      </c>
      <c r="I714" s="133">
        <v>20.0</v>
      </c>
      <c r="J714" s="133">
        <v>38.0</v>
      </c>
      <c r="K714" s="133">
        <v>0.0</v>
      </c>
      <c r="L714" s="133">
        <v>20.0</v>
      </c>
      <c r="M714" s="133">
        <v>10.0</v>
      </c>
      <c r="N714" s="133">
        <v>10.0</v>
      </c>
      <c r="O714" s="133">
        <v>0.0</v>
      </c>
      <c r="P714" s="135">
        <f t="shared" si="1"/>
        <v>238</v>
      </c>
      <c r="Q714" s="136">
        <f t="shared" si="2"/>
        <v>0.086</v>
      </c>
      <c r="R714" s="137">
        <f t="shared" si="3"/>
        <v>0.012</v>
      </c>
      <c r="S714" s="138">
        <f t="shared" si="4"/>
        <v>0.37</v>
      </c>
      <c r="T714" s="139">
        <f t="shared" si="5"/>
        <v>0.4</v>
      </c>
      <c r="U714" s="139">
        <f t="shared" si="6"/>
        <v>0.357</v>
      </c>
      <c r="V714" s="139">
        <f t="shared" si="7"/>
        <v>0.156</v>
      </c>
      <c r="W714" s="139">
        <f t="shared" si="8"/>
        <v>1.4478</v>
      </c>
      <c r="X714" s="139">
        <f t="shared" si="9"/>
        <v>0</v>
      </c>
      <c r="Y714" s="139">
        <f t="shared" si="10"/>
        <v>0</v>
      </c>
      <c r="Z714" s="139">
        <f t="shared" si="11"/>
        <v>0.112</v>
      </c>
      <c r="AA714" s="139">
        <f t="shared" si="12"/>
        <v>0.112</v>
      </c>
      <c r="AB714" s="139">
        <f t="shared" si="13"/>
        <v>0.098</v>
      </c>
      <c r="AC714" s="139">
        <f t="shared" si="14"/>
        <v>0.145</v>
      </c>
      <c r="AD714" s="139">
        <f t="shared" si="15"/>
        <v>0.055</v>
      </c>
      <c r="AE714" s="140">
        <f t="shared" si="16"/>
        <v>3.3508</v>
      </c>
      <c r="AF714" s="98">
        <f t="shared" si="17"/>
        <v>0.1438111588</v>
      </c>
      <c r="AG714" s="141">
        <f t="shared" si="18"/>
        <v>0.1438111588</v>
      </c>
    </row>
    <row r="715" ht="15.75" customHeight="1">
      <c r="A715" s="27" t="s">
        <v>172</v>
      </c>
      <c r="B715" s="143" t="s">
        <v>22</v>
      </c>
      <c r="C715" s="133" t="s">
        <v>506</v>
      </c>
      <c r="D715" s="134">
        <v>44916.0</v>
      </c>
      <c r="E715" s="133">
        <v>0.0</v>
      </c>
      <c r="F715" s="133">
        <v>0.0</v>
      </c>
      <c r="G715" s="133">
        <v>20.0</v>
      </c>
      <c r="H715" s="133">
        <v>0.0</v>
      </c>
      <c r="I715" s="133">
        <v>44.0</v>
      </c>
      <c r="J715" s="133">
        <v>50.0</v>
      </c>
      <c r="K715" s="133">
        <v>0.0</v>
      </c>
      <c r="L715" s="133">
        <v>20.0</v>
      </c>
      <c r="M715" s="133">
        <v>0.0</v>
      </c>
      <c r="N715" s="133">
        <v>50.0</v>
      </c>
      <c r="O715" s="133">
        <v>0.0</v>
      </c>
      <c r="P715" s="135">
        <f t="shared" si="1"/>
        <v>184</v>
      </c>
      <c r="Q715" s="136">
        <f t="shared" si="2"/>
        <v>0</v>
      </c>
      <c r="R715" s="137">
        <f t="shared" si="3"/>
        <v>0</v>
      </c>
      <c r="S715" s="138">
        <f t="shared" si="4"/>
        <v>0</v>
      </c>
      <c r="T715" s="139">
        <f t="shared" si="5"/>
        <v>0.2</v>
      </c>
      <c r="U715" s="139">
        <f t="shared" si="6"/>
        <v>0</v>
      </c>
      <c r="V715" s="139">
        <f t="shared" si="7"/>
        <v>0.3432</v>
      </c>
      <c r="W715" s="139">
        <f t="shared" si="8"/>
        <v>1.905</v>
      </c>
      <c r="X715" s="139">
        <f t="shared" si="9"/>
        <v>0</v>
      </c>
      <c r="Y715" s="139">
        <f t="shared" si="10"/>
        <v>0</v>
      </c>
      <c r="Z715" s="139">
        <f t="shared" si="11"/>
        <v>0.112</v>
      </c>
      <c r="AA715" s="139">
        <f t="shared" si="12"/>
        <v>0.112</v>
      </c>
      <c r="AB715" s="139">
        <f t="shared" si="13"/>
        <v>0</v>
      </c>
      <c r="AC715" s="139">
        <f t="shared" si="14"/>
        <v>0</v>
      </c>
      <c r="AD715" s="139">
        <f t="shared" si="15"/>
        <v>0.275</v>
      </c>
      <c r="AE715" s="140">
        <f t="shared" si="16"/>
        <v>2.9472</v>
      </c>
      <c r="AF715" s="98">
        <f t="shared" si="17"/>
        <v>0.1264892704</v>
      </c>
      <c r="AG715" s="141">
        <f t="shared" si="18"/>
        <v>0.1264892704</v>
      </c>
    </row>
    <row r="716" ht="15.75" customHeight="1">
      <c r="A716" s="27" t="s">
        <v>172</v>
      </c>
      <c r="B716" s="143" t="s">
        <v>22</v>
      </c>
      <c r="C716" s="133" t="s">
        <v>507</v>
      </c>
      <c r="D716" s="134">
        <v>44916.0</v>
      </c>
      <c r="E716" s="133">
        <v>20.0</v>
      </c>
      <c r="F716" s="133">
        <v>120.0</v>
      </c>
      <c r="G716" s="133">
        <v>30.0</v>
      </c>
      <c r="H716" s="133">
        <v>80.0</v>
      </c>
      <c r="I716" s="133">
        <v>80.0</v>
      </c>
      <c r="J716" s="133">
        <v>50.0</v>
      </c>
      <c r="K716" s="133">
        <v>40.0</v>
      </c>
      <c r="L716" s="133">
        <v>40.0</v>
      </c>
      <c r="M716" s="133">
        <v>20.0</v>
      </c>
      <c r="N716" s="133">
        <v>10.0</v>
      </c>
      <c r="O716" s="133">
        <v>0.0</v>
      </c>
      <c r="P716" s="135">
        <f t="shared" si="1"/>
        <v>490</v>
      </c>
      <c r="Q716" s="136">
        <f t="shared" si="2"/>
        <v>0.086</v>
      </c>
      <c r="R716" s="137">
        <f t="shared" si="3"/>
        <v>0.012</v>
      </c>
      <c r="S716" s="138">
        <f t="shared" si="4"/>
        <v>0.888</v>
      </c>
      <c r="T716" s="139">
        <f t="shared" si="5"/>
        <v>0.3</v>
      </c>
      <c r="U716" s="139">
        <f t="shared" si="6"/>
        <v>0.952</v>
      </c>
      <c r="V716" s="139">
        <f t="shared" si="7"/>
        <v>0.624</v>
      </c>
      <c r="W716" s="139">
        <f t="shared" si="8"/>
        <v>1.905</v>
      </c>
      <c r="X716" s="139">
        <f t="shared" si="9"/>
        <v>0.38</v>
      </c>
      <c r="Y716" s="139">
        <f t="shared" si="10"/>
        <v>0.276</v>
      </c>
      <c r="Z716" s="139">
        <f t="shared" si="11"/>
        <v>0.224</v>
      </c>
      <c r="AA716" s="139">
        <f t="shared" si="12"/>
        <v>0.224</v>
      </c>
      <c r="AB716" s="139">
        <f t="shared" si="13"/>
        <v>0.196</v>
      </c>
      <c r="AC716" s="139">
        <f t="shared" si="14"/>
        <v>0.29</v>
      </c>
      <c r="AD716" s="139">
        <f t="shared" si="15"/>
        <v>0.055</v>
      </c>
      <c r="AE716" s="140">
        <f t="shared" si="16"/>
        <v>6.412</v>
      </c>
      <c r="AF716" s="98">
        <f t="shared" si="17"/>
        <v>0.275193133</v>
      </c>
      <c r="AG716" s="141">
        <f t="shared" si="18"/>
        <v>0.275193133</v>
      </c>
    </row>
    <row r="717" ht="15.75" customHeight="1">
      <c r="A717" s="27" t="s">
        <v>172</v>
      </c>
      <c r="B717" s="143" t="s">
        <v>22</v>
      </c>
      <c r="C717" s="133" t="s">
        <v>508</v>
      </c>
      <c r="D717" s="134">
        <v>44916.0</v>
      </c>
      <c r="E717" s="133">
        <v>20.0</v>
      </c>
      <c r="F717" s="133">
        <v>40.0</v>
      </c>
      <c r="G717" s="133">
        <v>15.0</v>
      </c>
      <c r="H717" s="133">
        <v>50.0</v>
      </c>
      <c r="I717" s="133">
        <v>52.0</v>
      </c>
      <c r="J717" s="133">
        <v>50.0</v>
      </c>
      <c r="K717" s="133">
        <v>60.0</v>
      </c>
      <c r="L717" s="133">
        <v>30.0</v>
      </c>
      <c r="M717" s="133">
        <v>20.0</v>
      </c>
      <c r="N717" s="133">
        <v>0.0</v>
      </c>
      <c r="O717" s="133">
        <v>0.0</v>
      </c>
      <c r="P717" s="135">
        <f t="shared" si="1"/>
        <v>337</v>
      </c>
      <c r="Q717" s="136">
        <f t="shared" si="2"/>
        <v>0.086</v>
      </c>
      <c r="R717" s="137">
        <f t="shared" si="3"/>
        <v>0.012</v>
      </c>
      <c r="S717" s="138">
        <f t="shared" si="4"/>
        <v>0.296</v>
      </c>
      <c r="T717" s="139">
        <f t="shared" si="5"/>
        <v>0.15</v>
      </c>
      <c r="U717" s="139">
        <f t="shared" si="6"/>
        <v>0.595</v>
      </c>
      <c r="V717" s="139">
        <f t="shared" si="7"/>
        <v>0.4056</v>
      </c>
      <c r="W717" s="139">
        <f t="shared" si="8"/>
        <v>1.905</v>
      </c>
      <c r="X717" s="139">
        <f t="shared" si="9"/>
        <v>0.57</v>
      </c>
      <c r="Y717" s="139">
        <f t="shared" si="10"/>
        <v>0.414</v>
      </c>
      <c r="Z717" s="139">
        <f t="shared" si="11"/>
        <v>0.168</v>
      </c>
      <c r="AA717" s="139">
        <f t="shared" si="12"/>
        <v>0.168</v>
      </c>
      <c r="AB717" s="139">
        <f t="shared" si="13"/>
        <v>0.196</v>
      </c>
      <c r="AC717" s="139">
        <f t="shared" si="14"/>
        <v>0.29</v>
      </c>
      <c r="AD717" s="139">
        <f t="shared" si="15"/>
        <v>0</v>
      </c>
      <c r="AE717" s="140">
        <f t="shared" si="16"/>
        <v>5.2556</v>
      </c>
      <c r="AF717" s="98">
        <f t="shared" si="17"/>
        <v>0.2255622318</v>
      </c>
      <c r="AG717" s="141">
        <f t="shared" si="18"/>
        <v>0.2255622318</v>
      </c>
    </row>
    <row r="718" ht="15.75" customHeight="1">
      <c r="A718" s="27" t="s">
        <v>172</v>
      </c>
      <c r="B718" s="143" t="s">
        <v>22</v>
      </c>
      <c r="C718" s="133" t="s">
        <v>509</v>
      </c>
      <c r="D718" s="134">
        <v>44916.0</v>
      </c>
      <c r="E718" s="133">
        <v>80.0</v>
      </c>
      <c r="F718" s="133">
        <v>100.0</v>
      </c>
      <c r="G718" s="133">
        <v>15.0</v>
      </c>
      <c r="H718" s="133">
        <v>100.0</v>
      </c>
      <c r="I718" s="133">
        <v>100.0</v>
      </c>
      <c r="J718" s="133">
        <v>0.0</v>
      </c>
      <c r="K718" s="133">
        <v>0.0</v>
      </c>
      <c r="L718" s="133">
        <v>30.0</v>
      </c>
      <c r="M718" s="133">
        <v>10.0</v>
      </c>
      <c r="N718" s="133">
        <v>0.0</v>
      </c>
      <c r="O718" s="133">
        <v>0.0</v>
      </c>
      <c r="P718" s="135">
        <f t="shared" si="1"/>
        <v>435</v>
      </c>
      <c r="Q718" s="136">
        <f t="shared" si="2"/>
        <v>0.344</v>
      </c>
      <c r="R718" s="137">
        <f t="shared" si="3"/>
        <v>0.048</v>
      </c>
      <c r="S718" s="138">
        <f t="shared" si="4"/>
        <v>0.74</v>
      </c>
      <c r="T718" s="139">
        <f t="shared" si="5"/>
        <v>0.15</v>
      </c>
      <c r="U718" s="139">
        <f t="shared" si="6"/>
        <v>1.19</v>
      </c>
      <c r="V718" s="139">
        <f t="shared" si="7"/>
        <v>0.78</v>
      </c>
      <c r="W718" s="139">
        <f t="shared" si="8"/>
        <v>0</v>
      </c>
      <c r="X718" s="139">
        <f t="shared" si="9"/>
        <v>0</v>
      </c>
      <c r="Y718" s="139">
        <f t="shared" si="10"/>
        <v>0</v>
      </c>
      <c r="Z718" s="139">
        <f t="shared" si="11"/>
        <v>0.168</v>
      </c>
      <c r="AA718" s="139">
        <f t="shared" si="12"/>
        <v>0.168</v>
      </c>
      <c r="AB718" s="139">
        <f t="shared" si="13"/>
        <v>0.098</v>
      </c>
      <c r="AC718" s="139">
        <f t="shared" si="14"/>
        <v>0.145</v>
      </c>
      <c r="AD718" s="139">
        <f t="shared" si="15"/>
        <v>0</v>
      </c>
      <c r="AE718" s="140">
        <f t="shared" si="16"/>
        <v>3.831</v>
      </c>
      <c r="AF718" s="98">
        <f t="shared" si="17"/>
        <v>0.1644206009</v>
      </c>
      <c r="AG718" s="141">
        <f t="shared" si="18"/>
        <v>0.1644206009</v>
      </c>
    </row>
    <row r="719" ht="15.75" customHeight="1">
      <c r="A719" s="27" t="s">
        <v>172</v>
      </c>
      <c r="B719" s="143" t="s">
        <v>22</v>
      </c>
      <c r="C719" s="133" t="s">
        <v>510</v>
      </c>
      <c r="D719" s="134">
        <v>44916.0</v>
      </c>
      <c r="E719" s="133">
        <v>0.0</v>
      </c>
      <c r="F719" s="133">
        <v>0.0</v>
      </c>
      <c r="G719" s="133">
        <v>0.0</v>
      </c>
      <c r="H719" s="133">
        <v>0.0</v>
      </c>
      <c r="I719" s="133">
        <v>0.0</v>
      </c>
      <c r="J719" s="133">
        <v>0.0</v>
      </c>
      <c r="K719" s="133">
        <v>0.0</v>
      </c>
      <c r="L719" s="133">
        <v>0.0</v>
      </c>
      <c r="M719" s="133">
        <v>0.0</v>
      </c>
      <c r="N719" s="133">
        <v>0.0</v>
      </c>
      <c r="O719" s="133">
        <v>0.0</v>
      </c>
      <c r="P719" s="135">
        <f t="shared" si="1"/>
        <v>0</v>
      </c>
      <c r="Q719" s="136">
        <f t="shared" si="2"/>
        <v>0</v>
      </c>
      <c r="R719" s="137">
        <f t="shared" si="3"/>
        <v>0</v>
      </c>
      <c r="S719" s="138">
        <f t="shared" si="4"/>
        <v>0</v>
      </c>
      <c r="T719" s="139">
        <f t="shared" si="5"/>
        <v>0</v>
      </c>
      <c r="U719" s="139">
        <f t="shared" si="6"/>
        <v>0</v>
      </c>
      <c r="V719" s="139">
        <f t="shared" si="7"/>
        <v>0</v>
      </c>
      <c r="W719" s="139">
        <f t="shared" si="8"/>
        <v>0</v>
      </c>
      <c r="X719" s="139">
        <f t="shared" si="9"/>
        <v>0</v>
      </c>
      <c r="Y719" s="139">
        <f t="shared" si="10"/>
        <v>0</v>
      </c>
      <c r="Z719" s="139">
        <f t="shared" si="11"/>
        <v>0</v>
      </c>
      <c r="AA719" s="139">
        <f t="shared" si="12"/>
        <v>0</v>
      </c>
      <c r="AB719" s="139">
        <f t="shared" si="13"/>
        <v>0</v>
      </c>
      <c r="AC719" s="139">
        <f t="shared" si="14"/>
        <v>0</v>
      </c>
      <c r="AD719" s="139">
        <f t="shared" si="15"/>
        <v>0</v>
      </c>
      <c r="AE719" s="140">
        <f t="shared" si="16"/>
        <v>0</v>
      </c>
      <c r="AF719" s="98">
        <f t="shared" si="17"/>
        <v>0</v>
      </c>
      <c r="AG719" s="141">
        <f t="shared" si="18"/>
        <v>0</v>
      </c>
    </row>
    <row r="720" ht="15.75" customHeight="1">
      <c r="A720" s="27" t="s">
        <v>172</v>
      </c>
      <c r="B720" s="143" t="s">
        <v>22</v>
      </c>
      <c r="C720" s="133" t="s">
        <v>511</v>
      </c>
      <c r="D720" s="134">
        <v>44916.0</v>
      </c>
      <c r="E720" s="133">
        <v>140.0</v>
      </c>
      <c r="F720" s="133">
        <v>160.0</v>
      </c>
      <c r="G720" s="133">
        <v>40.0</v>
      </c>
      <c r="H720" s="133">
        <v>120.0</v>
      </c>
      <c r="I720" s="133">
        <v>120.0</v>
      </c>
      <c r="J720" s="133">
        <v>100.0</v>
      </c>
      <c r="K720" s="133">
        <v>120.0</v>
      </c>
      <c r="L720" s="133">
        <v>60.0</v>
      </c>
      <c r="M720" s="133">
        <v>40.0</v>
      </c>
      <c r="N720" s="133">
        <v>100.0</v>
      </c>
      <c r="O720" s="133">
        <v>0.0</v>
      </c>
      <c r="P720" s="135">
        <f t="shared" si="1"/>
        <v>1000</v>
      </c>
      <c r="Q720" s="136">
        <f t="shared" si="2"/>
        <v>0.602</v>
      </c>
      <c r="R720" s="137">
        <f t="shared" si="3"/>
        <v>0.084</v>
      </c>
      <c r="S720" s="138">
        <f t="shared" si="4"/>
        <v>1.184</v>
      </c>
      <c r="T720" s="139">
        <f t="shared" si="5"/>
        <v>0.4</v>
      </c>
      <c r="U720" s="139">
        <f t="shared" si="6"/>
        <v>1.428</v>
      </c>
      <c r="V720" s="139">
        <f t="shared" si="7"/>
        <v>0.936</v>
      </c>
      <c r="W720" s="139">
        <f t="shared" si="8"/>
        <v>3.81</v>
      </c>
      <c r="X720" s="139">
        <f t="shared" si="9"/>
        <v>1.14</v>
      </c>
      <c r="Y720" s="139">
        <f t="shared" si="10"/>
        <v>0.828</v>
      </c>
      <c r="Z720" s="139">
        <f t="shared" si="11"/>
        <v>0.336</v>
      </c>
      <c r="AA720" s="139">
        <f t="shared" si="12"/>
        <v>0.336</v>
      </c>
      <c r="AB720" s="139">
        <f t="shared" si="13"/>
        <v>0.392</v>
      </c>
      <c r="AC720" s="139">
        <f t="shared" si="14"/>
        <v>0.58</v>
      </c>
      <c r="AD720" s="139">
        <f t="shared" si="15"/>
        <v>0.55</v>
      </c>
      <c r="AE720" s="140">
        <f t="shared" si="16"/>
        <v>12.606</v>
      </c>
      <c r="AF720" s="98">
        <f t="shared" si="17"/>
        <v>0.5410300429</v>
      </c>
      <c r="AG720" s="141">
        <f t="shared" si="18"/>
        <v>0.5410300429</v>
      </c>
    </row>
    <row r="721" ht="15.75" customHeight="1">
      <c r="A721" s="27" t="s">
        <v>172</v>
      </c>
      <c r="B721" s="143" t="s">
        <v>22</v>
      </c>
      <c r="C721" s="133" t="s">
        <v>512</v>
      </c>
      <c r="D721" s="134">
        <v>44916.0</v>
      </c>
      <c r="E721" s="133">
        <v>60.0</v>
      </c>
      <c r="F721" s="133">
        <v>80.0</v>
      </c>
      <c r="G721" s="133">
        <v>25.0</v>
      </c>
      <c r="H721" s="133">
        <v>60.0</v>
      </c>
      <c r="I721" s="133">
        <v>68.0</v>
      </c>
      <c r="J721" s="133">
        <v>0.0</v>
      </c>
      <c r="K721" s="133">
        <v>40.0</v>
      </c>
      <c r="L721" s="133">
        <v>20.0</v>
      </c>
      <c r="M721" s="133">
        <v>20.0</v>
      </c>
      <c r="N721" s="133">
        <v>0.0</v>
      </c>
      <c r="O721" s="133">
        <v>40.0</v>
      </c>
      <c r="P721" s="135">
        <f t="shared" si="1"/>
        <v>413</v>
      </c>
      <c r="Q721" s="136">
        <f t="shared" si="2"/>
        <v>0.258</v>
      </c>
      <c r="R721" s="137">
        <f t="shared" si="3"/>
        <v>0.036</v>
      </c>
      <c r="S721" s="138">
        <f t="shared" si="4"/>
        <v>0.592</v>
      </c>
      <c r="T721" s="139">
        <f t="shared" si="5"/>
        <v>0.25</v>
      </c>
      <c r="U721" s="139">
        <f t="shared" si="6"/>
        <v>0.714</v>
      </c>
      <c r="V721" s="139">
        <f t="shared" si="7"/>
        <v>0.5304</v>
      </c>
      <c r="W721" s="139">
        <f t="shared" si="8"/>
        <v>0</v>
      </c>
      <c r="X721" s="139">
        <f t="shared" si="9"/>
        <v>0.38</v>
      </c>
      <c r="Y721" s="139">
        <f t="shared" si="10"/>
        <v>0.276</v>
      </c>
      <c r="Z721" s="139">
        <f t="shared" si="11"/>
        <v>0.112</v>
      </c>
      <c r="AA721" s="139">
        <f t="shared" si="12"/>
        <v>0.112</v>
      </c>
      <c r="AB721" s="139">
        <f t="shared" si="13"/>
        <v>0.196</v>
      </c>
      <c r="AC721" s="139">
        <f t="shared" si="14"/>
        <v>0.29</v>
      </c>
      <c r="AD721" s="139">
        <f t="shared" si="15"/>
        <v>0</v>
      </c>
      <c r="AE721" s="140">
        <f t="shared" si="16"/>
        <v>3.7464</v>
      </c>
      <c r="AF721" s="98">
        <f t="shared" si="17"/>
        <v>0.1607896996</v>
      </c>
      <c r="AG721" s="141">
        <f t="shared" si="18"/>
        <v>0.1607896996</v>
      </c>
    </row>
  </sheetData>
  <autoFilter ref="$A$1:$AG$721"/>
  <printOptions/>
  <pageMargins bottom="0.75" footer="0.0" header="0.0" left="0.7" right="0.7" top="0.75"/>
  <pageSetup orientation="landscape"/>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133" t="s">
        <v>311</v>
      </c>
      <c r="B1" s="133" t="s">
        <v>363</v>
      </c>
      <c r="C1" s="133" t="s">
        <v>435</v>
      </c>
      <c r="D1" s="133" t="s">
        <v>12</v>
      </c>
      <c r="E1" s="133" t="s">
        <v>367</v>
      </c>
      <c r="F1" s="133" t="s">
        <v>330</v>
      </c>
      <c r="G1" s="133" t="s">
        <v>368</v>
      </c>
      <c r="H1" s="133" t="s">
        <v>127</v>
      </c>
      <c r="I1" s="133" t="s">
        <v>369</v>
      </c>
      <c r="J1" s="133" t="s">
        <v>370</v>
      </c>
      <c r="K1" s="133" t="s">
        <v>334</v>
      </c>
      <c r="L1" s="133" t="s">
        <v>513</v>
      </c>
      <c r="M1" s="133" t="s">
        <v>21</v>
      </c>
      <c r="N1" s="133" t="s">
        <v>514</v>
      </c>
      <c r="O1" s="133" t="s">
        <v>515</v>
      </c>
      <c r="P1" s="133" t="s">
        <v>516</v>
      </c>
      <c r="Q1" s="133" t="s">
        <v>517</v>
      </c>
      <c r="R1" s="133" t="s">
        <v>518</v>
      </c>
    </row>
    <row r="2">
      <c r="A2" s="133" t="s">
        <v>453</v>
      </c>
      <c r="B2" s="134">
        <v>44582.0</v>
      </c>
      <c r="C2" s="133">
        <v>140.0</v>
      </c>
      <c r="D2" s="133">
        <v>20.0</v>
      </c>
      <c r="E2" s="133">
        <v>270.0</v>
      </c>
      <c r="F2" s="133">
        <v>285.0</v>
      </c>
      <c r="G2" s="133">
        <v>290.0</v>
      </c>
      <c r="H2" s="133">
        <v>632.0</v>
      </c>
      <c r="I2" s="133">
        <v>130.0</v>
      </c>
      <c r="J2" s="133">
        <v>30.0</v>
      </c>
      <c r="K2" s="133">
        <v>0.0</v>
      </c>
      <c r="L2" s="133">
        <v>790.0</v>
      </c>
      <c r="M2" s="133">
        <v>580.0</v>
      </c>
      <c r="N2" s="133">
        <v>100.0</v>
      </c>
      <c r="O2" s="133">
        <v>2000.0</v>
      </c>
      <c r="P2" s="133">
        <v>100.0</v>
      </c>
      <c r="Q2" s="133">
        <v>100.0</v>
      </c>
      <c r="R2" s="133">
        <v>50.0</v>
      </c>
    </row>
    <row r="3">
      <c r="A3" s="133" t="s">
        <v>454</v>
      </c>
      <c r="B3" s="134">
        <v>44582.0</v>
      </c>
      <c r="C3" s="133">
        <v>30.0</v>
      </c>
      <c r="D3" s="133">
        <v>40.0</v>
      </c>
      <c r="E3" s="133">
        <v>40.0</v>
      </c>
      <c r="F3" s="133">
        <v>35.0</v>
      </c>
      <c r="G3" s="133">
        <v>30.0</v>
      </c>
      <c r="H3" s="133">
        <v>40.0</v>
      </c>
      <c r="I3" s="133">
        <v>55.0</v>
      </c>
      <c r="J3" s="133">
        <v>40.0</v>
      </c>
      <c r="K3" s="133">
        <v>0.0</v>
      </c>
      <c r="L3" s="133">
        <v>50.0</v>
      </c>
      <c r="M3" s="133">
        <v>80.0</v>
      </c>
      <c r="N3" s="133">
        <v>50.0</v>
      </c>
      <c r="O3" s="133">
        <v>100.0</v>
      </c>
      <c r="P3" s="133">
        <v>0.0</v>
      </c>
      <c r="Q3" s="133">
        <v>0.0</v>
      </c>
      <c r="R3" s="133">
        <v>0.0</v>
      </c>
    </row>
    <row r="4">
      <c r="A4" s="133" t="s">
        <v>455</v>
      </c>
      <c r="B4" s="134">
        <v>44582.0</v>
      </c>
      <c r="C4" s="133">
        <v>30.0</v>
      </c>
      <c r="D4" s="133">
        <v>0.0</v>
      </c>
      <c r="E4" s="133">
        <v>50.0</v>
      </c>
      <c r="F4" s="133">
        <v>10.0</v>
      </c>
      <c r="G4" s="133">
        <v>60.0</v>
      </c>
      <c r="H4" s="133">
        <v>60.0</v>
      </c>
      <c r="I4" s="133">
        <v>50.0</v>
      </c>
      <c r="J4" s="133">
        <v>20.0</v>
      </c>
      <c r="K4" s="133">
        <v>20.0</v>
      </c>
      <c r="L4" s="133">
        <v>40.0</v>
      </c>
      <c r="M4" s="133">
        <v>50.0</v>
      </c>
      <c r="N4" s="133">
        <v>20.0</v>
      </c>
      <c r="O4" s="133">
        <v>100.0</v>
      </c>
      <c r="P4" s="133">
        <v>0.0</v>
      </c>
      <c r="Q4" s="133">
        <v>2.0</v>
      </c>
      <c r="R4" s="133">
        <v>2.0</v>
      </c>
    </row>
    <row r="5">
      <c r="A5" s="133" t="s">
        <v>456</v>
      </c>
      <c r="B5" s="134">
        <v>44582.0</v>
      </c>
      <c r="C5" s="133">
        <v>20.0</v>
      </c>
      <c r="D5" s="133">
        <v>60.0</v>
      </c>
      <c r="E5" s="133">
        <v>30.0</v>
      </c>
      <c r="F5" s="133">
        <v>20.0</v>
      </c>
      <c r="G5" s="133">
        <v>60.0</v>
      </c>
      <c r="H5" s="133">
        <v>52.0</v>
      </c>
      <c r="I5" s="133">
        <v>61.0</v>
      </c>
      <c r="J5" s="133">
        <v>30.0</v>
      </c>
      <c r="K5" s="133">
        <v>10.0</v>
      </c>
      <c r="L5" s="133">
        <v>70.0</v>
      </c>
      <c r="M5" s="133">
        <v>40.0</v>
      </c>
      <c r="N5" s="133">
        <v>22.0</v>
      </c>
      <c r="O5" s="133">
        <v>278.0</v>
      </c>
      <c r="P5" s="133">
        <v>3.0</v>
      </c>
      <c r="Q5" s="133">
        <v>4.0</v>
      </c>
      <c r="R5" s="133">
        <v>2.0</v>
      </c>
    </row>
    <row r="6">
      <c r="A6" s="133" t="s">
        <v>457</v>
      </c>
      <c r="B6" s="134">
        <v>44582.0</v>
      </c>
      <c r="C6" s="133">
        <v>70.0</v>
      </c>
      <c r="D6" s="133">
        <v>40.0</v>
      </c>
      <c r="E6" s="133">
        <v>30.0</v>
      </c>
      <c r="F6" s="133">
        <v>35.0</v>
      </c>
      <c r="G6" s="133">
        <v>30.0</v>
      </c>
      <c r="H6" s="133">
        <v>40.0</v>
      </c>
      <c r="I6" s="133">
        <v>28.0</v>
      </c>
      <c r="J6" s="133">
        <v>40.0</v>
      </c>
      <c r="K6" s="133">
        <v>10.0</v>
      </c>
      <c r="L6" s="133">
        <v>90.0</v>
      </c>
      <c r="M6" s="133">
        <v>17.0</v>
      </c>
      <c r="N6" s="133">
        <v>24.0</v>
      </c>
      <c r="O6" s="133">
        <v>47.0</v>
      </c>
      <c r="P6" s="133">
        <v>4.0</v>
      </c>
      <c r="Q6" s="133">
        <v>1.0</v>
      </c>
      <c r="R6" s="133">
        <v>2.0</v>
      </c>
    </row>
    <row r="7">
      <c r="A7" s="133" t="s">
        <v>458</v>
      </c>
      <c r="B7" s="134">
        <v>44582.0</v>
      </c>
      <c r="C7" s="133">
        <v>10.0</v>
      </c>
      <c r="D7" s="133">
        <v>20.0</v>
      </c>
      <c r="E7" s="133">
        <v>20.0</v>
      </c>
      <c r="F7" s="133">
        <v>30.0</v>
      </c>
      <c r="G7" s="133">
        <v>20.0</v>
      </c>
      <c r="H7" s="133">
        <v>0.0</v>
      </c>
      <c r="I7" s="133">
        <v>18.0</v>
      </c>
      <c r="J7" s="133">
        <v>0.0</v>
      </c>
      <c r="K7" s="133">
        <v>0.0</v>
      </c>
      <c r="L7" s="133">
        <v>20.0</v>
      </c>
      <c r="M7" s="133">
        <v>0.0</v>
      </c>
      <c r="N7" s="133">
        <v>20.0</v>
      </c>
      <c r="O7" s="133">
        <v>200.0</v>
      </c>
      <c r="P7" s="133">
        <v>4.0</v>
      </c>
      <c r="Q7" s="133">
        <v>10.0</v>
      </c>
      <c r="R7" s="133">
        <v>5.0</v>
      </c>
    </row>
    <row r="8">
      <c r="A8" s="133" t="s">
        <v>459</v>
      </c>
      <c r="B8" s="134">
        <v>44582.0</v>
      </c>
      <c r="C8" s="133">
        <v>20.0</v>
      </c>
      <c r="D8" s="133">
        <v>0.0</v>
      </c>
      <c r="E8" s="133">
        <v>10.0</v>
      </c>
      <c r="F8" s="133">
        <v>15.0</v>
      </c>
      <c r="G8" s="133">
        <v>20.0</v>
      </c>
      <c r="H8" s="133">
        <v>60.0</v>
      </c>
      <c r="I8" s="133">
        <v>60.0</v>
      </c>
      <c r="J8" s="133">
        <v>0.0</v>
      </c>
      <c r="K8" s="133">
        <v>10.0</v>
      </c>
      <c r="L8" s="133">
        <v>30.0</v>
      </c>
      <c r="M8" s="133">
        <v>60.0</v>
      </c>
      <c r="N8" s="133">
        <v>40.0</v>
      </c>
      <c r="O8" s="133">
        <v>200.0</v>
      </c>
      <c r="P8" s="133">
        <v>5.0</v>
      </c>
      <c r="Q8" s="133">
        <v>10.0</v>
      </c>
      <c r="R8" s="133">
        <v>0.0</v>
      </c>
    </row>
    <row r="9">
      <c r="A9" s="133" t="s">
        <v>460</v>
      </c>
      <c r="B9" s="134">
        <v>44582.0</v>
      </c>
      <c r="C9" s="133">
        <v>30.0</v>
      </c>
      <c r="D9" s="133">
        <v>40.0</v>
      </c>
      <c r="E9" s="133">
        <v>30.0</v>
      </c>
      <c r="F9" s="133">
        <v>30.0</v>
      </c>
      <c r="G9" s="133">
        <v>50.0</v>
      </c>
      <c r="H9" s="133">
        <v>44.0</v>
      </c>
      <c r="I9" s="133">
        <v>50.0</v>
      </c>
      <c r="J9" s="133">
        <v>50.0</v>
      </c>
      <c r="K9" s="133">
        <v>30.0</v>
      </c>
      <c r="L9" s="133">
        <v>40.0</v>
      </c>
      <c r="M9" s="133">
        <v>46.0</v>
      </c>
      <c r="N9" s="133">
        <v>39.0</v>
      </c>
      <c r="O9" s="133">
        <v>150.0</v>
      </c>
      <c r="P9" s="133">
        <v>3.0</v>
      </c>
      <c r="Q9" s="133">
        <v>6.0</v>
      </c>
      <c r="R9" s="133">
        <v>0.0</v>
      </c>
    </row>
    <row r="10">
      <c r="A10" s="133" t="s">
        <v>461</v>
      </c>
      <c r="B10" s="134">
        <v>44582.0</v>
      </c>
      <c r="C10" s="133">
        <v>20.0</v>
      </c>
      <c r="D10" s="133">
        <v>0.0</v>
      </c>
      <c r="E10" s="133">
        <v>0.0</v>
      </c>
      <c r="F10" s="133">
        <v>60.0</v>
      </c>
      <c r="G10" s="133">
        <v>60.0</v>
      </c>
      <c r="H10" s="133">
        <v>72.0</v>
      </c>
      <c r="I10" s="133">
        <v>40.0</v>
      </c>
      <c r="J10" s="133">
        <v>30.0</v>
      </c>
      <c r="K10" s="133">
        <v>0.0</v>
      </c>
      <c r="L10" s="133">
        <v>20.0</v>
      </c>
      <c r="M10" s="133">
        <v>0.0</v>
      </c>
      <c r="N10" s="133">
        <v>11.0</v>
      </c>
      <c r="O10" s="133">
        <v>25.0</v>
      </c>
      <c r="P10" s="133">
        <v>0.0</v>
      </c>
      <c r="Q10" s="133">
        <v>10.0</v>
      </c>
      <c r="R10" s="133">
        <v>0.0</v>
      </c>
    </row>
    <row r="11">
      <c r="A11" s="133" t="s">
        <v>462</v>
      </c>
      <c r="B11" s="134">
        <v>44582.0</v>
      </c>
      <c r="C11" s="133">
        <v>30.0</v>
      </c>
      <c r="D11" s="133">
        <v>20.0</v>
      </c>
      <c r="E11" s="133">
        <v>30.0</v>
      </c>
      <c r="F11" s="133">
        <v>5.0</v>
      </c>
      <c r="G11" s="133">
        <v>30.0</v>
      </c>
      <c r="H11" s="133">
        <v>52.0</v>
      </c>
      <c r="I11" s="133">
        <v>41.0</v>
      </c>
      <c r="J11" s="133">
        <v>70.0</v>
      </c>
      <c r="K11" s="133">
        <v>30.0</v>
      </c>
      <c r="L11" s="133">
        <v>70.0</v>
      </c>
      <c r="M11" s="133">
        <v>30.0</v>
      </c>
      <c r="N11" s="133">
        <v>100.0</v>
      </c>
      <c r="O11" s="133">
        <v>50.0</v>
      </c>
      <c r="P11" s="133">
        <v>4.0</v>
      </c>
      <c r="Q11" s="133">
        <v>5.0</v>
      </c>
      <c r="R11" s="133">
        <v>2.0</v>
      </c>
    </row>
    <row r="12">
      <c r="A12" s="133" t="s">
        <v>463</v>
      </c>
      <c r="B12" s="134">
        <v>44582.0</v>
      </c>
      <c r="C12" s="133">
        <v>20.0</v>
      </c>
      <c r="D12" s="133">
        <v>20.0</v>
      </c>
      <c r="E12" s="133">
        <v>0.0</v>
      </c>
      <c r="F12" s="133">
        <v>10.0</v>
      </c>
      <c r="G12" s="133">
        <v>10.0</v>
      </c>
      <c r="H12" s="133">
        <v>8.0</v>
      </c>
      <c r="I12" s="133">
        <v>10.0</v>
      </c>
      <c r="J12" s="133">
        <v>10.0</v>
      </c>
      <c r="K12" s="133">
        <v>0.0</v>
      </c>
      <c r="L12" s="133">
        <v>10.0</v>
      </c>
      <c r="M12" s="133">
        <v>80.0</v>
      </c>
      <c r="N12" s="133">
        <v>20.0</v>
      </c>
      <c r="O12" s="133">
        <v>100.0</v>
      </c>
      <c r="P12" s="133">
        <v>4.0</v>
      </c>
      <c r="Q12" s="133">
        <v>8.0</v>
      </c>
      <c r="R12" s="133">
        <v>1.0</v>
      </c>
    </row>
    <row r="13">
      <c r="A13" s="133" t="s">
        <v>464</v>
      </c>
      <c r="B13" s="134">
        <v>44582.0</v>
      </c>
      <c r="C13" s="133">
        <v>40.0</v>
      </c>
      <c r="D13" s="133">
        <v>60.0</v>
      </c>
      <c r="E13" s="133">
        <v>70.0</v>
      </c>
      <c r="F13" s="133">
        <v>30.0</v>
      </c>
      <c r="G13" s="133">
        <v>50.0</v>
      </c>
      <c r="H13" s="133">
        <v>60.0</v>
      </c>
      <c r="I13" s="133">
        <v>6.0</v>
      </c>
      <c r="J13" s="133">
        <v>60.0</v>
      </c>
      <c r="K13" s="133">
        <v>10.0</v>
      </c>
      <c r="L13" s="133">
        <v>90.0</v>
      </c>
      <c r="M13" s="133">
        <v>67.0</v>
      </c>
      <c r="N13" s="133">
        <v>45.0</v>
      </c>
      <c r="O13" s="133">
        <v>111.0</v>
      </c>
      <c r="P13" s="133">
        <v>4.0</v>
      </c>
      <c r="Q13" s="133">
        <v>7.0</v>
      </c>
      <c r="R13" s="133">
        <v>5.0</v>
      </c>
    </row>
    <row r="14">
      <c r="A14" s="133" t="s">
        <v>465</v>
      </c>
      <c r="B14" s="134">
        <v>44582.0</v>
      </c>
      <c r="C14" s="133">
        <v>120.0</v>
      </c>
      <c r="D14" s="133">
        <v>20.0</v>
      </c>
      <c r="E14" s="133">
        <v>100.0</v>
      </c>
      <c r="F14" s="133">
        <v>50.0</v>
      </c>
      <c r="G14" s="133">
        <v>60.0</v>
      </c>
      <c r="H14" s="133">
        <v>0.0</v>
      </c>
      <c r="I14" s="133">
        <v>81.0</v>
      </c>
      <c r="J14" s="133">
        <v>20.0</v>
      </c>
      <c r="K14" s="133">
        <v>0.0</v>
      </c>
      <c r="L14" s="133">
        <v>0.0</v>
      </c>
      <c r="M14" s="133">
        <v>0.0</v>
      </c>
      <c r="N14" s="133">
        <v>34.0</v>
      </c>
      <c r="O14" s="133">
        <v>0.0</v>
      </c>
      <c r="P14" s="133">
        <v>1.0</v>
      </c>
      <c r="Q14" s="133">
        <v>0.0</v>
      </c>
      <c r="R14" s="133">
        <v>0.0</v>
      </c>
    </row>
    <row r="15">
      <c r="A15" s="133" t="s">
        <v>466</v>
      </c>
      <c r="B15" s="134">
        <v>44582.0</v>
      </c>
      <c r="C15" s="133">
        <v>30.0</v>
      </c>
      <c r="D15" s="133">
        <v>40.0</v>
      </c>
      <c r="E15" s="133">
        <v>50.0</v>
      </c>
      <c r="F15" s="133">
        <v>15.0</v>
      </c>
      <c r="G15" s="133">
        <v>90.0</v>
      </c>
      <c r="H15" s="133">
        <v>96.0</v>
      </c>
      <c r="I15" s="133">
        <v>79.0</v>
      </c>
      <c r="J15" s="133">
        <v>70.0</v>
      </c>
      <c r="K15" s="133">
        <v>10.0</v>
      </c>
      <c r="L15" s="133">
        <v>70.0</v>
      </c>
      <c r="M15" s="133">
        <v>90.0</v>
      </c>
      <c r="N15" s="133">
        <v>3.0</v>
      </c>
      <c r="O15" s="133">
        <v>467.0</v>
      </c>
      <c r="P15" s="133">
        <v>0.0</v>
      </c>
      <c r="Q15" s="133">
        <v>0.0</v>
      </c>
      <c r="R15" s="133">
        <v>8.0</v>
      </c>
    </row>
    <row r="16">
      <c r="A16" s="133" t="s">
        <v>467</v>
      </c>
      <c r="B16" s="134">
        <v>44582.0</v>
      </c>
      <c r="C16" s="133">
        <v>30.0</v>
      </c>
      <c r="D16" s="133">
        <v>40.0</v>
      </c>
      <c r="E16" s="133">
        <v>30.0</v>
      </c>
      <c r="F16" s="133">
        <v>30.0</v>
      </c>
      <c r="G16" s="133">
        <v>100.0</v>
      </c>
      <c r="H16" s="133">
        <v>108.0</v>
      </c>
      <c r="I16" s="133">
        <v>64.0</v>
      </c>
      <c r="J16" s="133">
        <v>100.0</v>
      </c>
      <c r="K16" s="133">
        <v>20.0</v>
      </c>
      <c r="L16" s="133">
        <v>50.0</v>
      </c>
      <c r="M16" s="133">
        <v>42.0</v>
      </c>
      <c r="N16" s="133">
        <v>50.0</v>
      </c>
      <c r="O16" s="133">
        <v>100.0</v>
      </c>
      <c r="P16" s="133">
        <v>5.0</v>
      </c>
      <c r="Q16" s="133">
        <v>5.0</v>
      </c>
      <c r="R16" s="133">
        <v>5.0</v>
      </c>
    </row>
    <row r="17">
      <c r="A17" s="133" t="s">
        <v>468</v>
      </c>
      <c r="B17" s="134">
        <v>44582.0</v>
      </c>
      <c r="C17" s="133">
        <v>10.0</v>
      </c>
      <c r="D17" s="133">
        <v>20.0</v>
      </c>
      <c r="E17" s="133">
        <v>20.0</v>
      </c>
      <c r="F17" s="133">
        <v>25.0</v>
      </c>
      <c r="G17" s="133">
        <v>40.0</v>
      </c>
      <c r="H17" s="133">
        <v>40.0</v>
      </c>
      <c r="I17" s="133">
        <v>48.0</v>
      </c>
      <c r="J17" s="133">
        <v>0.0</v>
      </c>
      <c r="K17" s="133">
        <v>0.0</v>
      </c>
      <c r="L17" s="133">
        <v>30.0</v>
      </c>
      <c r="M17" s="133">
        <v>30.0</v>
      </c>
      <c r="N17" s="133">
        <v>6.0</v>
      </c>
      <c r="O17" s="133">
        <v>0.0</v>
      </c>
      <c r="P17" s="133">
        <v>2.0</v>
      </c>
      <c r="Q17" s="133">
        <v>0.0</v>
      </c>
      <c r="R17" s="133">
        <v>2.0</v>
      </c>
    </row>
    <row r="18">
      <c r="A18" s="133" t="s">
        <v>469</v>
      </c>
      <c r="B18" s="134">
        <v>44582.0</v>
      </c>
      <c r="C18" s="133">
        <v>20.0</v>
      </c>
      <c r="D18" s="133">
        <v>20.0</v>
      </c>
      <c r="E18" s="133">
        <v>30.0</v>
      </c>
      <c r="F18" s="133">
        <v>10.0</v>
      </c>
      <c r="G18" s="133">
        <v>80.0</v>
      </c>
      <c r="H18" s="133">
        <v>96.0</v>
      </c>
      <c r="I18" s="133">
        <v>32.0</v>
      </c>
      <c r="J18" s="133">
        <v>10.0</v>
      </c>
      <c r="K18" s="133">
        <v>0.0</v>
      </c>
      <c r="L18" s="133">
        <v>50.0</v>
      </c>
      <c r="M18" s="133">
        <v>110.0</v>
      </c>
      <c r="N18" s="133">
        <v>0.0</v>
      </c>
      <c r="O18" s="133">
        <v>400.0</v>
      </c>
      <c r="P18" s="133">
        <v>0.0</v>
      </c>
      <c r="Q18" s="133">
        <v>0.0</v>
      </c>
      <c r="R18" s="133">
        <v>2.0</v>
      </c>
    </row>
    <row r="19">
      <c r="A19" s="133" t="s">
        <v>470</v>
      </c>
      <c r="B19" s="134">
        <v>44582.0</v>
      </c>
      <c r="C19" s="133">
        <v>60.0</v>
      </c>
      <c r="D19" s="133">
        <v>0.0</v>
      </c>
      <c r="E19" s="133">
        <v>120.0</v>
      </c>
      <c r="F19" s="133">
        <v>48.0</v>
      </c>
      <c r="G19" s="133">
        <v>70.0</v>
      </c>
      <c r="H19" s="133">
        <v>56.0</v>
      </c>
      <c r="I19" s="133">
        <v>100.0</v>
      </c>
      <c r="J19" s="133">
        <v>30.0</v>
      </c>
      <c r="K19" s="133">
        <v>10.0</v>
      </c>
      <c r="L19" s="133">
        <v>90.0</v>
      </c>
      <c r="M19" s="133">
        <v>6110.0</v>
      </c>
      <c r="N19" s="133">
        <v>99.0</v>
      </c>
      <c r="O19" s="133">
        <v>100.0</v>
      </c>
      <c r="P19" s="133">
        <v>0.0</v>
      </c>
      <c r="Q19" s="133">
        <v>5.0</v>
      </c>
      <c r="R19" s="133">
        <v>1.0</v>
      </c>
    </row>
    <row r="20">
      <c r="A20" s="133" t="s">
        <v>471</v>
      </c>
      <c r="B20" s="134">
        <v>44582.0</v>
      </c>
      <c r="C20" s="133">
        <v>30.0</v>
      </c>
      <c r="D20" s="133">
        <v>80.0</v>
      </c>
      <c r="E20" s="133">
        <v>40.0</v>
      </c>
      <c r="F20" s="133">
        <v>100.0</v>
      </c>
      <c r="G20" s="133">
        <v>60.0</v>
      </c>
      <c r="H20" s="133">
        <v>60.0</v>
      </c>
      <c r="I20" s="133">
        <v>80.0</v>
      </c>
      <c r="J20" s="133">
        <v>80.0</v>
      </c>
      <c r="K20" s="133">
        <v>20.0</v>
      </c>
      <c r="L20" s="133">
        <v>70.0</v>
      </c>
      <c r="M20" s="133">
        <v>40.0</v>
      </c>
      <c r="N20" s="133">
        <v>40.0</v>
      </c>
      <c r="O20" s="133">
        <v>100.0</v>
      </c>
      <c r="P20" s="133">
        <v>5.0</v>
      </c>
      <c r="Q20" s="133">
        <v>15.0</v>
      </c>
      <c r="R20" s="133">
        <v>2.0</v>
      </c>
    </row>
    <row r="21">
      <c r="A21" s="133" t="s">
        <v>472</v>
      </c>
      <c r="B21" s="134">
        <v>44582.0</v>
      </c>
      <c r="C21" s="133">
        <v>30.0</v>
      </c>
      <c r="D21" s="133">
        <v>20.0</v>
      </c>
      <c r="E21" s="133">
        <v>20.0</v>
      </c>
      <c r="F21" s="133">
        <v>15.0</v>
      </c>
      <c r="G21" s="133">
        <v>30.0</v>
      </c>
      <c r="H21" s="133">
        <v>28.0</v>
      </c>
      <c r="I21" s="133">
        <v>38.0</v>
      </c>
      <c r="J21" s="133">
        <v>80.0</v>
      </c>
      <c r="K21" s="133">
        <v>30.0</v>
      </c>
      <c r="L21" s="133">
        <v>120.0</v>
      </c>
      <c r="M21" s="133">
        <v>43.0</v>
      </c>
      <c r="N21" s="133">
        <v>88.0</v>
      </c>
      <c r="O21" s="133">
        <v>141.0</v>
      </c>
      <c r="P21" s="133">
        <v>7.0</v>
      </c>
      <c r="Q21" s="133">
        <v>2.0</v>
      </c>
      <c r="R21" s="133">
        <v>8.0</v>
      </c>
    </row>
    <row r="22">
      <c r="A22" s="133" t="s">
        <v>473</v>
      </c>
      <c r="B22" s="134">
        <v>44582.0</v>
      </c>
      <c r="C22" s="133">
        <v>0.0</v>
      </c>
      <c r="D22" s="133">
        <v>0.0</v>
      </c>
      <c r="E22" s="133">
        <v>0.0</v>
      </c>
      <c r="F22" s="133">
        <v>0.0</v>
      </c>
      <c r="G22" s="133">
        <v>0.0</v>
      </c>
      <c r="H22" s="133">
        <v>0.0</v>
      </c>
      <c r="I22" s="133">
        <v>0.0</v>
      </c>
      <c r="J22" s="133">
        <v>0.0</v>
      </c>
      <c r="K22" s="133">
        <v>0.0</v>
      </c>
      <c r="L22" s="133">
        <v>0.0</v>
      </c>
      <c r="M22" s="133">
        <v>0.0</v>
      </c>
      <c r="N22" s="133">
        <v>0.0</v>
      </c>
      <c r="O22" s="133">
        <v>0.0</v>
      </c>
      <c r="P22" s="133">
        <v>0.0</v>
      </c>
      <c r="Q22" s="133">
        <v>0.0</v>
      </c>
      <c r="R22" s="133">
        <v>0.0</v>
      </c>
    </row>
    <row r="23">
      <c r="A23" s="133" t="s">
        <v>474</v>
      </c>
      <c r="B23" s="134">
        <v>44582.0</v>
      </c>
      <c r="C23" s="133">
        <v>10.0</v>
      </c>
      <c r="D23" s="133">
        <v>0.0</v>
      </c>
      <c r="E23" s="133">
        <v>10.0</v>
      </c>
      <c r="F23" s="133">
        <v>25.0</v>
      </c>
      <c r="G23" s="133">
        <v>0.0</v>
      </c>
      <c r="H23" s="133">
        <v>0.0</v>
      </c>
      <c r="I23" s="133">
        <v>37.0</v>
      </c>
      <c r="J23" s="133">
        <v>20.0</v>
      </c>
      <c r="K23" s="133">
        <v>10.0</v>
      </c>
      <c r="L23" s="133">
        <v>40.0</v>
      </c>
      <c r="M23" s="133">
        <v>51.0</v>
      </c>
      <c r="N23" s="133">
        <v>10.0</v>
      </c>
      <c r="O23" s="133">
        <v>200.0</v>
      </c>
      <c r="P23" s="133">
        <v>0.0</v>
      </c>
      <c r="Q23" s="133">
        <v>9.0</v>
      </c>
      <c r="R23" s="133">
        <v>0.0</v>
      </c>
    </row>
    <row r="24">
      <c r="A24" s="133" t="s">
        <v>475</v>
      </c>
      <c r="B24" s="134">
        <v>44582.0</v>
      </c>
      <c r="C24" s="133">
        <v>30.0</v>
      </c>
      <c r="D24" s="133">
        <v>0.0</v>
      </c>
      <c r="E24" s="133">
        <v>30.0</v>
      </c>
      <c r="F24" s="133">
        <v>0.0</v>
      </c>
      <c r="G24" s="133">
        <v>0.0</v>
      </c>
      <c r="H24" s="133">
        <v>0.0</v>
      </c>
      <c r="I24" s="133">
        <v>5.0</v>
      </c>
      <c r="J24" s="133">
        <v>20.0</v>
      </c>
      <c r="K24" s="133">
        <v>10.0</v>
      </c>
      <c r="L24" s="133">
        <v>30.0</v>
      </c>
      <c r="M24" s="133">
        <v>20.0</v>
      </c>
      <c r="N24" s="133">
        <v>0.0</v>
      </c>
      <c r="O24" s="133">
        <v>100.0</v>
      </c>
      <c r="P24" s="133">
        <v>0.0</v>
      </c>
      <c r="Q24" s="133">
        <v>3.0</v>
      </c>
      <c r="R24" s="133">
        <v>5.0</v>
      </c>
    </row>
    <row r="25">
      <c r="A25" s="133" t="s">
        <v>476</v>
      </c>
      <c r="B25" s="134">
        <v>44582.0</v>
      </c>
      <c r="C25" s="133">
        <v>20.0</v>
      </c>
      <c r="D25" s="133">
        <v>20.0</v>
      </c>
      <c r="E25" s="133">
        <v>0.0</v>
      </c>
      <c r="F25" s="133">
        <v>10.0</v>
      </c>
      <c r="G25" s="133">
        <v>0.0</v>
      </c>
      <c r="H25" s="133">
        <v>4.0</v>
      </c>
      <c r="I25" s="133">
        <v>4.0</v>
      </c>
      <c r="J25" s="133">
        <v>0.0</v>
      </c>
      <c r="K25" s="133">
        <v>0.0</v>
      </c>
      <c r="L25" s="133">
        <v>20.0</v>
      </c>
      <c r="M25" s="133">
        <v>20.0</v>
      </c>
      <c r="N25" s="133">
        <v>10.0</v>
      </c>
      <c r="O25" s="133">
        <v>8.0</v>
      </c>
      <c r="P25" s="133">
        <v>1.0</v>
      </c>
      <c r="Q25" s="133">
        <v>0.0</v>
      </c>
      <c r="R25" s="133">
        <v>0.0</v>
      </c>
    </row>
    <row r="26">
      <c r="A26" s="133" t="s">
        <v>477</v>
      </c>
      <c r="B26" s="134">
        <v>44582.0</v>
      </c>
      <c r="C26" s="133">
        <v>40.0</v>
      </c>
      <c r="D26" s="133">
        <v>20.0</v>
      </c>
      <c r="E26" s="133">
        <v>40.0</v>
      </c>
      <c r="F26" s="133">
        <v>30.0</v>
      </c>
      <c r="G26" s="133">
        <v>20.0</v>
      </c>
      <c r="H26" s="133">
        <v>0.0</v>
      </c>
      <c r="I26" s="133">
        <v>32.0</v>
      </c>
      <c r="J26" s="133">
        <v>30.0</v>
      </c>
      <c r="K26" s="133">
        <v>0.0</v>
      </c>
      <c r="L26" s="133">
        <v>20.0</v>
      </c>
      <c r="M26" s="133">
        <v>20.0</v>
      </c>
      <c r="N26" s="133">
        <v>62.0</v>
      </c>
      <c r="O26" s="133">
        <v>28.0</v>
      </c>
      <c r="P26" s="133">
        <v>0.0</v>
      </c>
      <c r="Q26" s="133">
        <v>0.0</v>
      </c>
      <c r="R26" s="133">
        <v>7.0</v>
      </c>
    </row>
    <row r="27">
      <c r="A27" s="133" t="s">
        <v>478</v>
      </c>
      <c r="B27" s="134">
        <v>44582.0</v>
      </c>
      <c r="C27" s="133">
        <v>40.0</v>
      </c>
      <c r="D27" s="133">
        <v>20.0</v>
      </c>
      <c r="E27" s="133">
        <v>60.0</v>
      </c>
      <c r="F27" s="133">
        <v>20.0</v>
      </c>
      <c r="G27" s="133">
        <v>20.0</v>
      </c>
      <c r="H27" s="133">
        <v>20.0</v>
      </c>
      <c r="I27" s="133">
        <v>60.0</v>
      </c>
      <c r="J27" s="133">
        <v>50.0</v>
      </c>
      <c r="K27" s="133">
        <v>20.0</v>
      </c>
      <c r="L27" s="133">
        <v>70.0</v>
      </c>
      <c r="M27" s="133">
        <v>50.0</v>
      </c>
      <c r="N27" s="133">
        <v>0.0</v>
      </c>
      <c r="O27" s="133">
        <v>99.0</v>
      </c>
      <c r="P27" s="133">
        <v>0.0</v>
      </c>
      <c r="Q27" s="133">
        <v>0.0</v>
      </c>
      <c r="R27" s="133">
        <v>6.0</v>
      </c>
    </row>
    <row r="28">
      <c r="A28" s="133" t="s">
        <v>479</v>
      </c>
      <c r="B28" s="134">
        <v>44582.0</v>
      </c>
      <c r="C28" s="133">
        <v>50.0</v>
      </c>
      <c r="D28" s="133">
        <v>40.0</v>
      </c>
      <c r="E28" s="133">
        <v>30.0</v>
      </c>
      <c r="F28" s="133">
        <v>50.0</v>
      </c>
      <c r="G28" s="133">
        <v>10.0</v>
      </c>
      <c r="H28" s="133">
        <v>16.0</v>
      </c>
      <c r="I28" s="133">
        <v>20.0</v>
      </c>
      <c r="J28" s="133">
        <v>60.0</v>
      </c>
      <c r="K28" s="133">
        <v>10.0</v>
      </c>
      <c r="L28" s="133">
        <v>60.0</v>
      </c>
      <c r="M28" s="133">
        <v>50.0</v>
      </c>
      <c r="N28" s="133">
        <v>10.0</v>
      </c>
      <c r="O28" s="133">
        <v>0.0</v>
      </c>
      <c r="P28" s="133">
        <v>0.0</v>
      </c>
      <c r="Q28" s="133">
        <v>0.0</v>
      </c>
      <c r="R28" s="133">
        <v>6.0</v>
      </c>
    </row>
    <row r="29">
      <c r="A29" s="133" t="s">
        <v>480</v>
      </c>
      <c r="B29" s="134">
        <v>44582.0</v>
      </c>
      <c r="C29" s="133">
        <v>0.0</v>
      </c>
      <c r="D29" s="133">
        <v>0.0</v>
      </c>
      <c r="E29" s="133">
        <v>0.0</v>
      </c>
      <c r="F29" s="133">
        <v>0.0</v>
      </c>
      <c r="G29" s="133">
        <v>0.0</v>
      </c>
      <c r="H29" s="133">
        <v>0.0</v>
      </c>
      <c r="I29" s="133">
        <v>0.0</v>
      </c>
      <c r="J29" s="133">
        <v>0.0</v>
      </c>
      <c r="K29" s="133">
        <v>0.0</v>
      </c>
      <c r="L29" s="133">
        <v>0.0</v>
      </c>
      <c r="M29" s="133">
        <v>10.0</v>
      </c>
      <c r="N29" s="133">
        <v>0.0</v>
      </c>
      <c r="O29" s="133">
        <v>0.0</v>
      </c>
      <c r="P29" s="133">
        <v>0.0</v>
      </c>
      <c r="Q29" s="133">
        <v>0.0</v>
      </c>
      <c r="R29" s="133">
        <v>3.0</v>
      </c>
    </row>
    <row r="30">
      <c r="A30" s="133" t="s">
        <v>481</v>
      </c>
      <c r="B30" s="134">
        <v>44582.0</v>
      </c>
      <c r="C30" s="133">
        <v>0.0</v>
      </c>
      <c r="D30" s="133">
        <v>0.0</v>
      </c>
      <c r="E30" s="133">
        <v>0.0</v>
      </c>
      <c r="F30" s="133">
        <v>0.0</v>
      </c>
      <c r="G30" s="133">
        <v>0.0</v>
      </c>
      <c r="H30" s="133">
        <v>0.0</v>
      </c>
      <c r="I30" s="133">
        <v>0.0</v>
      </c>
      <c r="J30" s="133">
        <v>0.0</v>
      </c>
      <c r="K30" s="133">
        <v>0.0</v>
      </c>
      <c r="L30" s="133">
        <v>10.0</v>
      </c>
      <c r="M30" s="133">
        <v>20.0</v>
      </c>
      <c r="N30" s="133">
        <v>20.0</v>
      </c>
      <c r="O30" s="133">
        <v>0.0</v>
      </c>
      <c r="P30" s="133">
        <v>0.0</v>
      </c>
      <c r="Q30" s="133">
        <v>0.0</v>
      </c>
      <c r="R30" s="133">
        <v>3.0</v>
      </c>
    </row>
    <row r="31">
      <c r="A31" s="133" t="s">
        <v>482</v>
      </c>
      <c r="B31" s="134">
        <v>44582.0</v>
      </c>
      <c r="C31" s="133">
        <v>290.0</v>
      </c>
      <c r="D31" s="133">
        <v>120.0</v>
      </c>
      <c r="E31" s="133">
        <v>100.0</v>
      </c>
      <c r="F31" s="133">
        <v>45.0</v>
      </c>
      <c r="G31" s="133">
        <v>120.0</v>
      </c>
      <c r="H31" s="133">
        <v>120.0</v>
      </c>
      <c r="I31" s="133">
        <v>50.0</v>
      </c>
      <c r="J31" s="133">
        <v>130.0</v>
      </c>
      <c r="K31" s="133">
        <v>50.0</v>
      </c>
      <c r="L31" s="133">
        <v>120.0</v>
      </c>
      <c r="M31" s="133">
        <v>30.0</v>
      </c>
      <c r="N31" s="133">
        <v>40.0</v>
      </c>
      <c r="O31" s="133">
        <v>580.0</v>
      </c>
      <c r="P31" s="133">
        <v>6.0</v>
      </c>
      <c r="Q31" s="133">
        <v>15.0</v>
      </c>
      <c r="R31" s="133">
        <v>5.0</v>
      </c>
    </row>
    <row r="32">
      <c r="A32" s="133" t="s">
        <v>483</v>
      </c>
      <c r="B32" s="134">
        <v>44582.0</v>
      </c>
      <c r="C32" s="133">
        <v>0.0</v>
      </c>
      <c r="D32" s="133">
        <v>40.0</v>
      </c>
      <c r="E32" s="133">
        <v>20.0</v>
      </c>
      <c r="F32" s="133">
        <v>5.0</v>
      </c>
      <c r="G32" s="133">
        <v>10.0</v>
      </c>
      <c r="H32" s="133">
        <v>20.0</v>
      </c>
      <c r="I32" s="133">
        <v>34.0</v>
      </c>
      <c r="J32" s="133">
        <v>10.0</v>
      </c>
      <c r="K32" s="133">
        <v>30.0</v>
      </c>
      <c r="L32" s="133">
        <v>80.0</v>
      </c>
      <c r="M32" s="133">
        <v>15.0</v>
      </c>
      <c r="N32" s="133">
        <v>0.0</v>
      </c>
      <c r="O32" s="133">
        <v>400.0</v>
      </c>
      <c r="P32" s="133">
        <v>2.0</v>
      </c>
      <c r="Q32" s="133">
        <v>0.0</v>
      </c>
      <c r="R32" s="133">
        <v>0.0</v>
      </c>
    </row>
    <row r="33">
      <c r="A33" s="133" t="s">
        <v>484</v>
      </c>
      <c r="B33" s="134">
        <v>44582.0</v>
      </c>
      <c r="C33" s="133">
        <v>10.0</v>
      </c>
      <c r="D33" s="133">
        <v>0.0</v>
      </c>
      <c r="E33" s="133">
        <v>0.0</v>
      </c>
      <c r="F33" s="133">
        <v>25.0</v>
      </c>
      <c r="G33" s="133">
        <v>20.0</v>
      </c>
      <c r="H33" s="133">
        <v>44.0</v>
      </c>
      <c r="I33" s="133">
        <v>63.0</v>
      </c>
      <c r="J33" s="133">
        <v>70.0</v>
      </c>
      <c r="K33" s="133">
        <v>20.0</v>
      </c>
      <c r="L33" s="133">
        <v>80.0</v>
      </c>
      <c r="M33" s="133">
        <v>36.0</v>
      </c>
      <c r="N33" s="133">
        <v>0.0</v>
      </c>
      <c r="O33" s="133">
        <v>100.0</v>
      </c>
      <c r="P33" s="133">
        <v>0.0</v>
      </c>
      <c r="Q33" s="133">
        <v>10.0</v>
      </c>
      <c r="R33" s="133">
        <v>0.0</v>
      </c>
    </row>
    <row r="34">
      <c r="A34" s="133" t="s">
        <v>485</v>
      </c>
      <c r="B34" s="134">
        <v>44582.0</v>
      </c>
      <c r="C34" s="133">
        <v>30.0</v>
      </c>
      <c r="D34" s="133">
        <v>40.0</v>
      </c>
      <c r="E34" s="133">
        <v>0.0</v>
      </c>
      <c r="F34" s="133">
        <v>20.0</v>
      </c>
      <c r="G34" s="133">
        <v>50.0</v>
      </c>
      <c r="H34" s="133">
        <v>48.0</v>
      </c>
      <c r="I34" s="133">
        <v>48.0</v>
      </c>
      <c r="J34" s="133">
        <v>60.0</v>
      </c>
      <c r="K34" s="133">
        <v>20.0</v>
      </c>
      <c r="L34" s="133">
        <v>60.0</v>
      </c>
      <c r="M34" s="133">
        <v>47.0</v>
      </c>
      <c r="N34" s="133">
        <v>40.0</v>
      </c>
      <c r="O34" s="133">
        <v>200.0</v>
      </c>
      <c r="P34" s="133">
        <v>0.0</v>
      </c>
      <c r="Q34" s="133">
        <v>0.0</v>
      </c>
      <c r="R34" s="133">
        <v>4.0</v>
      </c>
    </row>
    <row r="35">
      <c r="A35" s="133" t="s">
        <v>486</v>
      </c>
      <c r="B35" s="134">
        <v>44582.0</v>
      </c>
      <c r="C35" s="133">
        <v>20.0</v>
      </c>
      <c r="D35" s="133">
        <v>0.0</v>
      </c>
      <c r="E35" s="133">
        <v>10.0</v>
      </c>
      <c r="F35" s="133">
        <v>0.0</v>
      </c>
      <c r="G35" s="133">
        <v>40.0</v>
      </c>
      <c r="H35" s="133">
        <v>44.0</v>
      </c>
      <c r="I35" s="133">
        <v>40.0</v>
      </c>
      <c r="J35" s="133">
        <v>0.0</v>
      </c>
      <c r="K35" s="133">
        <v>0.0</v>
      </c>
      <c r="L35" s="133">
        <v>200.0</v>
      </c>
      <c r="M35" s="133">
        <v>100.0</v>
      </c>
      <c r="N35" s="133">
        <v>0.0</v>
      </c>
      <c r="O35" s="133">
        <v>0.0</v>
      </c>
      <c r="P35" s="133">
        <v>0.0</v>
      </c>
      <c r="Q35" s="133">
        <v>0.0</v>
      </c>
      <c r="R35" s="133">
        <v>0.0</v>
      </c>
    </row>
    <row r="36">
      <c r="A36" s="133" t="s">
        <v>453</v>
      </c>
      <c r="B36" s="134">
        <v>44613.0</v>
      </c>
      <c r="C36" s="133">
        <v>270.0</v>
      </c>
      <c r="D36" s="133">
        <v>2340.0</v>
      </c>
      <c r="E36" s="133">
        <v>2370.0</v>
      </c>
      <c r="F36" s="133">
        <v>180.0</v>
      </c>
      <c r="G36" s="133">
        <v>1580.0</v>
      </c>
      <c r="H36" s="133">
        <v>1176.0</v>
      </c>
      <c r="I36" s="133">
        <v>166.0</v>
      </c>
      <c r="J36" s="133">
        <v>860.0</v>
      </c>
      <c r="K36" s="133">
        <v>0.0</v>
      </c>
      <c r="L36" s="133">
        <v>1970.0</v>
      </c>
      <c r="M36" s="133">
        <v>479.0</v>
      </c>
      <c r="N36" s="133">
        <v>0.0</v>
      </c>
      <c r="O36" s="133">
        <v>3000.0</v>
      </c>
      <c r="P36" s="133">
        <v>0.0</v>
      </c>
      <c r="Q36" s="133">
        <v>15.0</v>
      </c>
      <c r="R36" s="133">
        <v>16.0</v>
      </c>
    </row>
    <row r="37">
      <c r="A37" s="133" t="s">
        <v>454</v>
      </c>
      <c r="B37" s="134">
        <v>44613.0</v>
      </c>
      <c r="C37" s="133">
        <v>30.0</v>
      </c>
      <c r="D37" s="133">
        <v>20.0</v>
      </c>
      <c r="E37" s="133">
        <v>30.0</v>
      </c>
      <c r="F37" s="133">
        <v>45.0</v>
      </c>
      <c r="G37" s="133">
        <v>0.0</v>
      </c>
      <c r="H37" s="133">
        <v>88.0</v>
      </c>
      <c r="I37" s="133">
        <v>67.0</v>
      </c>
      <c r="J37" s="133">
        <v>70.0</v>
      </c>
      <c r="K37" s="133">
        <v>0.0</v>
      </c>
      <c r="L37" s="133">
        <v>10.0</v>
      </c>
      <c r="M37" s="133">
        <v>100.0</v>
      </c>
      <c r="N37" s="133">
        <v>87.0</v>
      </c>
      <c r="O37" s="133">
        <v>146.0</v>
      </c>
      <c r="P37" s="133">
        <v>8.0</v>
      </c>
      <c r="Q37" s="133">
        <v>7.0</v>
      </c>
      <c r="R37" s="133">
        <v>6.0</v>
      </c>
    </row>
    <row r="38">
      <c r="A38" s="133" t="s">
        <v>455</v>
      </c>
      <c r="B38" s="134">
        <v>44613.0</v>
      </c>
      <c r="C38" s="133">
        <v>20.0</v>
      </c>
      <c r="D38" s="133">
        <v>100.0</v>
      </c>
      <c r="E38" s="133">
        <v>50.0</v>
      </c>
      <c r="F38" s="133">
        <v>20.0</v>
      </c>
      <c r="G38" s="133">
        <v>40.0</v>
      </c>
      <c r="H38" s="133">
        <v>52.0</v>
      </c>
      <c r="I38" s="133">
        <v>50.0</v>
      </c>
      <c r="J38" s="133">
        <v>50.0</v>
      </c>
      <c r="K38" s="133">
        <v>50.0</v>
      </c>
      <c r="L38" s="133">
        <v>70.0</v>
      </c>
      <c r="M38" s="133">
        <v>27.0</v>
      </c>
      <c r="N38" s="133">
        <v>60.0</v>
      </c>
      <c r="O38" s="133">
        <v>300.0</v>
      </c>
      <c r="P38" s="133">
        <v>0.0</v>
      </c>
      <c r="Q38" s="133">
        <v>0.0</v>
      </c>
      <c r="R38" s="133">
        <v>3.0</v>
      </c>
    </row>
    <row r="39">
      <c r="A39" s="133" t="s">
        <v>456</v>
      </c>
      <c r="B39" s="134">
        <v>44613.0</v>
      </c>
      <c r="C39" s="133">
        <v>40.0</v>
      </c>
      <c r="D39" s="133">
        <v>80.0</v>
      </c>
      <c r="E39" s="133">
        <v>160.0</v>
      </c>
      <c r="F39" s="133">
        <v>50.0</v>
      </c>
      <c r="G39" s="133">
        <v>100.0</v>
      </c>
      <c r="H39" s="133">
        <v>100.0</v>
      </c>
      <c r="I39" s="133">
        <v>100.0</v>
      </c>
      <c r="J39" s="133">
        <v>100.0</v>
      </c>
      <c r="K39" s="133">
        <v>50.0</v>
      </c>
      <c r="L39" s="133">
        <v>100.0</v>
      </c>
      <c r="M39" s="133">
        <v>50.0</v>
      </c>
      <c r="N39" s="133">
        <v>80.0</v>
      </c>
      <c r="O39" s="133">
        <v>600.0</v>
      </c>
      <c r="P39" s="133">
        <v>4.0</v>
      </c>
      <c r="Q39" s="133">
        <v>15.0</v>
      </c>
      <c r="R39" s="133">
        <v>7.0</v>
      </c>
    </row>
    <row r="40">
      <c r="A40" s="133" t="s">
        <v>457</v>
      </c>
      <c r="B40" s="134">
        <v>44613.0</v>
      </c>
      <c r="C40" s="133">
        <v>60.0</v>
      </c>
      <c r="D40" s="133">
        <v>60.0</v>
      </c>
      <c r="E40" s="133">
        <v>50.0</v>
      </c>
      <c r="F40" s="133">
        <v>80.0</v>
      </c>
      <c r="G40" s="133">
        <v>80.0</v>
      </c>
      <c r="H40" s="133">
        <v>52.0</v>
      </c>
      <c r="I40" s="133">
        <v>78.0</v>
      </c>
      <c r="J40" s="133">
        <v>80.0</v>
      </c>
      <c r="K40" s="133">
        <v>30.0</v>
      </c>
      <c r="L40" s="133">
        <v>80.0</v>
      </c>
      <c r="M40" s="133">
        <v>69.0</v>
      </c>
      <c r="N40" s="133">
        <v>10.0</v>
      </c>
      <c r="O40" s="133">
        <v>100.0</v>
      </c>
      <c r="P40" s="133">
        <v>0.0</v>
      </c>
      <c r="Q40" s="133">
        <v>0.0</v>
      </c>
      <c r="R40" s="133">
        <v>0.0</v>
      </c>
    </row>
    <row r="41">
      <c r="A41" s="133" t="s">
        <v>458</v>
      </c>
      <c r="B41" s="134">
        <v>44613.0</v>
      </c>
      <c r="C41" s="133">
        <v>20.0</v>
      </c>
      <c r="D41" s="133">
        <v>20.0</v>
      </c>
      <c r="E41" s="133">
        <v>40.0</v>
      </c>
      <c r="F41" s="133">
        <v>0.0</v>
      </c>
      <c r="G41" s="133">
        <v>0.0</v>
      </c>
      <c r="H41" s="133">
        <v>0.0</v>
      </c>
      <c r="I41" s="133">
        <v>0.0</v>
      </c>
      <c r="J41" s="133">
        <v>10.0</v>
      </c>
      <c r="K41" s="133">
        <v>10.0</v>
      </c>
      <c r="L41" s="133">
        <v>20.0</v>
      </c>
      <c r="M41" s="133">
        <v>0.0</v>
      </c>
      <c r="N41" s="133">
        <v>36.0</v>
      </c>
      <c r="O41" s="133">
        <v>200.0</v>
      </c>
      <c r="P41" s="133">
        <v>0.0</v>
      </c>
      <c r="Q41" s="133">
        <v>0.0</v>
      </c>
      <c r="R41" s="133">
        <v>3.0</v>
      </c>
    </row>
    <row r="42">
      <c r="A42" s="133" t="s">
        <v>459</v>
      </c>
      <c r="B42" s="134">
        <v>44613.0</v>
      </c>
      <c r="C42" s="133">
        <v>30.0</v>
      </c>
      <c r="D42" s="133">
        <v>40.0</v>
      </c>
      <c r="E42" s="133">
        <v>70.0</v>
      </c>
      <c r="F42" s="133">
        <v>30.0</v>
      </c>
      <c r="G42" s="133">
        <v>50.0</v>
      </c>
      <c r="H42" s="133">
        <v>88.0</v>
      </c>
      <c r="I42" s="133">
        <v>70.0</v>
      </c>
      <c r="J42" s="133">
        <v>60.0</v>
      </c>
      <c r="K42" s="133">
        <v>0.0</v>
      </c>
      <c r="L42" s="133">
        <v>50.0</v>
      </c>
      <c r="M42" s="133">
        <v>20.0</v>
      </c>
      <c r="N42" s="133">
        <v>24.0</v>
      </c>
      <c r="O42" s="133">
        <v>100.0</v>
      </c>
      <c r="P42" s="133">
        <v>3.0</v>
      </c>
      <c r="Q42" s="133">
        <v>5.0</v>
      </c>
      <c r="R42" s="133">
        <v>2.0</v>
      </c>
    </row>
    <row r="43">
      <c r="A43" s="133" t="s">
        <v>460</v>
      </c>
      <c r="B43" s="134">
        <v>44613.0</v>
      </c>
      <c r="C43" s="133">
        <v>80.0</v>
      </c>
      <c r="D43" s="133">
        <v>60.0</v>
      </c>
      <c r="E43" s="133">
        <v>50.0</v>
      </c>
      <c r="F43" s="133">
        <v>50.0</v>
      </c>
      <c r="G43" s="133">
        <v>30.0</v>
      </c>
      <c r="H43" s="133">
        <v>64.0</v>
      </c>
      <c r="I43" s="133">
        <v>50.0</v>
      </c>
      <c r="J43" s="133">
        <v>80.0</v>
      </c>
      <c r="K43" s="133">
        <v>10.0</v>
      </c>
      <c r="L43" s="133">
        <v>80.0</v>
      </c>
      <c r="M43" s="133">
        <v>50.0</v>
      </c>
      <c r="N43" s="133">
        <v>60.0</v>
      </c>
      <c r="O43" s="133">
        <v>0.0</v>
      </c>
      <c r="P43" s="133">
        <v>0.0</v>
      </c>
      <c r="Q43" s="133">
        <v>0.0</v>
      </c>
      <c r="R43" s="133">
        <v>2.0</v>
      </c>
    </row>
    <row r="44">
      <c r="A44" s="133" t="s">
        <v>461</v>
      </c>
      <c r="B44" s="134">
        <v>44613.0</v>
      </c>
      <c r="C44" s="133">
        <v>0.0</v>
      </c>
      <c r="D44" s="133">
        <v>0.0</v>
      </c>
      <c r="E44" s="133">
        <v>10.0</v>
      </c>
      <c r="F44" s="133">
        <v>10.0</v>
      </c>
      <c r="G44" s="133">
        <v>10.0</v>
      </c>
      <c r="H44" s="133">
        <v>10.0</v>
      </c>
      <c r="I44" s="133">
        <v>0.0</v>
      </c>
      <c r="J44" s="133">
        <v>0.0</v>
      </c>
      <c r="K44" s="133">
        <v>0.0</v>
      </c>
      <c r="L44" s="133">
        <v>0.0</v>
      </c>
      <c r="M44" s="133">
        <v>10.0</v>
      </c>
      <c r="O44" s="133">
        <v>300.0</v>
      </c>
      <c r="P44" s="133">
        <v>0.0</v>
      </c>
      <c r="Q44" s="133">
        <v>0.0</v>
      </c>
      <c r="R44" s="133">
        <v>3.0</v>
      </c>
    </row>
    <row r="45">
      <c r="A45" s="133" t="s">
        <v>462</v>
      </c>
      <c r="B45" s="134">
        <v>44613.0</v>
      </c>
      <c r="C45" s="133">
        <v>50.0</v>
      </c>
      <c r="D45" s="133">
        <v>20.0</v>
      </c>
      <c r="E45" s="133">
        <v>210.0</v>
      </c>
      <c r="F45" s="133">
        <v>15.0</v>
      </c>
      <c r="G45" s="133">
        <v>30.0</v>
      </c>
      <c r="H45" s="133">
        <v>28.0</v>
      </c>
      <c r="I45" s="133">
        <v>54.0</v>
      </c>
      <c r="J45" s="133">
        <v>30.0</v>
      </c>
      <c r="K45" s="133">
        <v>0.0</v>
      </c>
      <c r="L45" s="133">
        <v>40.0</v>
      </c>
      <c r="M45" s="133">
        <v>50.0</v>
      </c>
      <c r="N45" s="133">
        <v>80.0</v>
      </c>
      <c r="O45" s="133">
        <v>300.0</v>
      </c>
      <c r="P45" s="133">
        <v>0.0</v>
      </c>
      <c r="Q45" s="133">
        <v>15.0</v>
      </c>
      <c r="R45" s="133">
        <v>4.0</v>
      </c>
    </row>
    <row r="46">
      <c r="A46" s="133" t="s">
        <v>463</v>
      </c>
      <c r="B46" s="134">
        <v>44613.0</v>
      </c>
      <c r="C46" s="133">
        <v>0.0</v>
      </c>
      <c r="D46" s="133">
        <v>0.0</v>
      </c>
      <c r="E46" s="133">
        <v>0.0</v>
      </c>
      <c r="F46" s="133">
        <v>0.0</v>
      </c>
      <c r="G46" s="133">
        <v>0.0</v>
      </c>
      <c r="H46" s="133">
        <v>0.0</v>
      </c>
      <c r="I46" s="133">
        <v>0.0</v>
      </c>
      <c r="J46" s="133">
        <v>0.0</v>
      </c>
      <c r="K46" s="133">
        <v>0.0</v>
      </c>
      <c r="L46" s="133">
        <v>0.0</v>
      </c>
      <c r="M46" s="133">
        <v>0.0</v>
      </c>
      <c r="N46" s="133">
        <v>0.0</v>
      </c>
      <c r="O46" s="133">
        <v>0.0</v>
      </c>
      <c r="P46" s="133">
        <v>0.0</v>
      </c>
      <c r="Q46" s="133">
        <v>0.0</v>
      </c>
      <c r="R46" s="133">
        <v>0.0</v>
      </c>
    </row>
    <row r="47">
      <c r="A47" s="133" t="s">
        <v>464</v>
      </c>
      <c r="B47" s="134">
        <v>44613.0</v>
      </c>
      <c r="C47" s="133">
        <v>10.0</v>
      </c>
      <c r="D47" s="133">
        <v>20.0</v>
      </c>
      <c r="E47" s="133">
        <v>50.0</v>
      </c>
      <c r="F47" s="133">
        <v>10.0</v>
      </c>
      <c r="G47" s="133">
        <v>40.0</v>
      </c>
      <c r="H47" s="133">
        <v>28.0</v>
      </c>
      <c r="I47" s="133">
        <v>0.0</v>
      </c>
      <c r="J47" s="133">
        <v>50.0</v>
      </c>
      <c r="K47" s="133">
        <v>10.0</v>
      </c>
      <c r="L47" s="133">
        <v>50.0</v>
      </c>
      <c r="M47" s="133">
        <v>41.0</v>
      </c>
      <c r="N47" s="133">
        <v>68.0</v>
      </c>
      <c r="O47" s="133">
        <v>200.0</v>
      </c>
      <c r="P47" s="133">
        <v>0.0</v>
      </c>
      <c r="Q47" s="133">
        <v>0.0</v>
      </c>
      <c r="R47" s="133">
        <v>10.0</v>
      </c>
    </row>
    <row r="48">
      <c r="A48" s="133" t="s">
        <v>465</v>
      </c>
      <c r="B48" s="134">
        <v>44613.0</v>
      </c>
      <c r="C48" s="133">
        <v>240.0</v>
      </c>
      <c r="D48" s="133">
        <v>120.0</v>
      </c>
      <c r="E48" s="133">
        <v>180.0</v>
      </c>
      <c r="F48" s="133">
        <v>55.0</v>
      </c>
      <c r="G48" s="133">
        <v>50.0</v>
      </c>
      <c r="H48" s="133">
        <v>264.0</v>
      </c>
      <c r="I48" s="133">
        <v>24.0</v>
      </c>
      <c r="J48" s="133">
        <v>120.0</v>
      </c>
      <c r="K48" s="133">
        <v>70.0</v>
      </c>
      <c r="L48" s="133">
        <v>100.0</v>
      </c>
      <c r="M48" s="133">
        <v>100.0</v>
      </c>
      <c r="N48" s="133">
        <v>85.0</v>
      </c>
      <c r="O48" s="133">
        <v>145.0</v>
      </c>
      <c r="P48" s="133">
        <v>2.0</v>
      </c>
      <c r="Q48" s="133">
        <v>13.0</v>
      </c>
      <c r="R48" s="133">
        <v>6.0</v>
      </c>
    </row>
    <row r="49">
      <c r="A49" s="133" t="s">
        <v>466</v>
      </c>
      <c r="B49" s="134">
        <v>44613.0</v>
      </c>
      <c r="C49" s="133">
        <v>10.0</v>
      </c>
      <c r="D49" s="133">
        <v>20.0</v>
      </c>
      <c r="E49" s="133">
        <v>0.0</v>
      </c>
      <c r="F49" s="133">
        <v>0.0</v>
      </c>
      <c r="G49" s="133">
        <v>0.0</v>
      </c>
      <c r="H49" s="133">
        <v>0.0</v>
      </c>
      <c r="I49" s="133">
        <v>0.0</v>
      </c>
      <c r="J49" s="133">
        <v>0.0</v>
      </c>
      <c r="K49" s="133">
        <v>0.0</v>
      </c>
      <c r="L49" s="133">
        <v>0.0</v>
      </c>
      <c r="M49" s="133">
        <v>0.0</v>
      </c>
      <c r="N49" s="133">
        <v>0.0</v>
      </c>
      <c r="O49" s="133">
        <v>200.0</v>
      </c>
      <c r="P49" s="133">
        <v>1.0</v>
      </c>
      <c r="Q49" s="133">
        <v>5.0</v>
      </c>
      <c r="R49" s="133">
        <v>2.0</v>
      </c>
    </row>
    <row r="50">
      <c r="A50" s="133" t="s">
        <v>467</v>
      </c>
      <c r="B50" s="134">
        <v>44613.0</v>
      </c>
      <c r="C50" s="133">
        <v>50.0</v>
      </c>
      <c r="D50" s="133">
        <v>0.0</v>
      </c>
      <c r="E50" s="133">
        <v>10.0</v>
      </c>
      <c r="F50" s="133">
        <v>40.0</v>
      </c>
      <c r="G50" s="133">
        <v>100.0</v>
      </c>
      <c r="H50" s="133">
        <v>100.0</v>
      </c>
      <c r="I50" s="133">
        <v>50.0</v>
      </c>
      <c r="J50" s="133">
        <v>40.0</v>
      </c>
      <c r="K50" s="133">
        <v>10.0</v>
      </c>
      <c r="L50" s="133">
        <v>50.0</v>
      </c>
      <c r="M50" s="133">
        <v>0.0</v>
      </c>
      <c r="N50" s="133">
        <v>0.0</v>
      </c>
      <c r="O50" s="133">
        <v>400.0</v>
      </c>
      <c r="P50" s="133">
        <v>0.0</v>
      </c>
      <c r="Q50" s="133">
        <v>5.0</v>
      </c>
      <c r="R50" s="133">
        <v>2.0</v>
      </c>
    </row>
    <row r="51">
      <c r="A51" s="133" t="s">
        <v>468</v>
      </c>
      <c r="B51" s="134">
        <v>44613.0</v>
      </c>
      <c r="C51" s="133">
        <v>0.0</v>
      </c>
      <c r="D51" s="133">
        <v>0.0</v>
      </c>
      <c r="E51" s="133">
        <v>0.0</v>
      </c>
      <c r="F51" s="133">
        <v>0.0</v>
      </c>
      <c r="G51" s="133">
        <v>0.0</v>
      </c>
      <c r="H51" s="133">
        <v>0.0</v>
      </c>
      <c r="I51" s="133">
        <v>0.0</v>
      </c>
      <c r="J51" s="133">
        <v>0.0</v>
      </c>
      <c r="K51" s="133">
        <v>0.0</v>
      </c>
      <c r="L51" s="133">
        <v>0.0</v>
      </c>
      <c r="M51" s="133">
        <v>0.0</v>
      </c>
      <c r="N51" s="133">
        <v>0.0</v>
      </c>
      <c r="O51" s="133">
        <v>0.0</v>
      </c>
      <c r="P51" s="133">
        <v>0.0</v>
      </c>
      <c r="Q51" s="133">
        <v>0.0</v>
      </c>
      <c r="R51" s="133">
        <v>0.0</v>
      </c>
    </row>
    <row r="52">
      <c r="A52" s="133" t="s">
        <v>469</v>
      </c>
      <c r="B52" s="134">
        <v>44613.0</v>
      </c>
    </row>
    <row r="53">
      <c r="A53" s="133" t="s">
        <v>470</v>
      </c>
      <c r="B53" s="134">
        <v>44613.0</v>
      </c>
    </row>
    <row r="54">
      <c r="A54" s="133" t="s">
        <v>471</v>
      </c>
      <c r="B54" s="134">
        <v>44613.0</v>
      </c>
      <c r="C54" s="133">
        <v>30.0</v>
      </c>
      <c r="D54" s="133">
        <v>80.0</v>
      </c>
      <c r="E54" s="133">
        <v>50.0</v>
      </c>
      <c r="F54" s="133">
        <v>20.0</v>
      </c>
      <c r="G54" s="133">
        <v>20.0</v>
      </c>
      <c r="H54" s="133">
        <v>20.0</v>
      </c>
      <c r="I54" s="133">
        <v>79.0</v>
      </c>
      <c r="J54" s="133">
        <v>80.0</v>
      </c>
      <c r="K54" s="133">
        <v>20.0</v>
      </c>
      <c r="L54" s="133">
        <v>70.0</v>
      </c>
      <c r="M54" s="133">
        <v>50.0</v>
      </c>
      <c r="N54" s="133">
        <v>0.0</v>
      </c>
      <c r="O54" s="133">
        <v>200.0</v>
      </c>
      <c r="P54" s="133">
        <v>0.0</v>
      </c>
      <c r="Q54" s="133">
        <v>5.0</v>
      </c>
      <c r="R54" s="133">
        <v>0.0</v>
      </c>
    </row>
    <row r="55">
      <c r="A55" s="133" t="s">
        <v>472</v>
      </c>
      <c r="B55" s="134">
        <v>44613.0</v>
      </c>
      <c r="C55" s="133">
        <v>20.0</v>
      </c>
      <c r="D55" s="133">
        <v>20.0</v>
      </c>
      <c r="E55" s="133">
        <v>10.0</v>
      </c>
      <c r="F55" s="133">
        <v>5.0</v>
      </c>
      <c r="G55" s="133">
        <v>10.0</v>
      </c>
      <c r="H55" s="133">
        <v>20.0</v>
      </c>
      <c r="I55" s="133">
        <v>0.0</v>
      </c>
      <c r="J55" s="133">
        <v>30.0</v>
      </c>
      <c r="K55" s="133">
        <v>0.0</v>
      </c>
      <c r="L55" s="133">
        <v>30.0</v>
      </c>
      <c r="M55" s="133">
        <v>60.0</v>
      </c>
      <c r="N55" s="133">
        <v>0.0</v>
      </c>
      <c r="O55" s="133">
        <v>200.0</v>
      </c>
      <c r="P55" s="133">
        <v>0.0</v>
      </c>
      <c r="Q55" s="133">
        <v>0.0</v>
      </c>
      <c r="R55" s="133">
        <v>0.0</v>
      </c>
    </row>
    <row r="56">
      <c r="A56" s="133" t="s">
        <v>473</v>
      </c>
      <c r="B56" s="134">
        <v>44613.0</v>
      </c>
      <c r="C56" s="133">
        <v>0.0</v>
      </c>
      <c r="D56" s="133">
        <v>0.0</v>
      </c>
      <c r="E56" s="133">
        <v>0.0</v>
      </c>
      <c r="F56" s="133">
        <v>15.0</v>
      </c>
      <c r="G56" s="133">
        <v>0.0</v>
      </c>
      <c r="H56" s="133">
        <v>0.0</v>
      </c>
      <c r="I56" s="133">
        <v>0.0</v>
      </c>
      <c r="J56" s="133">
        <v>0.0</v>
      </c>
      <c r="K56" s="133">
        <v>0.0</v>
      </c>
      <c r="L56" s="133">
        <v>20.0</v>
      </c>
      <c r="M56" s="133">
        <v>20.0</v>
      </c>
      <c r="N56" s="133">
        <v>36.0</v>
      </c>
      <c r="O56" s="133">
        <v>300.0</v>
      </c>
      <c r="P56" s="133">
        <v>0.0</v>
      </c>
      <c r="Q56" s="133">
        <v>0.0</v>
      </c>
      <c r="R56" s="133">
        <v>0.0</v>
      </c>
    </row>
    <row r="57">
      <c r="A57" s="133" t="s">
        <v>474</v>
      </c>
      <c r="B57" s="134">
        <v>44613.0</v>
      </c>
      <c r="C57" s="133">
        <v>40.0</v>
      </c>
      <c r="D57" s="133">
        <v>40.0</v>
      </c>
      <c r="E57" s="133">
        <v>50.0</v>
      </c>
      <c r="F57" s="133">
        <v>115.0</v>
      </c>
      <c r="G57" s="133">
        <v>30.0</v>
      </c>
      <c r="H57" s="133">
        <v>120.0</v>
      </c>
      <c r="I57" s="133">
        <v>50.0</v>
      </c>
      <c r="J57" s="133">
        <v>40.0</v>
      </c>
      <c r="K57" s="133">
        <v>50.0</v>
      </c>
      <c r="L57" s="133">
        <v>100.0</v>
      </c>
      <c r="M57" s="133">
        <v>40.0</v>
      </c>
      <c r="N57" s="133">
        <v>0.0</v>
      </c>
      <c r="O57" s="133">
        <v>0.0</v>
      </c>
      <c r="P57" s="133">
        <v>0.0</v>
      </c>
      <c r="Q57" s="133">
        <v>0.0</v>
      </c>
      <c r="R57" s="133">
        <v>0.0</v>
      </c>
    </row>
    <row r="58">
      <c r="A58" s="133" t="s">
        <v>475</v>
      </c>
      <c r="B58" s="134">
        <v>44613.0</v>
      </c>
      <c r="C58" s="133">
        <v>20.0</v>
      </c>
      <c r="D58" s="133">
        <v>0.0</v>
      </c>
      <c r="E58" s="133">
        <v>50.0</v>
      </c>
      <c r="F58" s="133">
        <v>15.0</v>
      </c>
      <c r="G58" s="133">
        <v>10.0</v>
      </c>
      <c r="H58" s="133">
        <v>4.0</v>
      </c>
      <c r="I58" s="133">
        <v>40.0</v>
      </c>
      <c r="J58" s="133">
        <v>10.0</v>
      </c>
      <c r="K58" s="133">
        <v>0.0</v>
      </c>
      <c r="L58" s="133">
        <v>20.0</v>
      </c>
      <c r="M58" s="133">
        <v>25.0</v>
      </c>
      <c r="N58" s="133">
        <v>3.0</v>
      </c>
      <c r="O58" s="133">
        <v>126.0</v>
      </c>
      <c r="P58" s="133">
        <v>2.0</v>
      </c>
      <c r="Q58" s="133">
        <v>2.0</v>
      </c>
      <c r="R58" s="133">
        <v>1.0</v>
      </c>
    </row>
    <row r="59">
      <c r="A59" s="133" t="s">
        <v>476</v>
      </c>
      <c r="B59" s="134">
        <v>44613.0</v>
      </c>
      <c r="C59" s="133">
        <v>40.0</v>
      </c>
      <c r="D59" s="133">
        <v>0.0</v>
      </c>
      <c r="E59" s="133">
        <v>0.0</v>
      </c>
      <c r="F59" s="133">
        <v>0.0</v>
      </c>
      <c r="G59" s="133">
        <v>10.0</v>
      </c>
      <c r="H59" s="133">
        <v>8.0</v>
      </c>
      <c r="I59" s="133">
        <v>0.0</v>
      </c>
      <c r="J59" s="133">
        <v>0.0</v>
      </c>
      <c r="K59" s="133">
        <v>0.0</v>
      </c>
      <c r="L59" s="133">
        <v>20.0</v>
      </c>
      <c r="M59" s="133">
        <v>20.0</v>
      </c>
      <c r="N59" s="133">
        <v>0.0</v>
      </c>
      <c r="O59" s="133">
        <v>100.0</v>
      </c>
      <c r="P59" s="133">
        <v>0.0</v>
      </c>
      <c r="Q59" s="133">
        <v>0.0</v>
      </c>
      <c r="R59" s="133">
        <v>0.0</v>
      </c>
    </row>
    <row r="60">
      <c r="A60" s="133" t="s">
        <v>477</v>
      </c>
      <c r="B60" s="134">
        <v>44613.0</v>
      </c>
      <c r="C60" s="133">
        <v>80.0</v>
      </c>
      <c r="D60" s="133">
        <v>0.0</v>
      </c>
      <c r="E60" s="133">
        <v>20.0</v>
      </c>
      <c r="F60" s="133">
        <v>0.0</v>
      </c>
      <c r="G60" s="133">
        <v>0.0</v>
      </c>
      <c r="H60" s="133">
        <v>0.0</v>
      </c>
      <c r="I60" s="133">
        <v>23.0</v>
      </c>
      <c r="J60" s="133">
        <v>0.0</v>
      </c>
      <c r="K60" s="133">
        <v>0.0</v>
      </c>
      <c r="L60" s="133">
        <v>110.0</v>
      </c>
      <c r="M60" s="133">
        <v>66.0</v>
      </c>
      <c r="N60" s="133">
        <v>0.0</v>
      </c>
      <c r="O60" s="133">
        <v>0.0</v>
      </c>
      <c r="P60" s="133">
        <v>0.0</v>
      </c>
      <c r="Q60" s="133">
        <v>0.0</v>
      </c>
      <c r="R60" s="133">
        <v>0.0</v>
      </c>
    </row>
    <row r="61">
      <c r="A61" s="133" t="s">
        <v>478</v>
      </c>
      <c r="B61" s="134">
        <v>44613.0</v>
      </c>
      <c r="C61" s="133">
        <v>40.0</v>
      </c>
      <c r="D61" s="133">
        <v>40.0</v>
      </c>
      <c r="E61" s="133">
        <v>150.0</v>
      </c>
      <c r="F61" s="133">
        <v>0.0</v>
      </c>
      <c r="G61" s="133">
        <v>0.0</v>
      </c>
      <c r="H61" s="133">
        <v>0.0</v>
      </c>
      <c r="I61" s="133">
        <v>25.0</v>
      </c>
      <c r="J61" s="133">
        <v>80.0</v>
      </c>
      <c r="K61" s="133">
        <v>0.0</v>
      </c>
      <c r="L61" s="133">
        <v>30.0</v>
      </c>
      <c r="M61" s="133">
        <v>70.0</v>
      </c>
      <c r="N61" s="133">
        <v>0.0</v>
      </c>
      <c r="O61" s="133">
        <v>42.0</v>
      </c>
      <c r="P61" s="133">
        <v>0.0</v>
      </c>
      <c r="Q61" s="133">
        <v>0.0</v>
      </c>
      <c r="R61" s="133">
        <v>0.0</v>
      </c>
    </row>
    <row r="62">
      <c r="A62" s="133" t="s">
        <v>479</v>
      </c>
      <c r="B62" s="134">
        <v>44613.0</v>
      </c>
      <c r="C62" s="133">
        <v>30.0</v>
      </c>
      <c r="D62" s="133">
        <v>20.0</v>
      </c>
      <c r="E62" s="133">
        <v>60.0</v>
      </c>
      <c r="F62" s="133">
        <v>50.0</v>
      </c>
      <c r="G62" s="133">
        <v>10.0</v>
      </c>
      <c r="H62" s="133">
        <v>16.0</v>
      </c>
      <c r="I62" s="133">
        <v>60.0</v>
      </c>
      <c r="J62" s="133">
        <v>30.0</v>
      </c>
      <c r="K62" s="133">
        <v>0.0</v>
      </c>
      <c r="L62" s="133">
        <v>30.0</v>
      </c>
      <c r="M62" s="133">
        <v>100.0</v>
      </c>
      <c r="N62" s="133">
        <v>53.0</v>
      </c>
      <c r="O62" s="133">
        <v>209.0</v>
      </c>
      <c r="P62" s="133">
        <v>0.0</v>
      </c>
      <c r="Q62" s="133">
        <v>0.0</v>
      </c>
      <c r="R62" s="133">
        <v>0.0</v>
      </c>
    </row>
    <row r="63">
      <c r="A63" s="133" t="s">
        <v>480</v>
      </c>
      <c r="B63" s="134">
        <v>44613.0</v>
      </c>
      <c r="C63" s="133">
        <v>20.0</v>
      </c>
      <c r="D63" s="133">
        <v>0.0</v>
      </c>
      <c r="E63" s="133">
        <v>0.0</v>
      </c>
      <c r="F63" s="133">
        <v>0.0</v>
      </c>
      <c r="G63" s="133">
        <v>10.0</v>
      </c>
      <c r="H63" s="133">
        <v>10.0</v>
      </c>
      <c r="I63" s="133">
        <v>4.0</v>
      </c>
      <c r="J63" s="133">
        <v>0.0</v>
      </c>
      <c r="K63" s="133">
        <v>0.0</v>
      </c>
      <c r="L63" s="133">
        <v>0.0</v>
      </c>
      <c r="M63" s="133">
        <v>20.0</v>
      </c>
      <c r="N63" s="133">
        <v>23.0</v>
      </c>
      <c r="O63" s="133">
        <v>110.0</v>
      </c>
      <c r="P63" s="133">
        <v>0.0</v>
      </c>
      <c r="Q63" s="133">
        <v>0.0</v>
      </c>
      <c r="R63" s="133">
        <v>3.0</v>
      </c>
    </row>
    <row r="64">
      <c r="A64" s="133" t="s">
        <v>481</v>
      </c>
      <c r="B64" s="134">
        <v>44613.0</v>
      </c>
      <c r="C64" s="133">
        <v>10.0</v>
      </c>
      <c r="D64" s="133">
        <v>20.0</v>
      </c>
      <c r="E64" s="133">
        <v>40.0</v>
      </c>
      <c r="F64" s="133">
        <v>20.0</v>
      </c>
      <c r="G64" s="133">
        <v>30.0</v>
      </c>
      <c r="H64" s="133">
        <v>12.0</v>
      </c>
      <c r="I64" s="133">
        <v>10.0</v>
      </c>
      <c r="J64" s="133">
        <v>40.0</v>
      </c>
      <c r="K64" s="133">
        <v>2.0</v>
      </c>
      <c r="L64" s="133">
        <v>20.0</v>
      </c>
      <c r="M64" s="133">
        <v>20.0</v>
      </c>
      <c r="N64" s="133">
        <v>0.0</v>
      </c>
      <c r="O64" s="133">
        <v>70.0</v>
      </c>
      <c r="P64" s="133">
        <v>0.0</v>
      </c>
      <c r="Q64" s="133">
        <v>0.0</v>
      </c>
      <c r="R64" s="133">
        <v>0.0</v>
      </c>
    </row>
    <row r="65">
      <c r="A65" s="133" t="s">
        <v>482</v>
      </c>
      <c r="B65" s="134">
        <v>44613.0</v>
      </c>
      <c r="C65" s="133">
        <v>60.0</v>
      </c>
      <c r="D65" s="133">
        <v>140.0</v>
      </c>
      <c r="E65" s="133">
        <v>200.0</v>
      </c>
      <c r="F65" s="133">
        <v>50.0</v>
      </c>
      <c r="G65" s="133">
        <v>200.0</v>
      </c>
      <c r="H65" s="133">
        <v>100.0</v>
      </c>
      <c r="I65" s="133">
        <v>120.0</v>
      </c>
      <c r="J65" s="133">
        <v>200.0</v>
      </c>
      <c r="K65" s="133">
        <v>40.0</v>
      </c>
      <c r="L65" s="133">
        <v>120.0</v>
      </c>
      <c r="M65" s="133">
        <v>100.0</v>
      </c>
      <c r="N65" s="133">
        <v>0.0</v>
      </c>
      <c r="O65" s="133">
        <v>200.0</v>
      </c>
      <c r="P65" s="133">
        <v>0.0</v>
      </c>
      <c r="Q65" s="133">
        <v>0.0</v>
      </c>
      <c r="R65" s="133">
        <v>0.0</v>
      </c>
    </row>
    <row r="66">
      <c r="A66" s="133" t="s">
        <v>483</v>
      </c>
      <c r="B66" s="134">
        <v>44613.0</v>
      </c>
      <c r="C66" s="133">
        <v>10.0</v>
      </c>
      <c r="D66" s="133">
        <v>60.0</v>
      </c>
      <c r="E66" s="133">
        <v>50.0</v>
      </c>
      <c r="F66" s="133">
        <v>5.0</v>
      </c>
      <c r="G66" s="133">
        <v>40.0</v>
      </c>
      <c r="H66" s="133">
        <v>28.0</v>
      </c>
      <c r="I66" s="133">
        <v>24.0</v>
      </c>
      <c r="J66" s="133">
        <v>30.0</v>
      </c>
      <c r="K66" s="133">
        <v>20.0</v>
      </c>
      <c r="L66" s="133">
        <v>10.0</v>
      </c>
      <c r="M66" s="133">
        <v>37.0</v>
      </c>
      <c r="N66" s="133">
        <v>67.0</v>
      </c>
      <c r="O66" s="133">
        <v>300.0</v>
      </c>
      <c r="P66" s="133">
        <v>0.0</v>
      </c>
      <c r="Q66" s="133">
        <v>2.0</v>
      </c>
      <c r="R66" s="133">
        <v>2.0</v>
      </c>
    </row>
    <row r="67">
      <c r="A67" s="133" t="s">
        <v>484</v>
      </c>
      <c r="B67" s="134">
        <v>44613.0</v>
      </c>
      <c r="C67" s="133">
        <v>20.0</v>
      </c>
      <c r="D67" s="133">
        <v>0.0</v>
      </c>
      <c r="E67" s="133">
        <v>20.0</v>
      </c>
      <c r="F67" s="133">
        <v>5.0</v>
      </c>
      <c r="G67" s="133">
        <v>0.0</v>
      </c>
      <c r="H67" s="133">
        <v>0.0</v>
      </c>
      <c r="I67" s="133">
        <v>0.0</v>
      </c>
      <c r="J67" s="133">
        <v>80.0</v>
      </c>
      <c r="K67" s="133">
        <v>40.0</v>
      </c>
      <c r="L67" s="133">
        <v>100.0</v>
      </c>
      <c r="M67" s="133">
        <v>109.0</v>
      </c>
      <c r="N67" s="133">
        <v>75.0</v>
      </c>
      <c r="O67" s="133">
        <v>146.0</v>
      </c>
      <c r="P67" s="133">
        <v>0.0</v>
      </c>
      <c r="Q67" s="133">
        <v>27.0</v>
      </c>
      <c r="R67" s="133">
        <v>3.0</v>
      </c>
    </row>
    <row r="68">
      <c r="A68" s="133" t="s">
        <v>485</v>
      </c>
      <c r="B68" s="134">
        <v>44613.0</v>
      </c>
      <c r="C68" s="133">
        <v>60.0</v>
      </c>
      <c r="D68" s="133">
        <v>60.0</v>
      </c>
      <c r="E68" s="133">
        <v>40.0</v>
      </c>
      <c r="F68" s="133">
        <v>30.0</v>
      </c>
      <c r="G68" s="133">
        <v>30.0</v>
      </c>
      <c r="H68" s="133">
        <v>0.0</v>
      </c>
      <c r="I68" s="133">
        <v>18.0</v>
      </c>
      <c r="J68" s="133">
        <v>60.0</v>
      </c>
      <c r="K68" s="133">
        <v>10.0</v>
      </c>
      <c r="L68" s="133">
        <v>40.0</v>
      </c>
      <c r="M68" s="133">
        <v>30.0</v>
      </c>
      <c r="N68" s="133">
        <v>0.0</v>
      </c>
      <c r="O68" s="133">
        <v>60.0</v>
      </c>
      <c r="P68" s="133">
        <v>0.0</v>
      </c>
      <c r="Q68" s="133">
        <v>0.0</v>
      </c>
      <c r="R68" s="133">
        <v>0.0</v>
      </c>
    </row>
    <row r="69">
      <c r="A69" s="133" t="s">
        <v>486</v>
      </c>
      <c r="B69" s="134">
        <v>44613.0</v>
      </c>
    </row>
    <row r="70">
      <c r="A70" s="133" t="s">
        <v>453</v>
      </c>
      <c r="B70" s="134">
        <v>44641.0</v>
      </c>
      <c r="C70" s="133">
        <v>140.0</v>
      </c>
      <c r="D70" s="133">
        <v>20.0</v>
      </c>
      <c r="E70" s="133">
        <v>270.0</v>
      </c>
      <c r="F70" s="133">
        <v>285.0</v>
      </c>
      <c r="G70" s="133">
        <v>290.0</v>
      </c>
      <c r="H70" s="133">
        <v>632.0</v>
      </c>
      <c r="I70" s="133">
        <v>130.0</v>
      </c>
      <c r="J70" s="133">
        <v>30.0</v>
      </c>
      <c r="K70" s="133">
        <v>0.0</v>
      </c>
      <c r="L70" s="133">
        <v>790.0</v>
      </c>
      <c r="M70" s="133">
        <v>580.0</v>
      </c>
      <c r="N70" s="133">
        <v>100.0</v>
      </c>
      <c r="O70" s="133">
        <v>2000.0</v>
      </c>
      <c r="P70" s="133">
        <v>100.0</v>
      </c>
      <c r="Q70" s="133">
        <v>100.0</v>
      </c>
      <c r="R70" s="133">
        <v>50.0</v>
      </c>
    </row>
    <row r="71">
      <c r="A71" s="133" t="s">
        <v>454</v>
      </c>
      <c r="B71" s="134">
        <v>44641.0</v>
      </c>
      <c r="C71" s="133">
        <v>30.0</v>
      </c>
      <c r="D71" s="133">
        <v>40.0</v>
      </c>
      <c r="E71" s="133">
        <v>40.0</v>
      </c>
      <c r="F71" s="133">
        <v>35.0</v>
      </c>
      <c r="G71" s="133">
        <v>30.0</v>
      </c>
      <c r="H71" s="133">
        <v>40.0</v>
      </c>
      <c r="I71" s="133">
        <v>55.0</v>
      </c>
      <c r="J71" s="133">
        <v>40.0</v>
      </c>
      <c r="K71" s="133">
        <v>0.0</v>
      </c>
      <c r="L71" s="133">
        <v>50.0</v>
      </c>
      <c r="M71" s="133">
        <v>80.0</v>
      </c>
      <c r="N71" s="133">
        <v>50.0</v>
      </c>
      <c r="O71" s="133">
        <v>100.0</v>
      </c>
      <c r="P71" s="133">
        <v>0.0</v>
      </c>
      <c r="Q71" s="133">
        <v>0.0</v>
      </c>
      <c r="R71" s="133">
        <v>0.0</v>
      </c>
    </row>
    <row r="72">
      <c r="A72" s="133" t="s">
        <v>455</v>
      </c>
      <c r="B72" s="134">
        <v>44641.0</v>
      </c>
      <c r="C72" s="133">
        <v>30.0</v>
      </c>
      <c r="D72" s="133">
        <v>0.0</v>
      </c>
      <c r="E72" s="133">
        <v>50.0</v>
      </c>
      <c r="F72" s="133">
        <v>10.0</v>
      </c>
      <c r="G72" s="133">
        <v>60.0</v>
      </c>
      <c r="H72" s="133">
        <v>60.0</v>
      </c>
      <c r="I72" s="133">
        <v>50.0</v>
      </c>
      <c r="J72" s="133">
        <v>20.0</v>
      </c>
      <c r="K72" s="133">
        <v>20.0</v>
      </c>
      <c r="L72" s="133">
        <v>40.0</v>
      </c>
      <c r="M72" s="133">
        <v>50.0</v>
      </c>
      <c r="N72" s="133">
        <v>20.0</v>
      </c>
      <c r="O72" s="133">
        <v>100.0</v>
      </c>
      <c r="P72" s="133">
        <v>0.0</v>
      </c>
      <c r="Q72" s="133">
        <v>2.0</v>
      </c>
      <c r="R72" s="133">
        <v>2.0</v>
      </c>
    </row>
    <row r="73">
      <c r="A73" s="133" t="s">
        <v>456</v>
      </c>
      <c r="B73" s="134">
        <v>44641.0</v>
      </c>
      <c r="C73" s="133">
        <v>20.0</v>
      </c>
      <c r="D73" s="133">
        <v>60.0</v>
      </c>
      <c r="E73" s="133">
        <v>30.0</v>
      </c>
      <c r="F73" s="133">
        <v>20.0</v>
      </c>
      <c r="G73" s="133">
        <v>60.0</v>
      </c>
      <c r="H73" s="133">
        <v>52.0</v>
      </c>
      <c r="I73" s="133">
        <v>61.0</v>
      </c>
      <c r="J73" s="133">
        <v>30.0</v>
      </c>
      <c r="K73" s="133">
        <v>10.0</v>
      </c>
      <c r="L73" s="133">
        <v>70.0</v>
      </c>
      <c r="M73" s="133">
        <v>40.0</v>
      </c>
      <c r="N73" s="133">
        <v>22.0</v>
      </c>
      <c r="O73" s="133">
        <v>278.0</v>
      </c>
      <c r="P73" s="133">
        <v>3.0</v>
      </c>
      <c r="Q73" s="133">
        <v>4.0</v>
      </c>
      <c r="R73" s="133">
        <v>2.0</v>
      </c>
    </row>
    <row r="74">
      <c r="A74" s="133" t="s">
        <v>457</v>
      </c>
      <c r="B74" s="134">
        <v>44641.0</v>
      </c>
      <c r="C74" s="133">
        <v>70.0</v>
      </c>
      <c r="D74" s="133">
        <v>40.0</v>
      </c>
      <c r="E74" s="133">
        <v>30.0</v>
      </c>
      <c r="F74" s="133">
        <v>35.0</v>
      </c>
      <c r="G74" s="133">
        <v>30.0</v>
      </c>
      <c r="H74" s="133">
        <v>40.0</v>
      </c>
      <c r="I74" s="133">
        <v>28.0</v>
      </c>
      <c r="J74" s="133">
        <v>40.0</v>
      </c>
      <c r="K74" s="133">
        <v>10.0</v>
      </c>
      <c r="L74" s="133">
        <v>90.0</v>
      </c>
      <c r="M74" s="133">
        <v>17.0</v>
      </c>
      <c r="N74" s="133">
        <v>24.0</v>
      </c>
      <c r="O74" s="133">
        <v>47.0</v>
      </c>
      <c r="P74" s="133">
        <v>4.0</v>
      </c>
      <c r="Q74" s="133">
        <v>1.0</v>
      </c>
      <c r="R74" s="133">
        <v>2.0</v>
      </c>
    </row>
    <row r="75">
      <c r="A75" s="133" t="s">
        <v>458</v>
      </c>
      <c r="B75" s="134">
        <v>44641.0</v>
      </c>
      <c r="C75" s="133">
        <v>10.0</v>
      </c>
      <c r="D75" s="133">
        <v>20.0</v>
      </c>
      <c r="E75" s="133">
        <v>20.0</v>
      </c>
      <c r="F75" s="133">
        <v>30.0</v>
      </c>
      <c r="G75" s="133">
        <v>20.0</v>
      </c>
      <c r="H75" s="133">
        <v>0.0</v>
      </c>
      <c r="I75" s="133">
        <v>18.0</v>
      </c>
      <c r="J75" s="133">
        <v>0.0</v>
      </c>
      <c r="K75" s="133">
        <v>0.0</v>
      </c>
      <c r="L75" s="133">
        <v>20.0</v>
      </c>
      <c r="M75" s="133">
        <v>0.0</v>
      </c>
      <c r="N75" s="133">
        <v>20.0</v>
      </c>
      <c r="O75" s="133">
        <v>200.0</v>
      </c>
      <c r="P75" s="133">
        <v>4.0</v>
      </c>
      <c r="Q75" s="133">
        <v>10.0</v>
      </c>
      <c r="R75" s="133">
        <v>5.0</v>
      </c>
    </row>
    <row r="76">
      <c r="A76" s="133" t="s">
        <v>459</v>
      </c>
      <c r="B76" s="134">
        <v>44641.0</v>
      </c>
      <c r="C76" s="133">
        <v>20.0</v>
      </c>
      <c r="D76" s="133">
        <v>0.0</v>
      </c>
      <c r="E76" s="133">
        <v>10.0</v>
      </c>
      <c r="F76" s="133">
        <v>15.0</v>
      </c>
      <c r="G76" s="133">
        <v>20.0</v>
      </c>
      <c r="H76" s="133">
        <v>60.0</v>
      </c>
      <c r="I76" s="133">
        <v>60.0</v>
      </c>
      <c r="J76" s="133">
        <v>0.0</v>
      </c>
      <c r="K76" s="133">
        <v>10.0</v>
      </c>
      <c r="L76" s="133">
        <v>30.0</v>
      </c>
      <c r="M76" s="133">
        <v>60.0</v>
      </c>
      <c r="N76" s="133">
        <v>40.0</v>
      </c>
      <c r="O76" s="133">
        <v>200.0</v>
      </c>
      <c r="P76" s="133">
        <v>5.0</v>
      </c>
      <c r="Q76" s="133">
        <v>10.0</v>
      </c>
      <c r="R76" s="133">
        <v>0.0</v>
      </c>
    </row>
    <row r="77">
      <c r="A77" s="133" t="s">
        <v>460</v>
      </c>
      <c r="B77" s="134">
        <v>44641.0</v>
      </c>
      <c r="C77" s="133">
        <v>30.0</v>
      </c>
      <c r="D77" s="133">
        <v>40.0</v>
      </c>
      <c r="E77" s="133">
        <v>30.0</v>
      </c>
      <c r="F77" s="133">
        <v>30.0</v>
      </c>
      <c r="G77" s="133">
        <v>50.0</v>
      </c>
      <c r="H77" s="133">
        <v>44.0</v>
      </c>
      <c r="I77" s="133">
        <v>50.0</v>
      </c>
      <c r="J77" s="133">
        <v>50.0</v>
      </c>
      <c r="K77" s="133">
        <v>30.0</v>
      </c>
      <c r="L77" s="133">
        <v>40.0</v>
      </c>
      <c r="M77" s="133">
        <v>46.0</v>
      </c>
      <c r="N77" s="133">
        <v>39.0</v>
      </c>
      <c r="O77" s="133">
        <v>150.0</v>
      </c>
      <c r="P77" s="133">
        <v>3.0</v>
      </c>
      <c r="Q77" s="133">
        <v>6.0</v>
      </c>
      <c r="R77" s="133">
        <v>0.0</v>
      </c>
    </row>
    <row r="78">
      <c r="A78" s="133" t="s">
        <v>461</v>
      </c>
      <c r="B78" s="134">
        <v>44641.0</v>
      </c>
      <c r="C78" s="133">
        <v>20.0</v>
      </c>
      <c r="D78" s="133">
        <v>0.0</v>
      </c>
      <c r="E78" s="133">
        <v>0.0</v>
      </c>
      <c r="F78" s="133">
        <v>60.0</v>
      </c>
      <c r="G78" s="133">
        <v>60.0</v>
      </c>
      <c r="H78" s="133">
        <v>72.0</v>
      </c>
      <c r="I78" s="133">
        <v>40.0</v>
      </c>
      <c r="J78" s="133">
        <v>30.0</v>
      </c>
      <c r="K78" s="133">
        <v>0.0</v>
      </c>
      <c r="L78" s="133">
        <v>20.0</v>
      </c>
      <c r="M78" s="133">
        <v>0.0</v>
      </c>
      <c r="N78" s="133">
        <v>11.0</v>
      </c>
      <c r="O78" s="133">
        <v>25.0</v>
      </c>
      <c r="P78" s="133">
        <v>0.0</v>
      </c>
      <c r="Q78" s="133">
        <v>10.0</v>
      </c>
      <c r="R78" s="133">
        <v>0.0</v>
      </c>
    </row>
    <row r="79">
      <c r="A79" s="133" t="s">
        <v>462</v>
      </c>
      <c r="B79" s="134">
        <v>44641.0</v>
      </c>
      <c r="C79" s="133">
        <v>30.0</v>
      </c>
      <c r="D79" s="133">
        <v>20.0</v>
      </c>
      <c r="E79" s="133">
        <v>30.0</v>
      </c>
      <c r="F79" s="133">
        <v>5.0</v>
      </c>
      <c r="G79" s="133">
        <v>30.0</v>
      </c>
      <c r="H79" s="133">
        <v>52.0</v>
      </c>
      <c r="I79" s="133">
        <v>41.0</v>
      </c>
      <c r="J79" s="133">
        <v>70.0</v>
      </c>
      <c r="K79" s="133">
        <v>30.0</v>
      </c>
      <c r="L79" s="133">
        <v>70.0</v>
      </c>
      <c r="M79" s="133">
        <v>30.0</v>
      </c>
      <c r="N79" s="133">
        <v>100.0</v>
      </c>
      <c r="O79" s="133">
        <v>50.0</v>
      </c>
      <c r="P79" s="133">
        <v>4.0</v>
      </c>
      <c r="Q79" s="133">
        <v>5.0</v>
      </c>
      <c r="R79" s="133">
        <v>2.0</v>
      </c>
    </row>
    <row r="80">
      <c r="A80" s="133" t="s">
        <v>463</v>
      </c>
      <c r="B80" s="134">
        <v>44641.0</v>
      </c>
      <c r="C80" s="133">
        <v>20.0</v>
      </c>
      <c r="D80" s="133">
        <v>20.0</v>
      </c>
      <c r="E80" s="133">
        <v>0.0</v>
      </c>
      <c r="F80" s="133">
        <v>10.0</v>
      </c>
      <c r="G80" s="133">
        <v>10.0</v>
      </c>
      <c r="H80" s="133">
        <v>8.0</v>
      </c>
      <c r="I80" s="133">
        <v>10.0</v>
      </c>
      <c r="J80" s="133">
        <v>10.0</v>
      </c>
      <c r="K80" s="133">
        <v>0.0</v>
      </c>
      <c r="L80" s="133">
        <v>10.0</v>
      </c>
      <c r="M80" s="133">
        <v>80.0</v>
      </c>
      <c r="N80" s="133">
        <v>20.0</v>
      </c>
      <c r="O80" s="133">
        <v>100.0</v>
      </c>
      <c r="P80" s="133">
        <v>4.0</v>
      </c>
      <c r="Q80" s="133">
        <v>8.0</v>
      </c>
      <c r="R80" s="133">
        <v>1.0</v>
      </c>
    </row>
    <row r="81">
      <c r="A81" s="133" t="s">
        <v>464</v>
      </c>
      <c r="B81" s="134">
        <v>44641.0</v>
      </c>
      <c r="C81" s="133">
        <v>40.0</v>
      </c>
      <c r="D81" s="133">
        <v>60.0</v>
      </c>
      <c r="E81" s="133">
        <v>70.0</v>
      </c>
      <c r="F81" s="133">
        <v>30.0</v>
      </c>
      <c r="G81" s="133">
        <v>50.0</v>
      </c>
      <c r="H81" s="133">
        <v>60.0</v>
      </c>
      <c r="I81" s="133">
        <v>6.0</v>
      </c>
      <c r="J81" s="133">
        <v>60.0</v>
      </c>
      <c r="K81" s="133">
        <v>10.0</v>
      </c>
      <c r="L81" s="133">
        <v>90.0</v>
      </c>
      <c r="M81" s="133">
        <v>67.0</v>
      </c>
      <c r="N81" s="133">
        <v>45.0</v>
      </c>
      <c r="O81" s="133">
        <v>111.0</v>
      </c>
      <c r="P81" s="133">
        <v>4.0</v>
      </c>
      <c r="Q81" s="133">
        <v>7.0</v>
      </c>
      <c r="R81" s="133">
        <v>5.0</v>
      </c>
    </row>
    <row r="82">
      <c r="A82" s="133" t="s">
        <v>465</v>
      </c>
      <c r="B82" s="134">
        <v>44641.0</v>
      </c>
      <c r="C82" s="133">
        <v>120.0</v>
      </c>
      <c r="D82" s="133">
        <v>20.0</v>
      </c>
      <c r="E82" s="133">
        <v>100.0</v>
      </c>
      <c r="F82" s="133">
        <v>50.0</v>
      </c>
      <c r="G82" s="133">
        <v>60.0</v>
      </c>
      <c r="H82" s="133">
        <v>0.0</v>
      </c>
      <c r="I82" s="133">
        <v>81.0</v>
      </c>
      <c r="J82" s="133">
        <v>20.0</v>
      </c>
      <c r="K82" s="133">
        <v>0.0</v>
      </c>
      <c r="L82" s="133">
        <v>0.0</v>
      </c>
      <c r="M82" s="133">
        <v>0.0</v>
      </c>
      <c r="N82" s="133">
        <v>34.0</v>
      </c>
      <c r="O82" s="133">
        <v>0.0</v>
      </c>
      <c r="P82" s="133">
        <v>1.0</v>
      </c>
      <c r="Q82" s="133">
        <v>0.0</v>
      </c>
      <c r="R82" s="133">
        <v>0.0</v>
      </c>
    </row>
    <row r="83">
      <c r="A83" s="133" t="s">
        <v>466</v>
      </c>
      <c r="B83" s="134">
        <v>44641.0</v>
      </c>
      <c r="C83" s="133">
        <v>30.0</v>
      </c>
      <c r="D83" s="133">
        <v>40.0</v>
      </c>
      <c r="E83" s="133">
        <v>50.0</v>
      </c>
      <c r="F83" s="133">
        <v>15.0</v>
      </c>
      <c r="G83" s="133">
        <v>90.0</v>
      </c>
      <c r="H83" s="133">
        <v>96.0</v>
      </c>
      <c r="I83" s="133">
        <v>79.0</v>
      </c>
      <c r="J83" s="133">
        <v>70.0</v>
      </c>
      <c r="K83" s="133">
        <v>10.0</v>
      </c>
      <c r="L83" s="133">
        <v>70.0</v>
      </c>
      <c r="M83" s="133">
        <v>90.0</v>
      </c>
      <c r="N83" s="133">
        <v>3.0</v>
      </c>
      <c r="O83" s="133">
        <v>467.0</v>
      </c>
      <c r="P83" s="133">
        <v>0.0</v>
      </c>
      <c r="Q83" s="133">
        <v>0.0</v>
      </c>
      <c r="R83" s="133">
        <v>8.0</v>
      </c>
    </row>
    <row r="84">
      <c r="A84" s="133" t="s">
        <v>467</v>
      </c>
      <c r="B84" s="134">
        <v>44641.0</v>
      </c>
      <c r="C84" s="133">
        <v>30.0</v>
      </c>
      <c r="D84" s="133">
        <v>40.0</v>
      </c>
      <c r="E84" s="133">
        <v>30.0</v>
      </c>
      <c r="F84" s="133">
        <v>30.0</v>
      </c>
      <c r="G84" s="133">
        <v>100.0</v>
      </c>
      <c r="H84" s="133">
        <v>108.0</v>
      </c>
      <c r="I84" s="133">
        <v>64.0</v>
      </c>
      <c r="J84" s="133">
        <v>100.0</v>
      </c>
      <c r="K84" s="133">
        <v>20.0</v>
      </c>
      <c r="L84" s="133">
        <v>50.0</v>
      </c>
      <c r="M84" s="133">
        <v>42.0</v>
      </c>
      <c r="N84" s="133">
        <v>50.0</v>
      </c>
      <c r="O84" s="133">
        <v>100.0</v>
      </c>
      <c r="P84" s="133">
        <v>5.0</v>
      </c>
      <c r="Q84" s="133">
        <v>5.0</v>
      </c>
      <c r="R84" s="133">
        <v>5.0</v>
      </c>
    </row>
    <row r="85">
      <c r="A85" s="133" t="s">
        <v>468</v>
      </c>
      <c r="B85" s="134">
        <v>44641.0</v>
      </c>
      <c r="C85" s="133">
        <v>10.0</v>
      </c>
      <c r="D85" s="133">
        <v>20.0</v>
      </c>
      <c r="E85" s="133">
        <v>20.0</v>
      </c>
      <c r="F85" s="133">
        <v>25.0</v>
      </c>
      <c r="G85" s="133">
        <v>40.0</v>
      </c>
      <c r="H85" s="133">
        <v>40.0</v>
      </c>
      <c r="I85" s="133">
        <v>48.0</v>
      </c>
      <c r="J85" s="133">
        <v>0.0</v>
      </c>
      <c r="K85" s="133">
        <v>0.0</v>
      </c>
      <c r="L85" s="133">
        <v>30.0</v>
      </c>
      <c r="M85" s="133">
        <v>30.0</v>
      </c>
      <c r="N85" s="133">
        <v>6.0</v>
      </c>
      <c r="O85" s="133">
        <v>0.0</v>
      </c>
      <c r="P85" s="133">
        <v>2.0</v>
      </c>
      <c r="Q85" s="133">
        <v>0.0</v>
      </c>
      <c r="R85" s="133">
        <v>2.0</v>
      </c>
    </row>
    <row r="86">
      <c r="A86" s="133" t="s">
        <v>469</v>
      </c>
      <c r="B86" s="134">
        <v>44641.0</v>
      </c>
      <c r="C86" s="133">
        <v>20.0</v>
      </c>
      <c r="D86" s="133">
        <v>20.0</v>
      </c>
      <c r="E86" s="133">
        <v>30.0</v>
      </c>
      <c r="F86" s="133">
        <v>10.0</v>
      </c>
      <c r="G86" s="133">
        <v>80.0</v>
      </c>
      <c r="H86" s="133">
        <v>96.0</v>
      </c>
      <c r="I86" s="133">
        <v>32.0</v>
      </c>
      <c r="J86" s="133">
        <v>10.0</v>
      </c>
      <c r="K86" s="133">
        <v>0.0</v>
      </c>
      <c r="L86" s="133">
        <v>50.0</v>
      </c>
      <c r="M86" s="133">
        <v>110.0</v>
      </c>
      <c r="N86" s="133">
        <v>0.0</v>
      </c>
      <c r="O86" s="133">
        <v>400.0</v>
      </c>
      <c r="P86" s="133">
        <v>0.0</v>
      </c>
      <c r="Q86" s="133">
        <v>0.0</v>
      </c>
      <c r="R86" s="133">
        <v>2.0</v>
      </c>
    </row>
    <row r="87">
      <c r="A87" s="133" t="s">
        <v>470</v>
      </c>
      <c r="B87" s="134">
        <v>44641.0</v>
      </c>
      <c r="C87" s="133">
        <v>60.0</v>
      </c>
      <c r="D87" s="133">
        <v>0.0</v>
      </c>
      <c r="E87" s="133">
        <v>120.0</v>
      </c>
      <c r="F87" s="133">
        <v>48.0</v>
      </c>
      <c r="G87" s="133">
        <v>70.0</v>
      </c>
      <c r="H87" s="133">
        <v>56.0</v>
      </c>
      <c r="I87" s="133">
        <v>100.0</v>
      </c>
      <c r="J87" s="133">
        <v>30.0</v>
      </c>
      <c r="K87" s="133">
        <v>10.0</v>
      </c>
      <c r="L87" s="133">
        <v>90.0</v>
      </c>
      <c r="M87" s="133">
        <v>6110.0</v>
      </c>
      <c r="N87" s="133">
        <v>99.0</v>
      </c>
      <c r="O87" s="133">
        <v>100.0</v>
      </c>
      <c r="P87" s="133">
        <v>0.0</v>
      </c>
      <c r="Q87" s="133">
        <v>5.0</v>
      </c>
      <c r="R87" s="133">
        <v>1.0</v>
      </c>
    </row>
    <row r="88">
      <c r="A88" s="133" t="s">
        <v>471</v>
      </c>
      <c r="B88" s="134">
        <v>44641.0</v>
      </c>
      <c r="C88" s="133">
        <v>30.0</v>
      </c>
      <c r="D88" s="133">
        <v>80.0</v>
      </c>
      <c r="E88" s="133">
        <v>40.0</v>
      </c>
      <c r="F88" s="133">
        <v>100.0</v>
      </c>
      <c r="G88" s="133">
        <v>60.0</v>
      </c>
      <c r="H88" s="133">
        <v>60.0</v>
      </c>
      <c r="I88" s="133">
        <v>80.0</v>
      </c>
      <c r="J88" s="133">
        <v>80.0</v>
      </c>
      <c r="K88" s="133">
        <v>20.0</v>
      </c>
      <c r="L88" s="133">
        <v>70.0</v>
      </c>
      <c r="M88" s="133">
        <v>40.0</v>
      </c>
      <c r="N88" s="133">
        <v>40.0</v>
      </c>
      <c r="O88" s="133">
        <v>100.0</v>
      </c>
      <c r="P88" s="133">
        <v>5.0</v>
      </c>
      <c r="Q88" s="133">
        <v>15.0</v>
      </c>
      <c r="R88" s="133">
        <v>2.0</v>
      </c>
    </row>
    <row r="89">
      <c r="A89" s="133" t="s">
        <v>472</v>
      </c>
      <c r="B89" s="134">
        <v>44641.0</v>
      </c>
      <c r="C89" s="133">
        <v>30.0</v>
      </c>
      <c r="D89" s="133">
        <v>20.0</v>
      </c>
      <c r="E89" s="133">
        <v>20.0</v>
      </c>
      <c r="F89" s="133">
        <v>15.0</v>
      </c>
      <c r="G89" s="133">
        <v>30.0</v>
      </c>
      <c r="H89" s="133">
        <v>28.0</v>
      </c>
      <c r="I89" s="133">
        <v>38.0</v>
      </c>
      <c r="J89" s="133">
        <v>80.0</v>
      </c>
      <c r="K89" s="133">
        <v>30.0</v>
      </c>
      <c r="L89" s="133">
        <v>120.0</v>
      </c>
      <c r="M89" s="133">
        <v>43.0</v>
      </c>
      <c r="N89" s="133">
        <v>88.0</v>
      </c>
      <c r="O89" s="133">
        <v>141.0</v>
      </c>
      <c r="P89" s="133">
        <v>7.0</v>
      </c>
      <c r="Q89" s="133">
        <v>2.0</v>
      </c>
      <c r="R89" s="133">
        <v>8.0</v>
      </c>
    </row>
    <row r="90">
      <c r="A90" s="133" t="s">
        <v>473</v>
      </c>
      <c r="B90" s="134">
        <v>44641.0</v>
      </c>
      <c r="C90" s="133">
        <v>0.0</v>
      </c>
      <c r="D90" s="133">
        <v>0.0</v>
      </c>
      <c r="E90" s="133">
        <v>0.0</v>
      </c>
      <c r="F90" s="133">
        <v>0.0</v>
      </c>
      <c r="G90" s="133">
        <v>0.0</v>
      </c>
      <c r="H90" s="133">
        <v>0.0</v>
      </c>
      <c r="I90" s="133">
        <v>0.0</v>
      </c>
      <c r="J90" s="133">
        <v>0.0</v>
      </c>
      <c r="K90" s="133">
        <v>0.0</v>
      </c>
      <c r="L90" s="133">
        <v>0.0</v>
      </c>
      <c r="M90" s="133">
        <v>0.0</v>
      </c>
      <c r="N90" s="133">
        <v>0.0</v>
      </c>
      <c r="O90" s="133">
        <v>0.0</v>
      </c>
      <c r="P90" s="133">
        <v>0.0</v>
      </c>
      <c r="Q90" s="133">
        <v>0.0</v>
      </c>
      <c r="R90" s="133">
        <v>0.0</v>
      </c>
    </row>
    <row r="91">
      <c r="A91" s="133" t="s">
        <v>474</v>
      </c>
      <c r="B91" s="134">
        <v>44641.0</v>
      </c>
      <c r="C91" s="133">
        <v>10.0</v>
      </c>
      <c r="D91" s="133">
        <v>0.0</v>
      </c>
      <c r="E91" s="133">
        <v>10.0</v>
      </c>
      <c r="F91" s="133">
        <v>25.0</v>
      </c>
      <c r="G91" s="133">
        <v>0.0</v>
      </c>
      <c r="H91" s="133">
        <v>0.0</v>
      </c>
      <c r="I91" s="133">
        <v>37.0</v>
      </c>
      <c r="J91" s="133">
        <v>20.0</v>
      </c>
      <c r="K91" s="133">
        <v>10.0</v>
      </c>
      <c r="L91" s="133">
        <v>40.0</v>
      </c>
      <c r="M91" s="133">
        <v>51.0</v>
      </c>
      <c r="N91" s="133">
        <v>10.0</v>
      </c>
      <c r="O91" s="133">
        <v>200.0</v>
      </c>
      <c r="P91" s="133">
        <v>0.0</v>
      </c>
      <c r="Q91" s="133">
        <v>9.0</v>
      </c>
      <c r="R91" s="133">
        <v>0.0</v>
      </c>
    </row>
    <row r="92">
      <c r="A92" s="133" t="s">
        <v>475</v>
      </c>
      <c r="B92" s="134">
        <v>44641.0</v>
      </c>
      <c r="C92" s="133">
        <v>30.0</v>
      </c>
      <c r="D92" s="133">
        <v>0.0</v>
      </c>
      <c r="E92" s="133">
        <v>30.0</v>
      </c>
      <c r="F92" s="133">
        <v>0.0</v>
      </c>
      <c r="G92" s="133">
        <v>0.0</v>
      </c>
      <c r="H92" s="133">
        <v>0.0</v>
      </c>
      <c r="I92" s="133">
        <v>5.0</v>
      </c>
      <c r="J92" s="133">
        <v>20.0</v>
      </c>
      <c r="K92" s="133">
        <v>10.0</v>
      </c>
      <c r="L92" s="133">
        <v>30.0</v>
      </c>
      <c r="M92" s="133">
        <v>20.0</v>
      </c>
      <c r="N92" s="133">
        <v>0.0</v>
      </c>
      <c r="O92" s="133">
        <v>100.0</v>
      </c>
      <c r="P92" s="133">
        <v>0.0</v>
      </c>
      <c r="Q92" s="133">
        <v>3.0</v>
      </c>
      <c r="R92" s="133">
        <v>5.0</v>
      </c>
    </row>
    <row r="93">
      <c r="A93" s="133" t="s">
        <v>476</v>
      </c>
      <c r="B93" s="134">
        <v>44641.0</v>
      </c>
      <c r="C93" s="133">
        <v>20.0</v>
      </c>
      <c r="D93" s="133">
        <v>20.0</v>
      </c>
      <c r="E93" s="133">
        <v>0.0</v>
      </c>
      <c r="F93" s="133">
        <v>10.0</v>
      </c>
      <c r="G93" s="133">
        <v>0.0</v>
      </c>
      <c r="H93" s="133">
        <v>4.0</v>
      </c>
      <c r="I93" s="133">
        <v>4.0</v>
      </c>
      <c r="J93" s="133">
        <v>0.0</v>
      </c>
      <c r="K93" s="133">
        <v>0.0</v>
      </c>
      <c r="L93" s="133">
        <v>20.0</v>
      </c>
      <c r="M93" s="133">
        <v>20.0</v>
      </c>
      <c r="N93" s="133">
        <v>10.0</v>
      </c>
      <c r="O93" s="133">
        <v>8.0</v>
      </c>
      <c r="P93" s="133">
        <v>1.0</v>
      </c>
      <c r="Q93" s="133">
        <v>0.0</v>
      </c>
      <c r="R93" s="133">
        <v>0.0</v>
      </c>
    </row>
    <row r="94">
      <c r="A94" s="133" t="s">
        <v>477</v>
      </c>
      <c r="B94" s="134">
        <v>44641.0</v>
      </c>
      <c r="C94" s="133">
        <v>40.0</v>
      </c>
      <c r="D94" s="133">
        <v>20.0</v>
      </c>
      <c r="E94" s="133">
        <v>40.0</v>
      </c>
      <c r="F94" s="133">
        <v>30.0</v>
      </c>
      <c r="G94" s="133">
        <v>20.0</v>
      </c>
      <c r="H94" s="133">
        <v>0.0</v>
      </c>
      <c r="I94" s="133">
        <v>32.0</v>
      </c>
      <c r="J94" s="133">
        <v>30.0</v>
      </c>
      <c r="K94" s="133">
        <v>0.0</v>
      </c>
      <c r="L94" s="133">
        <v>20.0</v>
      </c>
      <c r="M94" s="133">
        <v>20.0</v>
      </c>
      <c r="N94" s="133">
        <v>62.0</v>
      </c>
      <c r="O94" s="133">
        <v>28.0</v>
      </c>
      <c r="P94" s="133">
        <v>0.0</v>
      </c>
      <c r="Q94" s="133">
        <v>0.0</v>
      </c>
      <c r="R94" s="133">
        <v>7.0</v>
      </c>
    </row>
    <row r="95">
      <c r="A95" s="133" t="s">
        <v>478</v>
      </c>
      <c r="B95" s="134">
        <v>44641.0</v>
      </c>
      <c r="C95" s="133">
        <v>40.0</v>
      </c>
      <c r="D95" s="133">
        <v>20.0</v>
      </c>
      <c r="E95" s="133">
        <v>60.0</v>
      </c>
      <c r="F95" s="133">
        <v>20.0</v>
      </c>
      <c r="G95" s="133">
        <v>20.0</v>
      </c>
      <c r="H95" s="133">
        <v>20.0</v>
      </c>
      <c r="I95" s="133">
        <v>60.0</v>
      </c>
      <c r="J95" s="133">
        <v>50.0</v>
      </c>
      <c r="K95" s="133">
        <v>20.0</v>
      </c>
      <c r="L95" s="133">
        <v>70.0</v>
      </c>
      <c r="M95" s="133">
        <v>50.0</v>
      </c>
      <c r="N95" s="133">
        <v>0.0</v>
      </c>
      <c r="O95" s="133">
        <v>99.0</v>
      </c>
      <c r="P95" s="133">
        <v>0.0</v>
      </c>
      <c r="Q95" s="133">
        <v>0.0</v>
      </c>
      <c r="R95" s="133">
        <v>6.0</v>
      </c>
    </row>
    <row r="96">
      <c r="A96" s="133" t="s">
        <v>479</v>
      </c>
      <c r="B96" s="134">
        <v>44641.0</v>
      </c>
      <c r="C96" s="133">
        <v>50.0</v>
      </c>
      <c r="D96" s="133">
        <v>40.0</v>
      </c>
      <c r="E96" s="133">
        <v>30.0</v>
      </c>
      <c r="F96" s="133">
        <v>50.0</v>
      </c>
      <c r="G96" s="133">
        <v>10.0</v>
      </c>
      <c r="H96" s="133">
        <v>16.0</v>
      </c>
      <c r="I96" s="133">
        <v>20.0</v>
      </c>
      <c r="J96" s="133">
        <v>60.0</v>
      </c>
      <c r="K96" s="133">
        <v>10.0</v>
      </c>
      <c r="L96" s="133">
        <v>60.0</v>
      </c>
      <c r="M96" s="133">
        <v>50.0</v>
      </c>
      <c r="N96" s="133">
        <v>10.0</v>
      </c>
      <c r="O96" s="133">
        <v>0.0</v>
      </c>
      <c r="P96" s="133">
        <v>0.0</v>
      </c>
      <c r="Q96" s="133">
        <v>0.0</v>
      </c>
      <c r="R96" s="133">
        <v>6.0</v>
      </c>
    </row>
    <row r="97">
      <c r="A97" s="133" t="s">
        <v>480</v>
      </c>
      <c r="B97" s="134">
        <v>44641.0</v>
      </c>
      <c r="C97" s="133">
        <v>0.0</v>
      </c>
      <c r="D97" s="133">
        <v>0.0</v>
      </c>
      <c r="E97" s="133">
        <v>0.0</v>
      </c>
      <c r="F97" s="133">
        <v>0.0</v>
      </c>
      <c r="G97" s="133">
        <v>0.0</v>
      </c>
      <c r="H97" s="133">
        <v>0.0</v>
      </c>
      <c r="I97" s="133">
        <v>0.0</v>
      </c>
      <c r="J97" s="133">
        <v>0.0</v>
      </c>
      <c r="K97" s="133">
        <v>0.0</v>
      </c>
      <c r="L97" s="133">
        <v>0.0</v>
      </c>
      <c r="M97" s="133">
        <v>10.0</v>
      </c>
      <c r="N97" s="133">
        <v>0.0</v>
      </c>
      <c r="O97" s="133">
        <v>0.0</v>
      </c>
      <c r="P97" s="133">
        <v>0.0</v>
      </c>
      <c r="Q97" s="133">
        <v>0.0</v>
      </c>
      <c r="R97" s="133">
        <v>3.0</v>
      </c>
    </row>
    <row r="98">
      <c r="A98" s="133" t="s">
        <v>481</v>
      </c>
      <c r="B98" s="134">
        <v>44641.0</v>
      </c>
      <c r="C98" s="133">
        <v>0.0</v>
      </c>
      <c r="D98" s="133">
        <v>0.0</v>
      </c>
      <c r="E98" s="133">
        <v>0.0</v>
      </c>
      <c r="F98" s="133">
        <v>0.0</v>
      </c>
      <c r="G98" s="133">
        <v>0.0</v>
      </c>
      <c r="H98" s="133">
        <v>0.0</v>
      </c>
      <c r="I98" s="133">
        <v>0.0</v>
      </c>
      <c r="J98" s="133">
        <v>0.0</v>
      </c>
      <c r="K98" s="133">
        <v>0.0</v>
      </c>
      <c r="L98" s="133">
        <v>10.0</v>
      </c>
      <c r="M98" s="133">
        <v>20.0</v>
      </c>
      <c r="N98" s="133">
        <v>20.0</v>
      </c>
      <c r="O98" s="133">
        <v>0.0</v>
      </c>
      <c r="P98" s="133">
        <v>0.0</v>
      </c>
      <c r="Q98" s="133">
        <v>0.0</v>
      </c>
      <c r="R98" s="133">
        <v>3.0</v>
      </c>
    </row>
    <row r="99">
      <c r="A99" s="133" t="s">
        <v>482</v>
      </c>
      <c r="B99" s="134">
        <v>44641.0</v>
      </c>
      <c r="C99" s="133">
        <v>290.0</v>
      </c>
      <c r="D99" s="133">
        <v>120.0</v>
      </c>
      <c r="E99" s="133">
        <v>100.0</v>
      </c>
      <c r="F99" s="133">
        <v>45.0</v>
      </c>
      <c r="G99" s="133">
        <v>120.0</v>
      </c>
      <c r="H99" s="133">
        <v>120.0</v>
      </c>
      <c r="I99" s="133">
        <v>50.0</v>
      </c>
      <c r="J99" s="133">
        <v>130.0</v>
      </c>
      <c r="K99" s="133">
        <v>50.0</v>
      </c>
      <c r="L99" s="133">
        <v>120.0</v>
      </c>
      <c r="M99" s="133">
        <v>30.0</v>
      </c>
      <c r="N99" s="133">
        <v>40.0</v>
      </c>
      <c r="O99" s="133">
        <v>580.0</v>
      </c>
      <c r="P99" s="133">
        <v>6.0</v>
      </c>
      <c r="Q99" s="133">
        <v>15.0</v>
      </c>
      <c r="R99" s="133">
        <v>5.0</v>
      </c>
    </row>
    <row r="100">
      <c r="A100" s="133" t="s">
        <v>483</v>
      </c>
      <c r="B100" s="134">
        <v>44641.0</v>
      </c>
      <c r="C100" s="133">
        <v>0.0</v>
      </c>
      <c r="D100" s="133">
        <v>40.0</v>
      </c>
      <c r="E100" s="133">
        <v>20.0</v>
      </c>
      <c r="F100" s="133">
        <v>5.0</v>
      </c>
      <c r="G100" s="133">
        <v>10.0</v>
      </c>
      <c r="H100" s="133">
        <v>20.0</v>
      </c>
      <c r="I100" s="133">
        <v>34.0</v>
      </c>
      <c r="J100" s="133">
        <v>10.0</v>
      </c>
      <c r="K100" s="133">
        <v>30.0</v>
      </c>
      <c r="L100" s="133">
        <v>80.0</v>
      </c>
      <c r="M100" s="133">
        <v>15.0</v>
      </c>
      <c r="N100" s="133">
        <v>0.0</v>
      </c>
      <c r="O100" s="133">
        <v>400.0</v>
      </c>
      <c r="P100" s="133">
        <v>2.0</v>
      </c>
      <c r="Q100" s="133">
        <v>0.0</v>
      </c>
      <c r="R100" s="133">
        <v>0.0</v>
      </c>
    </row>
    <row r="101">
      <c r="A101" s="133" t="s">
        <v>484</v>
      </c>
      <c r="B101" s="134">
        <v>44641.0</v>
      </c>
      <c r="C101" s="133">
        <v>10.0</v>
      </c>
      <c r="D101" s="133">
        <v>0.0</v>
      </c>
      <c r="E101" s="133">
        <v>0.0</v>
      </c>
      <c r="F101" s="133">
        <v>25.0</v>
      </c>
      <c r="G101" s="133">
        <v>20.0</v>
      </c>
      <c r="H101" s="133">
        <v>44.0</v>
      </c>
      <c r="I101" s="133">
        <v>63.0</v>
      </c>
      <c r="J101" s="133">
        <v>70.0</v>
      </c>
      <c r="K101" s="133">
        <v>20.0</v>
      </c>
      <c r="L101" s="133">
        <v>80.0</v>
      </c>
      <c r="M101" s="133">
        <v>36.0</v>
      </c>
      <c r="N101" s="133">
        <v>0.0</v>
      </c>
      <c r="O101" s="133">
        <v>100.0</v>
      </c>
      <c r="P101" s="133">
        <v>0.0</v>
      </c>
      <c r="Q101" s="133">
        <v>10.0</v>
      </c>
      <c r="R101" s="133">
        <v>0.0</v>
      </c>
    </row>
    <row r="102">
      <c r="A102" s="133" t="s">
        <v>485</v>
      </c>
      <c r="B102" s="134">
        <v>44641.0</v>
      </c>
      <c r="C102" s="133">
        <v>30.0</v>
      </c>
      <c r="D102" s="133">
        <v>40.0</v>
      </c>
      <c r="E102" s="133">
        <v>0.0</v>
      </c>
      <c r="F102" s="133">
        <v>20.0</v>
      </c>
      <c r="G102" s="133">
        <v>50.0</v>
      </c>
      <c r="H102" s="133">
        <v>48.0</v>
      </c>
      <c r="I102" s="133">
        <v>48.0</v>
      </c>
      <c r="J102" s="133">
        <v>60.0</v>
      </c>
      <c r="K102" s="133">
        <v>20.0</v>
      </c>
      <c r="L102" s="133">
        <v>60.0</v>
      </c>
      <c r="M102" s="133">
        <v>47.0</v>
      </c>
      <c r="N102" s="133">
        <v>40.0</v>
      </c>
      <c r="O102" s="133">
        <v>200.0</v>
      </c>
      <c r="P102" s="133">
        <v>0.0</v>
      </c>
      <c r="Q102" s="133">
        <v>0.0</v>
      </c>
      <c r="R102" s="133">
        <v>4.0</v>
      </c>
    </row>
    <row r="103">
      <c r="A103" s="133" t="s">
        <v>486</v>
      </c>
      <c r="B103" s="134">
        <v>44641.0</v>
      </c>
      <c r="C103" s="133">
        <v>20.0</v>
      </c>
      <c r="D103" s="133">
        <v>0.0</v>
      </c>
      <c r="E103" s="133">
        <v>10.0</v>
      </c>
      <c r="F103" s="133">
        <v>0.0</v>
      </c>
      <c r="G103" s="133">
        <v>40.0</v>
      </c>
      <c r="H103" s="133">
        <v>44.0</v>
      </c>
      <c r="I103" s="133">
        <v>40.0</v>
      </c>
      <c r="J103" s="133">
        <v>0.0</v>
      </c>
      <c r="K103" s="133">
        <v>0.0</v>
      </c>
      <c r="L103" s="133">
        <v>200.0</v>
      </c>
      <c r="M103" s="133">
        <v>100.0</v>
      </c>
      <c r="N103" s="133">
        <v>0.0</v>
      </c>
      <c r="O103" s="133">
        <v>0.0</v>
      </c>
      <c r="P103" s="133">
        <v>0.0</v>
      </c>
      <c r="Q103" s="133">
        <v>0.0</v>
      </c>
      <c r="R103" s="133">
        <v>0.0</v>
      </c>
    </row>
    <row r="104">
      <c r="A104" s="133" t="s">
        <v>453</v>
      </c>
      <c r="B104" s="134">
        <v>44672.0</v>
      </c>
    </row>
    <row r="105">
      <c r="A105" s="133" t="s">
        <v>454</v>
      </c>
      <c r="B105" s="134">
        <v>44672.0</v>
      </c>
      <c r="C105" s="133">
        <v>20.0</v>
      </c>
      <c r="D105" s="133">
        <v>20.0</v>
      </c>
      <c r="E105" s="133">
        <v>60.0</v>
      </c>
      <c r="F105" s="133">
        <v>10.0</v>
      </c>
      <c r="G105" s="133">
        <v>40.0</v>
      </c>
      <c r="H105" s="133">
        <v>40.0</v>
      </c>
      <c r="I105" s="133">
        <v>50.0</v>
      </c>
      <c r="J105" s="133">
        <v>40.0</v>
      </c>
      <c r="K105" s="133">
        <v>10.0</v>
      </c>
      <c r="L105" s="133">
        <v>40.0</v>
      </c>
      <c r="M105" s="133">
        <v>0.0</v>
      </c>
      <c r="N105" s="133">
        <v>20.0</v>
      </c>
      <c r="O105" s="133">
        <v>200.0</v>
      </c>
      <c r="P105" s="133">
        <v>1.0</v>
      </c>
      <c r="Q105" s="133">
        <v>5.0</v>
      </c>
      <c r="R105" s="133">
        <v>2.0</v>
      </c>
    </row>
    <row r="106">
      <c r="A106" s="133" t="s">
        <v>455</v>
      </c>
      <c r="B106" s="134">
        <v>44672.0</v>
      </c>
      <c r="C106" s="133">
        <v>30.0</v>
      </c>
      <c r="D106" s="133">
        <v>60.0</v>
      </c>
      <c r="E106" s="133">
        <v>20.0</v>
      </c>
      <c r="F106" s="133">
        <v>30.0</v>
      </c>
      <c r="G106" s="133">
        <v>60.0</v>
      </c>
      <c r="H106" s="133">
        <v>60.0</v>
      </c>
      <c r="I106" s="133">
        <v>59.0</v>
      </c>
      <c r="J106" s="133">
        <v>40.0</v>
      </c>
      <c r="K106" s="133">
        <v>10.0</v>
      </c>
      <c r="L106" s="133">
        <v>40.0</v>
      </c>
      <c r="M106" s="133">
        <v>0.0</v>
      </c>
      <c r="N106" s="133">
        <v>42.0</v>
      </c>
      <c r="O106" s="133">
        <v>68.0</v>
      </c>
      <c r="P106" s="133">
        <v>11.0</v>
      </c>
      <c r="Q106" s="133">
        <v>10.0</v>
      </c>
      <c r="R106" s="133">
        <v>3.0</v>
      </c>
    </row>
    <row r="107">
      <c r="A107" s="133" t="s">
        <v>456</v>
      </c>
      <c r="B107" s="134">
        <v>44672.0</v>
      </c>
      <c r="C107" s="133">
        <v>10.0</v>
      </c>
      <c r="D107" s="133">
        <v>60.0</v>
      </c>
      <c r="E107" s="133">
        <v>40.0</v>
      </c>
      <c r="F107" s="133">
        <v>20.0</v>
      </c>
      <c r="G107" s="133">
        <v>40.0</v>
      </c>
      <c r="H107" s="133">
        <v>36.0</v>
      </c>
      <c r="I107" s="133">
        <v>55.0</v>
      </c>
      <c r="J107" s="133">
        <v>80.0</v>
      </c>
      <c r="K107" s="133">
        <v>20.0</v>
      </c>
      <c r="L107" s="133">
        <v>60.0</v>
      </c>
      <c r="M107" s="133">
        <v>0.0</v>
      </c>
      <c r="N107" s="133">
        <v>82.0</v>
      </c>
      <c r="O107" s="133">
        <v>253.0</v>
      </c>
      <c r="P107" s="133">
        <v>5.0</v>
      </c>
      <c r="Q107" s="133">
        <v>8.0</v>
      </c>
      <c r="R107" s="133">
        <v>5.0</v>
      </c>
    </row>
    <row r="108">
      <c r="A108" s="133" t="s">
        <v>457</v>
      </c>
      <c r="B108" s="134">
        <v>44672.0</v>
      </c>
      <c r="C108" s="133">
        <v>30.0</v>
      </c>
      <c r="D108" s="133">
        <v>0.0</v>
      </c>
      <c r="E108" s="133">
        <v>120.0</v>
      </c>
      <c r="F108" s="133">
        <v>20.0</v>
      </c>
      <c r="G108" s="133">
        <v>10.0</v>
      </c>
      <c r="H108" s="133">
        <v>16.0</v>
      </c>
      <c r="I108" s="133">
        <v>40.0</v>
      </c>
      <c r="J108" s="133">
        <v>20.0</v>
      </c>
      <c r="K108" s="133">
        <v>10.0</v>
      </c>
      <c r="L108" s="133">
        <v>10.0</v>
      </c>
      <c r="M108" s="133">
        <v>30.0</v>
      </c>
      <c r="N108" s="133">
        <v>10.0</v>
      </c>
      <c r="O108" s="133">
        <v>40.0</v>
      </c>
      <c r="P108" s="133">
        <v>0.0</v>
      </c>
      <c r="Q108" s="133">
        <v>0.0</v>
      </c>
      <c r="R108" s="133">
        <v>6.0</v>
      </c>
    </row>
    <row r="109">
      <c r="A109" s="133" t="s">
        <v>458</v>
      </c>
      <c r="B109" s="134">
        <v>44672.0</v>
      </c>
      <c r="C109" s="133">
        <v>10.0</v>
      </c>
      <c r="D109" s="133">
        <v>20.0</v>
      </c>
      <c r="E109" s="133">
        <v>40.0</v>
      </c>
      <c r="F109" s="133">
        <v>30.0</v>
      </c>
      <c r="G109" s="133">
        <v>20.0</v>
      </c>
      <c r="H109" s="133">
        <v>32.0</v>
      </c>
      <c r="I109" s="133">
        <v>22.0</v>
      </c>
      <c r="J109" s="133">
        <v>10.0</v>
      </c>
      <c r="K109" s="133">
        <v>0.0</v>
      </c>
      <c r="L109" s="133">
        <v>20.0</v>
      </c>
      <c r="M109" s="133">
        <v>20.0</v>
      </c>
      <c r="N109" s="133">
        <v>20.0</v>
      </c>
      <c r="O109" s="133">
        <v>100.0</v>
      </c>
      <c r="P109" s="133">
        <v>0.0</v>
      </c>
      <c r="Q109" s="133">
        <v>1.0</v>
      </c>
      <c r="R109" s="133">
        <v>110.0</v>
      </c>
    </row>
    <row r="110">
      <c r="A110" s="133" t="s">
        <v>459</v>
      </c>
      <c r="B110" s="134">
        <v>44672.0</v>
      </c>
      <c r="C110" s="133">
        <v>20.0</v>
      </c>
      <c r="D110" s="133">
        <v>40.0</v>
      </c>
      <c r="E110" s="133">
        <v>40.0</v>
      </c>
      <c r="F110" s="133">
        <v>30.0</v>
      </c>
      <c r="G110" s="133">
        <v>30.0</v>
      </c>
      <c r="H110" s="133">
        <v>48.0</v>
      </c>
      <c r="I110" s="133">
        <v>56.0</v>
      </c>
      <c r="J110" s="133">
        <v>30.0</v>
      </c>
      <c r="K110" s="133">
        <v>20.0</v>
      </c>
      <c r="L110" s="133">
        <v>30.0</v>
      </c>
      <c r="M110" s="133">
        <v>60.0</v>
      </c>
      <c r="N110" s="133">
        <v>30.0</v>
      </c>
      <c r="O110" s="133">
        <v>200.0</v>
      </c>
      <c r="P110" s="133">
        <v>3.0</v>
      </c>
      <c r="Q110" s="133">
        <v>7.0</v>
      </c>
      <c r="R110" s="133">
        <v>4.0</v>
      </c>
    </row>
    <row r="111">
      <c r="A111" s="133" t="s">
        <v>460</v>
      </c>
      <c r="B111" s="134">
        <v>44672.0</v>
      </c>
      <c r="C111" s="133">
        <v>20.0</v>
      </c>
      <c r="D111" s="133">
        <v>80.0</v>
      </c>
      <c r="E111" s="133">
        <v>70.0</v>
      </c>
      <c r="F111" s="133">
        <v>100.0</v>
      </c>
      <c r="G111" s="133">
        <v>60.0</v>
      </c>
      <c r="H111" s="133">
        <v>40.0</v>
      </c>
      <c r="I111" s="133">
        <v>100.0</v>
      </c>
      <c r="J111" s="133">
        <v>30.0</v>
      </c>
      <c r="K111" s="133">
        <v>10.0</v>
      </c>
      <c r="L111" s="133">
        <v>40.0</v>
      </c>
      <c r="M111" s="133">
        <v>120.0</v>
      </c>
      <c r="N111" s="133">
        <v>65.0</v>
      </c>
      <c r="O111" s="133">
        <v>400.0</v>
      </c>
      <c r="P111" s="133">
        <v>2.0</v>
      </c>
      <c r="Q111" s="133">
        <v>6.0</v>
      </c>
      <c r="R111" s="133">
        <v>2.0</v>
      </c>
    </row>
    <row r="112">
      <c r="A112" s="133" t="s">
        <v>461</v>
      </c>
      <c r="B112" s="134">
        <v>44672.0</v>
      </c>
      <c r="C112" s="133">
        <v>20.0</v>
      </c>
      <c r="D112" s="133">
        <v>60.0</v>
      </c>
      <c r="E112" s="133">
        <v>90.0</v>
      </c>
      <c r="F112" s="133">
        <v>25.0</v>
      </c>
      <c r="G112" s="133">
        <v>60.0</v>
      </c>
      <c r="H112" s="133">
        <v>60.0</v>
      </c>
      <c r="I112" s="133">
        <v>15.0</v>
      </c>
      <c r="J112" s="133">
        <v>40.0</v>
      </c>
      <c r="K112" s="133">
        <v>10.0</v>
      </c>
      <c r="L112" s="133">
        <v>20.0</v>
      </c>
      <c r="M112" s="133">
        <v>5.0</v>
      </c>
      <c r="N112" s="133">
        <v>24.0</v>
      </c>
      <c r="O112" s="133">
        <v>48.0</v>
      </c>
      <c r="P112" s="133">
        <v>4.0</v>
      </c>
      <c r="Q112" s="133">
        <v>7.0</v>
      </c>
      <c r="R112" s="133">
        <v>4.0</v>
      </c>
    </row>
    <row r="113">
      <c r="A113" s="133" t="s">
        <v>462</v>
      </c>
      <c r="B113" s="134">
        <v>44672.0</v>
      </c>
      <c r="C113" s="133">
        <v>20.0</v>
      </c>
      <c r="D113" s="133">
        <v>0.0</v>
      </c>
      <c r="E113" s="133">
        <v>0.0</v>
      </c>
      <c r="F113" s="133">
        <v>10.0</v>
      </c>
      <c r="G113" s="133">
        <v>50.0</v>
      </c>
      <c r="H113" s="133">
        <v>32.0</v>
      </c>
      <c r="I113" s="133">
        <v>50.0</v>
      </c>
      <c r="J113" s="133">
        <v>50.0</v>
      </c>
      <c r="K113" s="133">
        <v>10.0</v>
      </c>
      <c r="L113" s="133">
        <v>90.0</v>
      </c>
      <c r="M113" s="133">
        <v>50.0</v>
      </c>
      <c r="N113" s="133">
        <v>0.0</v>
      </c>
      <c r="O113" s="133">
        <v>0.0</v>
      </c>
      <c r="P113" s="133">
        <v>0.0</v>
      </c>
      <c r="Q113" s="133">
        <v>5.0</v>
      </c>
      <c r="R113" s="133">
        <v>5.0</v>
      </c>
    </row>
    <row r="114">
      <c r="A114" s="133" t="s">
        <v>463</v>
      </c>
      <c r="B114" s="134">
        <v>44672.0</v>
      </c>
      <c r="C114" s="133">
        <v>20.0</v>
      </c>
      <c r="D114" s="133">
        <v>0.0</v>
      </c>
      <c r="E114" s="133">
        <v>40.0</v>
      </c>
      <c r="F114" s="133">
        <v>0.0</v>
      </c>
      <c r="G114" s="133">
        <v>30.0</v>
      </c>
      <c r="H114" s="133">
        <v>48.0</v>
      </c>
      <c r="I114" s="133">
        <v>30.0</v>
      </c>
      <c r="J114" s="133">
        <v>0.0</v>
      </c>
      <c r="K114" s="133">
        <v>0.0</v>
      </c>
      <c r="L114" s="133">
        <v>10.0</v>
      </c>
      <c r="M114" s="133">
        <v>60.0</v>
      </c>
      <c r="N114" s="133">
        <v>0.0</v>
      </c>
      <c r="O114" s="133">
        <v>100.0</v>
      </c>
      <c r="P114" s="133">
        <v>0.0</v>
      </c>
      <c r="Q114" s="133">
        <v>0.0</v>
      </c>
      <c r="R114" s="133">
        <v>0.0</v>
      </c>
    </row>
    <row r="115">
      <c r="A115" s="133" t="s">
        <v>464</v>
      </c>
      <c r="B115" s="134">
        <v>44672.0</v>
      </c>
      <c r="C115" s="133">
        <v>10.0</v>
      </c>
      <c r="D115" s="133">
        <v>0.0</v>
      </c>
      <c r="E115" s="133">
        <v>40.0</v>
      </c>
      <c r="F115" s="133">
        <v>0.0</v>
      </c>
      <c r="G115" s="133">
        <v>30.0</v>
      </c>
      <c r="H115" s="133">
        <v>24.0</v>
      </c>
      <c r="I115" s="133">
        <v>20.0</v>
      </c>
      <c r="J115" s="133">
        <v>0.0</v>
      </c>
      <c r="K115" s="133">
        <v>10.0</v>
      </c>
      <c r="L115" s="133">
        <v>10.0</v>
      </c>
      <c r="M115" s="133">
        <v>76.0</v>
      </c>
      <c r="N115" s="133">
        <v>30.0</v>
      </c>
      <c r="O115" s="133">
        <v>103.0</v>
      </c>
      <c r="P115" s="133">
        <v>0.0</v>
      </c>
      <c r="Q115" s="133">
        <v>0.0</v>
      </c>
      <c r="R115" s="133">
        <v>0.0</v>
      </c>
    </row>
    <row r="116">
      <c r="A116" s="133" t="s">
        <v>465</v>
      </c>
      <c r="B116" s="134">
        <v>44672.0</v>
      </c>
      <c r="C116" s="133">
        <v>190.0</v>
      </c>
      <c r="D116" s="133">
        <v>60.0</v>
      </c>
      <c r="E116" s="133">
        <v>80.0</v>
      </c>
      <c r="F116" s="133">
        <v>5.0</v>
      </c>
      <c r="G116" s="133">
        <v>0.0</v>
      </c>
      <c r="H116" s="133">
        <v>0.0</v>
      </c>
      <c r="I116" s="133">
        <v>73.0</v>
      </c>
      <c r="J116" s="133">
        <v>0.0</v>
      </c>
      <c r="K116" s="133">
        <v>0.0</v>
      </c>
      <c r="L116" s="133">
        <v>83.0</v>
      </c>
      <c r="M116" s="133">
        <v>60.0</v>
      </c>
      <c r="N116" s="133">
        <v>103.0</v>
      </c>
      <c r="O116" s="133">
        <v>0.0</v>
      </c>
      <c r="P116" s="133">
        <v>3.0</v>
      </c>
      <c r="Q116" s="133">
        <v>0.0</v>
      </c>
      <c r="R116" s="133">
        <v>6.0</v>
      </c>
    </row>
    <row r="117">
      <c r="A117" s="133" t="s">
        <v>466</v>
      </c>
      <c r="B117" s="134">
        <v>44672.0</v>
      </c>
      <c r="C117" s="133">
        <v>40.0</v>
      </c>
      <c r="D117" s="133">
        <v>100.0</v>
      </c>
      <c r="E117" s="133">
        <v>140.0</v>
      </c>
      <c r="F117" s="133">
        <v>30.0</v>
      </c>
      <c r="G117" s="133">
        <v>50.0</v>
      </c>
      <c r="H117" s="133">
        <v>48.0</v>
      </c>
      <c r="I117" s="133">
        <v>111.0</v>
      </c>
      <c r="J117" s="133">
        <v>60.0</v>
      </c>
      <c r="K117" s="133">
        <v>10.0</v>
      </c>
      <c r="L117" s="133">
        <v>20.0</v>
      </c>
      <c r="M117" s="133">
        <v>0.0</v>
      </c>
      <c r="N117" s="133">
        <v>89.0</v>
      </c>
      <c r="O117" s="133">
        <v>500.0</v>
      </c>
      <c r="P117" s="133">
        <v>1.0</v>
      </c>
      <c r="Q117" s="133">
        <v>0.0</v>
      </c>
      <c r="R117" s="133">
        <v>10.0</v>
      </c>
    </row>
    <row r="118">
      <c r="A118" s="133" t="s">
        <v>467</v>
      </c>
      <c r="B118" s="134">
        <v>44672.0</v>
      </c>
      <c r="C118" s="133">
        <v>60.0</v>
      </c>
      <c r="D118" s="133">
        <v>40.0</v>
      </c>
      <c r="E118" s="133">
        <v>30.0</v>
      </c>
      <c r="F118" s="133">
        <v>65.0</v>
      </c>
      <c r="G118" s="133">
        <v>120.0</v>
      </c>
      <c r="H118" s="133">
        <v>68.0</v>
      </c>
      <c r="I118" s="133">
        <v>65.0</v>
      </c>
      <c r="J118" s="133">
        <v>40.0</v>
      </c>
      <c r="K118" s="133">
        <v>40.0</v>
      </c>
      <c r="L118" s="133">
        <v>80.0</v>
      </c>
      <c r="M118" s="133">
        <v>51.0</v>
      </c>
      <c r="N118" s="133">
        <v>80.0</v>
      </c>
      <c r="O118" s="133">
        <v>300.0</v>
      </c>
      <c r="P118" s="133">
        <v>3.0</v>
      </c>
      <c r="Q118" s="133">
        <v>4.0</v>
      </c>
      <c r="R118" s="133">
        <v>17.0</v>
      </c>
    </row>
    <row r="119">
      <c r="A119" s="133" t="s">
        <v>468</v>
      </c>
      <c r="B119" s="134">
        <v>44672.0</v>
      </c>
      <c r="C119" s="133">
        <v>20.0</v>
      </c>
      <c r="D119" s="133">
        <v>40.0</v>
      </c>
      <c r="E119" s="133">
        <v>50.0</v>
      </c>
      <c r="F119" s="133">
        <v>30.0</v>
      </c>
      <c r="G119" s="133">
        <v>30.0</v>
      </c>
      <c r="H119" s="133">
        <v>30.0</v>
      </c>
      <c r="I119" s="133">
        <v>30.0</v>
      </c>
      <c r="J119" s="133">
        <v>30.0</v>
      </c>
      <c r="K119" s="133">
        <v>20.0</v>
      </c>
      <c r="L119" s="133">
        <v>30.0</v>
      </c>
      <c r="M119" s="133">
        <v>20.0</v>
      </c>
      <c r="N119" s="133">
        <v>40.0</v>
      </c>
      <c r="O119" s="133">
        <v>200.0</v>
      </c>
      <c r="P119" s="133">
        <v>30.0</v>
      </c>
      <c r="Q119" s="133">
        <v>10.0</v>
      </c>
      <c r="R119" s="133">
        <v>4.0</v>
      </c>
    </row>
    <row r="120">
      <c r="A120" s="133" t="s">
        <v>469</v>
      </c>
      <c r="B120" s="134">
        <v>44672.0</v>
      </c>
      <c r="C120" s="133">
        <v>70.0</v>
      </c>
      <c r="D120" s="133">
        <v>40.0</v>
      </c>
      <c r="E120" s="133">
        <v>100.0</v>
      </c>
      <c r="F120" s="133">
        <v>5.0</v>
      </c>
      <c r="G120" s="133">
        <v>90.0</v>
      </c>
      <c r="H120" s="133">
        <v>96.0</v>
      </c>
      <c r="I120" s="133">
        <v>42.0</v>
      </c>
      <c r="J120" s="133">
        <v>140.0</v>
      </c>
      <c r="K120" s="133">
        <v>10.0</v>
      </c>
      <c r="L120" s="133">
        <v>80.0</v>
      </c>
      <c r="M120" s="133">
        <v>0.0</v>
      </c>
      <c r="N120" s="133">
        <v>39.0</v>
      </c>
      <c r="O120" s="133">
        <v>700.0</v>
      </c>
      <c r="P120" s="133">
        <v>0.0</v>
      </c>
      <c r="Q120" s="133">
        <v>6.0</v>
      </c>
      <c r="R120" s="133">
        <v>8.0</v>
      </c>
    </row>
    <row r="121">
      <c r="A121" s="133" t="s">
        <v>470</v>
      </c>
      <c r="B121" s="134">
        <v>44672.0</v>
      </c>
      <c r="C121" s="133">
        <v>20.0</v>
      </c>
      <c r="D121" s="133">
        <v>40.0</v>
      </c>
      <c r="E121" s="133">
        <v>40.0</v>
      </c>
      <c r="F121" s="133">
        <v>20.0</v>
      </c>
      <c r="G121" s="133">
        <v>40.0</v>
      </c>
      <c r="H121" s="133">
        <v>40.0</v>
      </c>
      <c r="I121" s="133">
        <v>40.0</v>
      </c>
      <c r="J121" s="133">
        <v>30.0</v>
      </c>
      <c r="K121" s="133">
        <v>20.0</v>
      </c>
      <c r="L121" s="133">
        <v>40.0</v>
      </c>
      <c r="M121" s="133">
        <v>40.0</v>
      </c>
      <c r="N121" s="133">
        <v>40.0</v>
      </c>
      <c r="O121" s="133">
        <v>400.0</v>
      </c>
      <c r="P121" s="133">
        <v>3.0</v>
      </c>
      <c r="Q121" s="133">
        <v>6.0</v>
      </c>
      <c r="R121" s="133">
        <v>3.0</v>
      </c>
    </row>
    <row r="122">
      <c r="A122" s="133" t="s">
        <v>471</v>
      </c>
      <c r="B122" s="134">
        <v>44672.0</v>
      </c>
      <c r="C122" s="133">
        <v>20.0</v>
      </c>
      <c r="D122" s="133">
        <v>40.0</v>
      </c>
      <c r="E122" s="133">
        <v>30.0</v>
      </c>
      <c r="F122" s="133">
        <v>50.0</v>
      </c>
      <c r="G122" s="133">
        <v>60.0</v>
      </c>
      <c r="H122" s="133">
        <v>64.0</v>
      </c>
      <c r="I122" s="133">
        <v>13.0</v>
      </c>
      <c r="J122" s="133">
        <v>50.0</v>
      </c>
      <c r="K122" s="133">
        <v>0.0</v>
      </c>
      <c r="L122" s="133">
        <v>30.0</v>
      </c>
      <c r="M122" s="133">
        <v>0.0</v>
      </c>
      <c r="N122" s="133">
        <v>83.0</v>
      </c>
      <c r="O122" s="133">
        <v>20.0</v>
      </c>
      <c r="P122" s="133">
        <v>4.0</v>
      </c>
      <c r="Q122" s="133">
        <v>0.0</v>
      </c>
      <c r="R122" s="133">
        <v>4.0</v>
      </c>
    </row>
    <row r="123">
      <c r="A123" s="133" t="s">
        <v>472</v>
      </c>
      <c r="B123" s="134">
        <v>44672.0</v>
      </c>
      <c r="C123" s="133">
        <v>20.0</v>
      </c>
      <c r="D123" s="133">
        <v>40.0</v>
      </c>
      <c r="E123" s="133">
        <v>30.0</v>
      </c>
      <c r="F123" s="133">
        <v>15.0</v>
      </c>
      <c r="G123" s="133">
        <v>20.0</v>
      </c>
      <c r="H123" s="133">
        <v>36.0</v>
      </c>
      <c r="I123" s="133">
        <v>28.0</v>
      </c>
      <c r="J123" s="133">
        <v>20.0</v>
      </c>
      <c r="K123" s="133">
        <v>0.0</v>
      </c>
      <c r="L123" s="133">
        <v>20.0</v>
      </c>
      <c r="M123" s="133">
        <v>56.0</v>
      </c>
      <c r="N123" s="133">
        <v>96.0</v>
      </c>
      <c r="O123" s="133">
        <v>60.0</v>
      </c>
      <c r="P123" s="133">
        <v>8.0</v>
      </c>
      <c r="Q123" s="133">
        <v>6.0</v>
      </c>
      <c r="R123" s="133">
        <v>3.0</v>
      </c>
    </row>
    <row r="124">
      <c r="A124" s="133" t="s">
        <v>473</v>
      </c>
      <c r="B124" s="134">
        <v>44672.0</v>
      </c>
      <c r="C124" s="133">
        <v>10.0</v>
      </c>
      <c r="D124" s="133">
        <v>20.0</v>
      </c>
      <c r="E124" s="133">
        <v>20.0</v>
      </c>
      <c r="F124" s="133">
        <v>10.0</v>
      </c>
      <c r="G124" s="133">
        <v>30.0</v>
      </c>
      <c r="H124" s="133">
        <v>12.0</v>
      </c>
      <c r="I124" s="133">
        <v>9.0</v>
      </c>
      <c r="J124" s="133">
        <v>10.0</v>
      </c>
      <c r="K124" s="133">
        <v>0.0</v>
      </c>
      <c r="L124" s="133">
        <v>10.0</v>
      </c>
      <c r="M124" s="133">
        <v>1.0</v>
      </c>
      <c r="N124" s="133">
        <v>20.0</v>
      </c>
      <c r="O124" s="133">
        <v>100.0</v>
      </c>
      <c r="P124" s="133">
        <v>2.0</v>
      </c>
      <c r="Q124" s="133">
        <v>0.0</v>
      </c>
      <c r="R124" s="133">
        <v>3.0</v>
      </c>
    </row>
    <row r="125">
      <c r="A125" s="133" t="s">
        <v>474</v>
      </c>
      <c r="B125" s="134">
        <v>44672.0</v>
      </c>
      <c r="C125" s="133">
        <v>30.0</v>
      </c>
      <c r="D125" s="133">
        <v>20.0</v>
      </c>
      <c r="E125" s="133">
        <v>60.0</v>
      </c>
      <c r="F125" s="133">
        <v>30.0</v>
      </c>
      <c r="G125" s="133">
        <v>30.0</v>
      </c>
      <c r="H125" s="133">
        <v>32.0</v>
      </c>
      <c r="I125" s="133">
        <v>30.0</v>
      </c>
      <c r="J125" s="133">
        <v>40.0</v>
      </c>
      <c r="K125" s="133">
        <v>30.0</v>
      </c>
      <c r="L125" s="133">
        <v>40.0</v>
      </c>
      <c r="M125" s="133">
        <v>11.0</v>
      </c>
      <c r="N125" s="133">
        <v>48.0</v>
      </c>
      <c r="O125" s="133">
        <v>90.0</v>
      </c>
      <c r="P125" s="133">
        <v>0.0</v>
      </c>
      <c r="Q125" s="133">
        <v>0.0</v>
      </c>
      <c r="R125" s="133">
        <v>6.0</v>
      </c>
    </row>
    <row r="126">
      <c r="A126" s="133" t="s">
        <v>475</v>
      </c>
      <c r="B126" s="134">
        <v>44672.0</v>
      </c>
      <c r="C126" s="133">
        <v>10.0</v>
      </c>
      <c r="D126" s="133">
        <v>20.0</v>
      </c>
      <c r="E126" s="133">
        <v>50.0</v>
      </c>
      <c r="F126" s="133">
        <v>5.0</v>
      </c>
      <c r="G126" s="133">
        <v>20.0</v>
      </c>
      <c r="H126" s="133">
        <v>24.0</v>
      </c>
      <c r="I126" s="133">
        <v>25.0</v>
      </c>
      <c r="J126" s="133">
        <v>40.0</v>
      </c>
      <c r="K126" s="133">
        <v>10.0</v>
      </c>
      <c r="L126" s="133">
        <v>10.0</v>
      </c>
      <c r="M126" s="133">
        <v>20.0</v>
      </c>
      <c r="N126" s="133">
        <v>2.0</v>
      </c>
      <c r="O126" s="133">
        <v>100.0</v>
      </c>
      <c r="P126" s="133">
        <v>0.0</v>
      </c>
      <c r="Q126" s="133">
        <v>0.0</v>
      </c>
      <c r="R126" s="133">
        <v>2.0</v>
      </c>
    </row>
    <row r="127">
      <c r="A127" s="133" t="s">
        <v>476</v>
      </c>
      <c r="B127" s="134">
        <v>44672.0</v>
      </c>
      <c r="C127" s="133">
        <v>30.0</v>
      </c>
      <c r="D127" s="133">
        <v>0.0</v>
      </c>
      <c r="E127" s="133">
        <v>100.0</v>
      </c>
      <c r="F127" s="133">
        <v>30.0</v>
      </c>
      <c r="G127" s="133">
        <v>30.0</v>
      </c>
      <c r="H127" s="133">
        <v>30.0</v>
      </c>
      <c r="I127" s="133">
        <v>30.0</v>
      </c>
      <c r="J127" s="133">
        <v>30.0</v>
      </c>
      <c r="K127" s="133">
        <v>0.0</v>
      </c>
      <c r="L127" s="133">
        <v>0.0</v>
      </c>
      <c r="M127" s="133">
        <v>51.0</v>
      </c>
      <c r="N127" s="133">
        <v>24.0</v>
      </c>
      <c r="O127" s="133">
        <v>100.0</v>
      </c>
      <c r="P127" s="133">
        <v>0.0</v>
      </c>
      <c r="Q127" s="133">
        <v>0.0</v>
      </c>
      <c r="R127" s="133">
        <v>0.0</v>
      </c>
    </row>
    <row r="128">
      <c r="A128" s="133" t="s">
        <v>477</v>
      </c>
      <c r="B128" s="134">
        <v>44672.0</v>
      </c>
      <c r="C128" s="133">
        <v>40.0</v>
      </c>
      <c r="D128" s="133">
        <v>60.0</v>
      </c>
      <c r="E128" s="133">
        <v>130.0</v>
      </c>
      <c r="F128" s="133">
        <v>50.0</v>
      </c>
      <c r="G128" s="133">
        <v>90.0</v>
      </c>
      <c r="H128" s="133">
        <v>52.0</v>
      </c>
      <c r="I128" s="133">
        <v>67.0</v>
      </c>
      <c r="J128" s="133">
        <v>80.0</v>
      </c>
      <c r="K128" s="133">
        <v>10.0</v>
      </c>
      <c r="L128" s="133">
        <v>40.0</v>
      </c>
      <c r="M128" s="133">
        <v>90.0</v>
      </c>
      <c r="N128" s="133">
        <v>50.0</v>
      </c>
      <c r="O128" s="133">
        <v>1200.0</v>
      </c>
      <c r="P128" s="133">
        <v>0.0</v>
      </c>
      <c r="Q128" s="133">
        <v>5.0</v>
      </c>
      <c r="R128" s="133">
        <v>2.0</v>
      </c>
    </row>
    <row r="129">
      <c r="A129" s="133" t="s">
        <v>478</v>
      </c>
      <c r="B129" s="134">
        <v>44672.0</v>
      </c>
      <c r="C129" s="133">
        <v>30.0</v>
      </c>
      <c r="D129" s="133">
        <v>40.0</v>
      </c>
      <c r="E129" s="133">
        <v>160.0</v>
      </c>
      <c r="F129" s="133">
        <v>65.0</v>
      </c>
      <c r="G129" s="133">
        <v>50.0</v>
      </c>
      <c r="H129" s="133">
        <v>44.0</v>
      </c>
      <c r="I129" s="133">
        <v>47.0</v>
      </c>
      <c r="J129" s="133">
        <v>50.0</v>
      </c>
      <c r="K129" s="133">
        <v>20.0</v>
      </c>
      <c r="L129" s="133">
        <v>40.0</v>
      </c>
      <c r="M129" s="133">
        <v>12.0</v>
      </c>
      <c r="N129" s="133">
        <v>50.0</v>
      </c>
      <c r="O129" s="133">
        <v>300.0</v>
      </c>
      <c r="P129" s="133">
        <v>0.0</v>
      </c>
      <c r="Q129" s="133">
        <v>5.0</v>
      </c>
      <c r="R129" s="133">
        <v>2.0</v>
      </c>
    </row>
    <row r="130">
      <c r="A130" s="133" t="s">
        <v>479</v>
      </c>
      <c r="B130" s="134">
        <v>44672.0</v>
      </c>
      <c r="C130" s="133">
        <v>20.0</v>
      </c>
      <c r="D130" s="133">
        <v>0.0</v>
      </c>
      <c r="E130" s="133">
        <v>40.0</v>
      </c>
      <c r="F130" s="133">
        <v>40.0</v>
      </c>
      <c r="G130" s="133">
        <v>10.0</v>
      </c>
      <c r="H130" s="133">
        <v>8.0</v>
      </c>
      <c r="I130" s="133">
        <v>18.0</v>
      </c>
      <c r="J130" s="133">
        <v>0.0</v>
      </c>
      <c r="K130" s="133">
        <v>0.0</v>
      </c>
      <c r="L130" s="133">
        <v>10.0</v>
      </c>
      <c r="M130" s="133">
        <v>50.0</v>
      </c>
      <c r="N130" s="133">
        <v>60.0</v>
      </c>
      <c r="O130" s="133">
        <v>0.0</v>
      </c>
      <c r="P130" s="133">
        <v>0.0</v>
      </c>
      <c r="Q130" s="133">
        <v>0.0</v>
      </c>
      <c r="R130" s="133">
        <v>1.0</v>
      </c>
    </row>
    <row r="131">
      <c r="A131" s="133" t="s">
        <v>480</v>
      </c>
      <c r="B131" s="134">
        <v>44672.0</v>
      </c>
      <c r="C131" s="133">
        <v>20.0</v>
      </c>
      <c r="D131" s="133">
        <v>20.0</v>
      </c>
      <c r="E131" s="133">
        <v>10.0</v>
      </c>
      <c r="F131" s="133">
        <v>20.0</v>
      </c>
      <c r="G131" s="133">
        <v>10.0</v>
      </c>
      <c r="H131" s="133">
        <v>20.0</v>
      </c>
      <c r="I131" s="133">
        <v>19.0</v>
      </c>
      <c r="J131" s="133">
        <v>20.0</v>
      </c>
      <c r="K131" s="133">
        <v>20.0</v>
      </c>
      <c r="L131" s="133">
        <v>20.0</v>
      </c>
      <c r="M131" s="133">
        <v>20.0</v>
      </c>
      <c r="N131" s="133">
        <v>80.0</v>
      </c>
      <c r="O131" s="133">
        <v>100.0</v>
      </c>
      <c r="P131" s="133">
        <v>5.0</v>
      </c>
      <c r="Q131" s="133">
        <v>10.0</v>
      </c>
      <c r="R131" s="133">
        <v>3.0</v>
      </c>
    </row>
    <row r="132">
      <c r="A132" s="133" t="s">
        <v>481</v>
      </c>
      <c r="B132" s="134">
        <v>44672.0</v>
      </c>
      <c r="C132" s="133">
        <v>10.0</v>
      </c>
      <c r="D132" s="133">
        <v>20.0</v>
      </c>
      <c r="E132" s="133">
        <v>30.0</v>
      </c>
      <c r="F132" s="133">
        <v>10.0</v>
      </c>
      <c r="G132" s="133">
        <v>50.0</v>
      </c>
      <c r="H132" s="133">
        <v>36.0</v>
      </c>
      <c r="I132" s="133">
        <v>40.0</v>
      </c>
      <c r="J132" s="133">
        <v>40.0</v>
      </c>
      <c r="K132" s="133">
        <v>20.0</v>
      </c>
      <c r="L132" s="133">
        <v>30.0</v>
      </c>
      <c r="M132" s="133">
        <v>0.0</v>
      </c>
      <c r="N132" s="133">
        <v>30.0</v>
      </c>
      <c r="O132" s="133">
        <v>100.0</v>
      </c>
      <c r="P132" s="133">
        <v>0.0</v>
      </c>
      <c r="Q132" s="133">
        <v>0.0</v>
      </c>
      <c r="R132" s="133">
        <v>1.0</v>
      </c>
    </row>
    <row r="133">
      <c r="A133" s="133" t="s">
        <v>482</v>
      </c>
      <c r="B133" s="134">
        <v>44672.0</v>
      </c>
      <c r="C133" s="133">
        <v>60.0</v>
      </c>
      <c r="D133" s="133">
        <v>100.0</v>
      </c>
      <c r="E133" s="133">
        <v>100.0</v>
      </c>
      <c r="F133" s="133">
        <v>5.0</v>
      </c>
      <c r="G133" s="133">
        <v>90.0</v>
      </c>
      <c r="H133" s="133">
        <v>180.0</v>
      </c>
      <c r="I133" s="133">
        <v>67.0</v>
      </c>
      <c r="J133" s="133">
        <v>190.0</v>
      </c>
      <c r="K133" s="133">
        <v>10.0</v>
      </c>
      <c r="L133" s="133">
        <v>100.0</v>
      </c>
      <c r="M133" s="133">
        <v>42.0</v>
      </c>
      <c r="N133" s="133">
        <v>45.0</v>
      </c>
      <c r="O133" s="133">
        <v>505.0</v>
      </c>
      <c r="P133" s="133">
        <v>3.0</v>
      </c>
      <c r="Q133" s="133">
        <v>26.0</v>
      </c>
      <c r="R133" s="133">
        <v>1.0</v>
      </c>
    </row>
    <row r="134">
      <c r="A134" s="133" t="s">
        <v>483</v>
      </c>
      <c r="B134" s="134">
        <v>44672.0</v>
      </c>
      <c r="C134" s="133">
        <v>30.0</v>
      </c>
      <c r="D134" s="133">
        <v>60.0</v>
      </c>
      <c r="E134" s="133">
        <v>0.0</v>
      </c>
      <c r="F134" s="133">
        <v>30.0</v>
      </c>
      <c r="G134" s="133">
        <v>30.0</v>
      </c>
      <c r="H134" s="133">
        <v>28.0</v>
      </c>
      <c r="I134" s="133">
        <v>18.0</v>
      </c>
      <c r="J134" s="133">
        <v>0.0</v>
      </c>
      <c r="K134" s="133">
        <v>0.0</v>
      </c>
      <c r="L134" s="133">
        <v>0.0</v>
      </c>
      <c r="M134" s="133">
        <v>0.0</v>
      </c>
      <c r="N134" s="133">
        <v>20.0</v>
      </c>
      <c r="O134" s="133">
        <v>100.0</v>
      </c>
      <c r="P134" s="133">
        <v>1.0</v>
      </c>
      <c r="Q134" s="133">
        <v>0.0</v>
      </c>
      <c r="R134" s="133">
        <v>0.0</v>
      </c>
    </row>
    <row r="135">
      <c r="A135" s="133" t="s">
        <v>484</v>
      </c>
      <c r="B135" s="134">
        <v>44672.0</v>
      </c>
      <c r="C135" s="133">
        <v>90.0</v>
      </c>
      <c r="D135" s="133">
        <v>40.0</v>
      </c>
      <c r="E135" s="133">
        <v>30.0</v>
      </c>
      <c r="F135" s="133">
        <v>30.0</v>
      </c>
      <c r="G135" s="133">
        <v>40.0</v>
      </c>
      <c r="H135" s="133">
        <v>8.0</v>
      </c>
      <c r="I135" s="133">
        <v>33.0</v>
      </c>
      <c r="J135" s="133">
        <v>110.0</v>
      </c>
      <c r="K135" s="133">
        <v>90.0</v>
      </c>
      <c r="L135" s="133">
        <v>0.0</v>
      </c>
      <c r="M135" s="133">
        <v>0.0</v>
      </c>
      <c r="N135" s="133">
        <v>20.0</v>
      </c>
      <c r="O135" s="133">
        <v>0.0</v>
      </c>
      <c r="P135" s="133">
        <v>2.0</v>
      </c>
      <c r="Q135" s="133">
        <v>10.0</v>
      </c>
      <c r="R135" s="133">
        <v>1.0</v>
      </c>
    </row>
    <row r="136">
      <c r="A136" s="133" t="s">
        <v>485</v>
      </c>
      <c r="B136" s="134">
        <v>44672.0</v>
      </c>
      <c r="C136" s="133">
        <v>60.0</v>
      </c>
      <c r="D136" s="133">
        <v>80.0</v>
      </c>
      <c r="E136" s="133">
        <v>140.0</v>
      </c>
      <c r="F136" s="133">
        <v>25.0</v>
      </c>
      <c r="G136" s="133">
        <v>40.0</v>
      </c>
      <c r="H136" s="133">
        <v>20.0</v>
      </c>
      <c r="I136" s="133">
        <v>47.0</v>
      </c>
      <c r="J136" s="133">
        <v>30.0</v>
      </c>
      <c r="K136" s="133">
        <v>20.0</v>
      </c>
      <c r="L136" s="133">
        <v>0.0</v>
      </c>
      <c r="M136" s="133">
        <v>20.0</v>
      </c>
      <c r="N136" s="133">
        <v>81.0</v>
      </c>
      <c r="O136" s="133">
        <v>0.0</v>
      </c>
      <c r="P136" s="133">
        <v>6.0</v>
      </c>
      <c r="Q136" s="133">
        <v>8.0</v>
      </c>
      <c r="R136" s="133">
        <v>7.0</v>
      </c>
    </row>
    <row r="137">
      <c r="A137" s="133" t="s">
        <v>486</v>
      </c>
      <c r="B137" s="134">
        <v>44672.0</v>
      </c>
      <c r="C137" s="133">
        <v>40.0</v>
      </c>
      <c r="D137" s="133">
        <v>80.0</v>
      </c>
      <c r="E137" s="133">
        <v>100.0</v>
      </c>
      <c r="F137" s="133">
        <v>15.0</v>
      </c>
      <c r="G137" s="133">
        <v>70.0</v>
      </c>
      <c r="H137" s="133">
        <v>80.0</v>
      </c>
      <c r="I137" s="133">
        <v>0.0</v>
      </c>
      <c r="J137" s="133">
        <v>90.0</v>
      </c>
      <c r="K137" s="133">
        <v>0.0</v>
      </c>
      <c r="L137" s="133">
        <v>30.0</v>
      </c>
      <c r="M137" s="133">
        <v>50.0</v>
      </c>
      <c r="N137" s="133">
        <v>0.0</v>
      </c>
      <c r="O137" s="133">
        <v>800.0</v>
      </c>
      <c r="P137" s="133">
        <v>4.0</v>
      </c>
      <c r="Q137" s="133">
        <v>20.0</v>
      </c>
      <c r="R137" s="133">
        <v>10.0</v>
      </c>
    </row>
    <row r="138">
      <c r="A138" s="133" t="s">
        <v>453</v>
      </c>
      <c r="B138" s="142">
        <v>44702.0</v>
      </c>
      <c r="C138" s="133">
        <v>80.0</v>
      </c>
      <c r="D138" s="133">
        <v>1080.0</v>
      </c>
      <c r="E138" s="133">
        <v>770.0</v>
      </c>
      <c r="F138" s="133">
        <v>485.0</v>
      </c>
      <c r="G138" s="133">
        <v>290.0</v>
      </c>
      <c r="H138" s="133">
        <v>136.0</v>
      </c>
      <c r="I138" s="133">
        <v>450.0</v>
      </c>
      <c r="J138" s="133">
        <v>190.0</v>
      </c>
      <c r="K138" s="133">
        <v>0.0</v>
      </c>
      <c r="L138" s="133">
        <v>0.0</v>
      </c>
      <c r="M138" s="133">
        <v>340.0</v>
      </c>
      <c r="N138" s="133">
        <v>100.0</v>
      </c>
      <c r="O138" s="133">
        <v>0.0</v>
      </c>
      <c r="P138" s="133">
        <v>0.0</v>
      </c>
      <c r="Q138" s="133">
        <v>0.0</v>
      </c>
      <c r="R138" s="133">
        <v>200.0</v>
      </c>
    </row>
    <row r="139">
      <c r="A139" s="133" t="s">
        <v>454</v>
      </c>
      <c r="B139" s="142">
        <v>44702.0</v>
      </c>
      <c r="C139" s="133">
        <v>0.0</v>
      </c>
      <c r="D139" s="133">
        <v>60.0</v>
      </c>
      <c r="E139" s="133">
        <v>30.0</v>
      </c>
      <c r="F139" s="133">
        <v>35.0</v>
      </c>
      <c r="G139" s="133">
        <v>60.0</v>
      </c>
      <c r="H139" s="133">
        <v>68.0</v>
      </c>
      <c r="I139" s="133">
        <v>28.0</v>
      </c>
      <c r="J139" s="133">
        <v>30.0</v>
      </c>
      <c r="K139" s="133">
        <v>0.0</v>
      </c>
      <c r="L139" s="133">
        <v>10.0</v>
      </c>
      <c r="M139" s="133">
        <v>100.0</v>
      </c>
      <c r="N139" s="133">
        <v>80.0</v>
      </c>
      <c r="O139" s="133">
        <v>122.0</v>
      </c>
      <c r="P139" s="133">
        <v>0.0</v>
      </c>
      <c r="Q139" s="133">
        <v>0.0</v>
      </c>
      <c r="R139" s="133">
        <v>2.0</v>
      </c>
    </row>
    <row r="140">
      <c r="A140" s="133" t="s">
        <v>455</v>
      </c>
      <c r="B140" s="142">
        <v>44702.0</v>
      </c>
      <c r="C140" s="133">
        <v>20.0</v>
      </c>
      <c r="D140" s="133">
        <v>40.0</v>
      </c>
      <c r="E140" s="133">
        <v>60.0</v>
      </c>
      <c r="F140" s="133">
        <v>25.0</v>
      </c>
      <c r="G140" s="133">
        <v>40.0</v>
      </c>
      <c r="H140" s="133">
        <v>40.0</v>
      </c>
      <c r="I140" s="133">
        <v>34.0</v>
      </c>
      <c r="J140" s="133">
        <v>60.0</v>
      </c>
      <c r="K140" s="133">
        <v>20.0</v>
      </c>
      <c r="L140" s="133">
        <v>20.0</v>
      </c>
      <c r="M140" s="133">
        <v>100.0</v>
      </c>
      <c r="N140" s="133">
        <v>60.0</v>
      </c>
      <c r="O140" s="133">
        <v>400.0</v>
      </c>
      <c r="P140" s="133">
        <v>6.0</v>
      </c>
      <c r="Q140" s="133">
        <v>17.0</v>
      </c>
      <c r="R140" s="133">
        <v>5.0</v>
      </c>
    </row>
    <row r="141">
      <c r="A141" s="133" t="s">
        <v>456</v>
      </c>
      <c r="B141" s="142">
        <v>44702.0</v>
      </c>
      <c r="C141" s="133">
        <v>10.0</v>
      </c>
      <c r="D141" s="133">
        <v>40.0</v>
      </c>
      <c r="E141" s="133">
        <v>90.0</v>
      </c>
      <c r="F141" s="133">
        <v>60.0</v>
      </c>
      <c r="G141" s="133">
        <v>40.0</v>
      </c>
      <c r="H141" s="133">
        <v>36.0</v>
      </c>
      <c r="I141" s="133">
        <v>71.0</v>
      </c>
      <c r="J141" s="133">
        <v>60.0</v>
      </c>
      <c r="K141" s="133">
        <v>30.0</v>
      </c>
      <c r="L141" s="133">
        <v>30.0</v>
      </c>
      <c r="M141" s="133">
        <v>30.0</v>
      </c>
      <c r="N141" s="133">
        <v>25.0</v>
      </c>
      <c r="O141" s="133">
        <v>60.0</v>
      </c>
      <c r="P141" s="133">
        <v>6.0</v>
      </c>
      <c r="Q141" s="133">
        <v>6.0</v>
      </c>
      <c r="R141" s="133">
        <v>4.0</v>
      </c>
    </row>
    <row r="142">
      <c r="A142" s="133" t="s">
        <v>457</v>
      </c>
      <c r="B142" s="142">
        <v>44702.0</v>
      </c>
      <c r="C142" s="133">
        <v>30.0</v>
      </c>
      <c r="D142" s="133">
        <v>0.0</v>
      </c>
      <c r="E142" s="133">
        <v>40.0</v>
      </c>
      <c r="F142" s="133">
        <v>25.0</v>
      </c>
      <c r="G142" s="133">
        <v>30.0</v>
      </c>
      <c r="H142" s="133">
        <v>20.0</v>
      </c>
      <c r="I142" s="133">
        <v>28.0</v>
      </c>
      <c r="J142" s="133">
        <v>20.0</v>
      </c>
      <c r="K142" s="133">
        <v>10.0</v>
      </c>
      <c r="L142" s="133">
        <v>40.0</v>
      </c>
      <c r="M142" s="133">
        <v>10.0</v>
      </c>
      <c r="N142" s="133">
        <v>13.0</v>
      </c>
      <c r="O142" s="133">
        <v>100.0</v>
      </c>
      <c r="P142" s="133">
        <v>0.0</v>
      </c>
      <c r="Q142" s="133">
        <v>0.0</v>
      </c>
      <c r="R142" s="133">
        <v>5.0</v>
      </c>
    </row>
    <row r="143">
      <c r="A143" s="133" t="s">
        <v>458</v>
      </c>
      <c r="B143" s="142">
        <v>44702.0</v>
      </c>
      <c r="C143" s="133">
        <v>10.0</v>
      </c>
      <c r="D143" s="133">
        <v>40.0</v>
      </c>
      <c r="E143" s="133">
        <v>30.0</v>
      </c>
      <c r="F143" s="133">
        <v>25.0</v>
      </c>
      <c r="G143" s="133">
        <v>10.0</v>
      </c>
      <c r="H143" s="133">
        <v>16.0</v>
      </c>
      <c r="I143" s="133">
        <v>23.0</v>
      </c>
      <c r="J143" s="133">
        <v>30.0</v>
      </c>
      <c r="K143" s="133">
        <v>20.0</v>
      </c>
      <c r="L143" s="133">
        <v>10.0</v>
      </c>
      <c r="M143" s="133">
        <v>13.0</v>
      </c>
      <c r="N143" s="133">
        <v>24.0</v>
      </c>
      <c r="O143" s="133">
        <v>100.0</v>
      </c>
      <c r="P143" s="133">
        <v>0.0</v>
      </c>
      <c r="Q143" s="133">
        <v>3.0</v>
      </c>
      <c r="R143" s="133">
        <v>3.0</v>
      </c>
    </row>
    <row r="144">
      <c r="A144" s="133" t="s">
        <v>459</v>
      </c>
      <c r="B144" s="142">
        <v>44702.0</v>
      </c>
      <c r="C144" s="133">
        <v>10.0</v>
      </c>
      <c r="D144" s="133">
        <v>20.0</v>
      </c>
      <c r="E144" s="133">
        <v>50.0</v>
      </c>
      <c r="F144" s="133">
        <v>30.0</v>
      </c>
      <c r="G144" s="133">
        <v>30.0</v>
      </c>
      <c r="H144" s="133">
        <v>68.0</v>
      </c>
      <c r="I144" s="133">
        <v>15.0</v>
      </c>
      <c r="J144" s="133">
        <v>20.0</v>
      </c>
      <c r="K144" s="133">
        <v>0.0</v>
      </c>
      <c r="L144" s="133">
        <v>60.0</v>
      </c>
      <c r="M144" s="133">
        <v>50.0</v>
      </c>
      <c r="N144" s="133">
        <v>24.0</v>
      </c>
      <c r="O144" s="133">
        <v>200.0</v>
      </c>
      <c r="P144" s="133">
        <v>0.0</v>
      </c>
      <c r="Q144" s="133">
        <v>0.0</v>
      </c>
      <c r="R144" s="133">
        <v>4.0</v>
      </c>
    </row>
    <row r="145">
      <c r="A145" s="133" t="s">
        <v>460</v>
      </c>
      <c r="B145" s="142">
        <v>44702.0</v>
      </c>
      <c r="C145" s="133">
        <v>30.0</v>
      </c>
      <c r="D145" s="133">
        <v>0.0</v>
      </c>
      <c r="E145" s="133">
        <v>20.0</v>
      </c>
      <c r="F145" s="133">
        <v>20.0</v>
      </c>
      <c r="G145" s="133">
        <v>40.0</v>
      </c>
      <c r="H145" s="133">
        <v>24.0</v>
      </c>
      <c r="I145" s="133">
        <v>50.0</v>
      </c>
      <c r="J145" s="133">
        <v>50.0</v>
      </c>
      <c r="K145" s="133">
        <v>10.0</v>
      </c>
      <c r="L145" s="133">
        <v>50.0</v>
      </c>
      <c r="M145" s="133">
        <v>170.0</v>
      </c>
      <c r="N145" s="133">
        <v>20.0</v>
      </c>
      <c r="O145" s="133">
        <v>200.0</v>
      </c>
      <c r="P145" s="133">
        <v>3.0</v>
      </c>
      <c r="Q145" s="133">
        <v>4.0</v>
      </c>
      <c r="R145" s="133">
        <v>5.0</v>
      </c>
    </row>
    <row r="146">
      <c r="A146" s="133" t="s">
        <v>461</v>
      </c>
      <c r="B146" s="142">
        <v>44702.0</v>
      </c>
      <c r="C146" s="133">
        <v>10.0</v>
      </c>
      <c r="D146" s="133">
        <v>40.0</v>
      </c>
      <c r="E146" s="133">
        <v>60.0</v>
      </c>
      <c r="F146" s="133">
        <v>5.0</v>
      </c>
      <c r="G146" s="133">
        <v>30.0</v>
      </c>
      <c r="H146" s="133">
        <v>30.0</v>
      </c>
      <c r="I146" s="133">
        <v>18.0</v>
      </c>
      <c r="J146" s="133">
        <v>10.0</v>
      </c>
      <c r="K146" s="133">
        <v>30.0</v>
      </c>
      <c r="L146" s="133">
        <v>20.0</v>
      </c>
      <c r="M146" s="133">
        <v>25.0</v>
      </c>
      <c r="N146" s="133">
        <v>36.0</v>
      </c>
      <c r="O146" s="133">
        <v>216.0</v>
      </c>
      <c r="P146" s="133">
        <v>5.0</v>
      </c>
      <c r="Q146" s="133">
        <v>10.0</v>
      </c>
      <c r="R146" s="133">
        <v>6.0</v>
      </c>
    </row>
    <row r="147">
      <c r="A147" s="133" t="s">
        <v>462</v>
      </c>
      <c r="B147" s="142">
        <v>44702.0</v>
      </c>
      <c r="C147" s="133">
        <v>30.0</v>
      </c>
      <c r="D147" s="133">
        <v>40.0</v>
      </c>
      <c r="E147" s="133">
        <v>0.0</v>
      </c>
      <c r="F147" s="133">
        <v>20.0</v>
      </c>
      <c r="G147" s="133">
        <v>80.0</v>
      </c>
      <c r="H147" s="133">
        <v>40.0</v>
      </c>
      <c r="I147" s="133">
        <v>30.0</v>
      </c>
      <c r="J147" s="133">
        <v>80.0</v>
      </c>
      <c r="K147" s="133">
        <v>10.0</v>
      </c>
      <c r="L147" s="133">
        <v>50.0</v>
      </c>
      <c r="M147" s="133">
        <v>50.0</v>
      </c>
      <c r="N147" s="133">
        <v>37.0</v>
      </c>
      <c r="O147" s="133">
        <v>83.0</v>
      </c>
      <c r="P147" s="133">
        <v>0.0</v>
      </c>
      <c r="Q147" s="133">
        <v>0.0</v>
      </c>
      <c r="R147" s="133">
        <v>15.0</v>
      </c>
    </row>
    <row r="148">
      <c r="A148" s="133" t="s">
        <v>463</v>
      </c>
      <c r="B148" s="142">
        <v>44702.0</v>
      </c>
      <c r="C148" s="133">
        <v>0.0</v>
      </c>
      <c r="D148" s="133">
        <v>20.0</v>
      </c>
      <c r="E148" s="133">
        <v>30.0</v>
      </c>
      <c r="F148" s="133">
        <v>0.0</v>
      </c>
      <c r="G148" s="133">
        <v>0.0</v>
      </c>
      <c r="H148" s="133">
        <v>10.0</v>
      </c>
      <c r="I148" s="133">
        <v>10.0</v>
      </c>
      <c r="J148" s="133">
        <v>0.0</v>
      </c>
      <c r="K148" s="133">
        <v>0.0</v>
      </c>
      <c r="L148" s="133">
        <v>40.0</v>
      </c>
      <c r="M148" s="133">
        <v>0.0</v>
      </c>
      <c r="N148" s="133">
        <v>20.0</v>
      </c>
      <c r="O148" s="133">
        <v>0.0</v>
      </c>
      <c r="P148" s="133">
        <v>1.0</v>
      </c>
      <c r="Q148" s="133">
        <v>0.0</v>
      </c>
      <c r="R148" s="133">
        <v>0.0</v>
      </c>
    </row>
    <row r="149">
      <c r="A149" s="133" t="s">
        <v>464</v>
      </c>
      <c r="B149" s="142">
        <v>44702.0</v>
      </c>
      <c r="C149" s="133">
        <v>10.0</v>
      </c>
      <c r="D149" s="133">
        <v>0.0</v>
      </c>
      <c r="E149" s="133">
        <v>30.0</v>
      </c>
      <c r="F149" s="133">
        <v>0.0</v>
      </c>
      <c r="G149" s="133">
        <v>30.0</v>
      </c>
      <c r="H149" s="133">
        <v>12.0</v>
      </c>
      <c r="I149" s="133">
        <v>7.0</v>
      </c>
      <c r="J149" s="133">
        <v>30.0</v>
      </c>
      <c r="K149" s="133">
        <v>10.0</v>
      </c>
      <c r="L149" s="133">
        <v>40.0</v>
      </c>
      <c r="M149" s="133">
        <v>40.0</v>
      </c>
      <c r="N149" s="133">
        <v>0.0</v>
      </c>
      <c r="O149" s="133">
        <v>12.0</v>
      </c>
      <c r="P149" s="133">
        <v>0.0</v>
      </c>
      <c r="Q149" s="133">
        <v>1.0</v>
      </c>
      <c r="R149" s="133">
        <v>10.0</v>
      </c>
    </row>
    <row r="150">
      <c r="A150" s="133" t="s">
        <v>465</v>
      </c>
      <c r="B150" s="142">
        <v>44702.0</v>
      </c>
      <c r="C150" s="133">
        <v>170.0</v>
      </c>
      <c r="D150" s="133">
        <v>40.0</v>
      </c>
      <c r="E150" s="133">
        <v>150.0</v>
      </c>
      <c r="F150" s="133">
        <v>0.0</v>
      </c>
      <c r="G150" s="133">
        <v>40.0</v>
      </c>
      <c r="H150" s="133">
        <v>88.0</v>
      </c>
      <c r="I150" s="133">
        <v>77.0</v>
      </c>
      <c r="J150" s="133">
        <v>0.0</v>
      </c>
      <c r="K150" s="133">
        <v>0.0</v>
      </c>
      <c r="L150" s="133">
        <v>120.0</v>
      </c>
      <c r="M150" s="133">
        <v>83.0</v>
      </c>
      <c r="N150" s="133">
        <v>39.0</v>
      </c>
      <c r="O150" s="133">
        <v>21.0</v>
      </c>
      <c r="P150" s="133">
        <v>2.0</v>
      </c>
      <c r="Q150" s="133">
        <v>0.0</v>
      </c>
      <c r="R150" s="133">
        <v>9.0</v>
      </c>
    </row>
    <row r="151">
      <c r="A151" s="133" t="s">
        <v>466</v>
      </c>
      <c r="B151" s="142">
        <v>44702.0</v>
      </c>
      <c r="C151" s="133">
        <v>20.0</v>
      </c>
      <c r="D151" s="133">
        <v>40.0</v>
      </c>
      <c r="E151" s="133">
        <v>60.0</v>
      </c>
      <c r="F151" s="133">
        <v>25.0</v>
      </c>
      <c r="G151" s="133">
        <v>80.0</v>
      </c>
      <c r="H151" s="133">
        <v>76.0</v>
      </c>
      <c r="I151" s="133">
        <v>189.0</v>
      </c>
      <c r="J151" s="133">
        <v>30.0</v>
      </c>
      <c r="K151" s="133">
        <v>0.0</v>
      </c>
      <c r="L151" s="133">
        <v>70.0</v>
      </c>
      <c r="M151" s="133">
        <v>0.0</v>
      </c>
      <c r="N151" s="133">
        <v>64.0</v>
      </c>
      <c r="O151" s="133">
        <v>400.0</v>
      </c>
      <c r="P151" s="133">
        <v>0.0</v>
      </c>
      <c r="Q151" s="133">
        <v>0.0</v>
      </c>
      <c r="R151" s="133">
        <v>11.0</v>
      </c>
    </row>
    <row r="152">
      <c r="A152" s="133" t="s">
        <v>467</v>
      </c>
      <c r="B152" s="142">
        <v>44702.0</v>
      </c>
      <c r="C152" s="133">
        <v>40.0</v>
      </c>
      <c r="D152" s="133">
        <v>40.0</v>
      </c>
      <c r="E152" s="133">
        <v>60.0</v>
      </c>
      <c r="F152" s="133">
        <v>55.0</v>
      </c>
      <c r="G152" s="133">
        <v>70.0</v>
      </c>
      <c r="H152" s="133">
        <v>24.0</v>
      </c>
      <c r="I152" s="133">
        <v>40.0</v>
      </c>
      <c r="J152" s="133">
        <v>20.0</v>
      </c>
      <c r="K152" s="133">
        <v>20.0</v>
      </c>
      <c r="L152" s="133">
        <v>50.0</v>
      </c>
      <c r="M152" s="133">
        <v>20.0</v>
      </c>
      <c r="N152" s="133">
        <v>0.0</v>
      </c>
      <c r="O152" s="133">
        <v>200.0</v>
      </c>
      <c r="P152" s="133">
        <v>8.0</v>
      </c>
      <c r="Q152" s="133">
        <v>15.0</v>
      </c>
      <c r="R152" s="133">
        <v>13.0</v>
      </c>
    </row>
    <row r="153">
      <c r="A153" s="133" t="s">
        <v>468</v>
      </c>
      <c r="B153" s="142">
        <v>44702.0</v>
      </c>
      <c r="C153" s="133">
        <v>40.0</v>
      </c>
      <c r="D153" s="133">
        <v>20.0</v>
      </c>
      <c r="E153" s="133">
        <v>0.0</v>
      </c>
      <c r="F153" s="133">
        <v>20.0</v>
      </c>
      <c r="G153" s="133">
        <v>10.0</v>
      </c>
      <c r="H153" s="133">
        <v>8.0</v>
      </c>
      <c r="I153" s="133">
        <v>30.0</v>
      </c>
      <c r="J153" s="133">
        <v>30.0</v>
      </c>
      <c r="K153" s="133">
        <v>0.0</v>
      </c>
      <c r="L153" s="133">
        <v>30.0</v>
      </c>
      <c r="M153" s="133">
        <v>10.0</v>
      </c>
      <c r="N153" s="133">
        <v>40.0</v>
      </c>
      <c r="O153" s="133">
        <v>200.0</v>
      </c>
      <c r="P153" s="133">
        <v>3.0</v>
      </c>
      <c r="Q153" s="133">
        <v>10.0</v>
      </c>
      <c r="R153" s="133">
        <v>0.0</v>
      </c>
    </row>
    <row r="154">
      <c r="A154" s="133" t="s">
        <v>469</v>
      </c>
      <c r="B154" s="142">
        <v>44702.0</v>
      </c>
      <c r="C154" s="133">
        <v>10.0</v>
      </c>
      <c r="D154" s="133">
        <v>20.0</v>
      </c>
      <c r="E154" s="133">
        <v>210.0</v>
      </c>
      <c r="F154" s="133">
        <v>28.0</v>
      </c>
      <c r="G154" s="133">
        <v>80.0</v>
      </c>
      <c r="H154" s="133">
        <v>134.0</v>
      </c>
      <c r="I154" s="133">
        <v>39.0</v>
      </c>
      <c r="J154" s="133">
        <v>70.0</v>
      </c>
      <c r="K154" s="133">
        <v>40.0</v>
      </c>
      <c r="L154" s="133">
        <v>10.0</v>
      </c>
      <c r="M154" s="133">
        <v>241.0</v>
      </c>
      <c r="N154" s="133">
        <v>40.0</v>
      </c>
      <c r="O154" s="133">
        <v>600.0</v>
      </c>
      <c r="P154" s="133">
        <v>0.0</v>
      </c>
      <c r="Q154" s="133">
        <v>0.0</v>
      </c>
      <c r="R154" s="133">
        <v>6.0</v>
      </c>
    </row>
    <row r="155">
      <c r="A155" s="133" t="s">
        <v>470</v>
      </c>
      <c r="B155" s="142">
        <v>44702.0</v>
      </c>
    </row>
    <row r="156">
      <c r="A156" s="133" t="s">
        <v>471</v>
      </c>
      <c r="B156" s="142">
        <v>44702.0</v>
      </c>
      <c r="C156" s="133">
        <v>20.0</v>
      </c>
      <c r="D156" s="133">
        <v>60.0</v>
      </c>
      <c r="E156" s="133">
        <v>70.0</v>
      </c>
      <c r="F156" s="133">
        <v>40.0</v>
      </c>
      <c r="G156" s="133">
        <v>70.0</v>
      </c>
      <c r="H156" s="133">
        <v>68.0</v>
      </c>
      <c r="I156" s="133">
        <v>162.0</v>
      </c>
      <c r="J156" s="133">
        <v>20.0</v>
      </c>
      <c r="K156" s="133">
        <v>20.0</v>
      </c>
      <c r="L156" s="133">
        <v>40.0</v>
      </c>
      <c r="M156" s="133">
        <v>0.0</v>
      </c>
      <c r="N156" s="133">
        <v>0.0</v>
      </c>
      <c r="O156" s="133">
        <v>150.0</v>
      </c>
      <c r="P156" s="133">
        <v>2.0</v>
      </c>
      <c r="Q156" s="133">
        <v>6.0</v>
      </c>
      <c r="R156" s="133">
        <v>3.0</v>
      </c>
    </row>
    <row r="157">
      <c r="A157" s="133" t="s">
        <v>472</v>
      </c>
      <c r="B157" s="142">
        <v>44702.0</v>
      </c>
      <c r="C157" s="133">
        <v>30.0</v>
      </c>
      <c r="D157" s="133">
        <v>20.0</v>
      </c>
      <c r="E157" s="133">
        <v>50.0</v>
      </c>
      <c r="F157" s="133">
        <v>20.0</v>
      </c>
      <c r="G157" s="133">
        <v>30.0</v>
      </c>
      <c r="H157" s="133">
        <v>36.0</v>
      </c>
      <c r="I157" s="133">
        <v>16.0</v>
      </c>
      <c r="J157" s="133">
        <v>10.0</v>
      </c>
      <c r="K157" s="133">
        <v>0.0</v>
      </c>
      <c r="L157" s="133">
        <v>30.0</v>
      </c>
      <c r="M157" s="133">
        <v>60.0</v>
      </c>
      <c r="N157" s="133">
        <v>64.0</v>
      </c>
      <c r="O157" s="133">
        <v>60.0</v>
      </c>
      <c r="P157" s="133">
        <v>3.0</v>
      </c>
      <c r="Q157" s="133">
        <v>4.0</v>
      </c>
      <c r="R157" s="133">
        <v>10.0</v>
      </c>
    </row>
    <row r="158">
      <c r="A158" s="133" t="s">
        <v>473</v>
      </c>
      <c r="B158" s="142">
        <v>44702.0</v>
      </c>
      <c r="C158" s="133">
        <v>10.0</v>
      </c>
      <c r="D158" s="133">
        <v>0.0</v>
      </c>
      <c r="E158" s="133">
        <v>30.0</v>
      </c>
      <c r="F158" s="133">
        <v>15.0</v>
      </c>
      <c r="G158" s="133">
        <v>20.0</v>
      </c>
      <c r="H158" s="133">
        <v>8.0</v>
      </c>
      <c r="I158" s="133">
        <v>11.0</v>
      </c>
      <c r="J158" s="133">
        <v>10.0</v>
      </c>
      <c r="K158" s="133">
        <v>10.0</v>
      </c>
      <c r="L158" s="133">
        <v>20.0</v>
      </c>
      <c r="M158" s="133">
        <v>10.0</v>
      </c>
      <c r="N158" s="133">
        <v>40.0</v>
      </c>
      <c r="O158" s="133">
        <v>100.0</v>
      </c>
      <c r="P158" s="133">
        <v>2.0</v>
      </c>
      <c r="Q158" s="133">
        <v>2.0</v>
      </c>
      <c r="R158" s="133">
        <v>3.0</v>
      </c>
    </row>
    <row r="159">
      <c r="A159" s="133" t="s">
        <v>474</v>
      </c>
      <c r="B159" s="142">
        <v>44702.0</v>
      </c>
      <c r="C159" s="133">
        <v>20.0</v>
      </c>
      <c r="D159" s="133">
        <v>20.0</v>
      </c>
      <c r="E159" s="133">
        <v>30.0</v>
      </c>
      <c r="F159" s="133">
        <v>30.0</v>
      </c>
      <c r="G159" s="133">
        <v>70.0</v>
      </c>
      <c r="H159" s="133">
        <v>24.0</v>
      </c>
      <c r="I159" s="133">
        <v>37.0</v>
      </c>
      <c r="J159" s="133">
        <v>80.0</v>
      </c>
      <c r="K159" s="133">
        <v>20.0</v>
      </c>
      <c r="L159" s="133">
        <v>60.0</v>
      </c>
      <c r="M159" s="133">
        <v>10.0</v>
      </c>
      <c r="N159" s="133">
        <v>30.0</v>
      </c>
      <c r="O159" s="133">
        <v>400.0</v>
      </c>
      <c r="P159" s="133">
        <v>5.0</v>
      </c>
      <c r="Q159" s="133">
        <v>15.0</v>
      </c>
      <c r="R159" s="133">
        <v>5.0</v>
      </c>
    </row>
    <row r="160">
      <c r="A160" s="133" t="s">
        <v>475</v>
      </c>
      <c r="B160" s="142">
        <v>44702.0</v>
      </c>
      <c r="C160" s="133">
        <v>10.0</v>
      </c>
      <c r="D160" s="133">
        <v>20.0</v>
      </c>
      <c r="E160" s="133">
        <v>60.0</v>
      </c>
      <c r="F160" s="133">
        <v>20.0</v>
      </c>
      <c r="G160" s="133">
        <v>10.0</v>
      </c>
      <c r="H160" s="133">
        <v>12.0</v>
      </c>
      <c r="I160" s="133">
        <v>20.0</v>
      </c>
      <c r="J160" s="133">
        <v>40.0</v>
      </c>
      <c r="K160" s="133">
        <v>0.0</v>
      </c>
      <c r="L160" s="133">
        <v>20.0</v>
      </c>
      <c r="M160" s="133">
        <v>23.0</v>
      </c>
      <c r="N160" s="133">
        <v>14.0</v>
      </c>
      <c r="O160" s="133">
        <v>34.0</v>
      </c>
      <c r="P160" s="133">
        <v>2.0</v>
      </c>
      <c r="Q160" s="133">
        <v>3.0</v>
      </c>
      <c r="R160" s="133">
        <v>4.0</v>
      </c>
    </row>
    <row r="161">
      <c r="A161" s="133" t="s">
        <v>476</v>
      </c>
      <c r="B161" s="142">
        <v>44702.0</v>
      </c>
      <c r="C161" s="133">
        <v>0.0</v>
      </c>
      <c r="D161" s="133">
        <v>20.0</v>
      </c>
      <c r="E161" s="133">
        <v>40.0</v>
      </c>
      <c r="F161" s="133">
        <v>35.0</v>
      </c>
      <c r="G161" s="133">
        <v>20.0</v>
      </c>
      <c r="H161" s="133">
        <v>16.0</v>
      </c>
      <c r="I161" s="133">
        <v>70.0</v>
      </c>
      <c r="J161" s="133">
        <v>30.0</v>
      </c>
      <c r="K161" s="133">
        <v>20.0</v>
      </c>
      <c r="L161" s="133">
        <v>30.0</v>
      </c>
      <c r="M161" s="133">
        <v>70.0</v>
      </c>
      <c r="N161" s="133">
        <v>36.0</v>
      </c>
      <c r="O161" s="133">
        <v>100.0</v>
      </c>
      <c r="P161" s="133">
        <v>0.0</v>
      </c>
      <c r="Q161" s="133">
        <v>4.0</v>
      </c>
      <c r="R161" s="133">
        <v>4.0</v>
      </c>
    </row>
    <row r="162">
      <c r="A162" s="133" t="s">
        <v>477</v>
      </c>
      <c r="B162" s="142">
        <v>44702.0</v>
      </c>
      <c r="C162" s="133">
        <v>20.0</v>
      </c>
      <c r="D162" s="133">
        <v>20.0</v>
      </c>
      <c r="E162" s="133">
        <v>110.0</v>
      </c>
      <c r="F162" s="133">
        <v>55.0</v>
      </c>
      <c r="G162" s="133">
        <v>30.0</v>
      </c>
      <c r="H162" s="133">
        <v>12.0</v>
      </c>
      <c r="I162" s="133">
        <v>44.0</v>
      </c>
      <c r="J162" s="133">
        <v>30.0</v>
      </c>
      <c r="K162" s="133">
        <v>0.0</v>
      </c>
      <c r="L162" s="133">
        <v>40.0</v>
      </c>
      <c r="M162" s="133">
        <v>30.0</v>
      </c>
      <c r="N162" s="133">
        <v>100.0</v>
      </c>
      <c r="O162" s="133">
        <v>600.0</v>
      </c>
      <c r="P162" s="133">
        <v>1.0</v>
      </c>
      <c r="Q162" s="133">
        <v>5.0</v>
      </c>
      <c r="R162" s="133">
        <v>5.0</v>
      </c>
    </row>
    <row r="163">
      <c r="A163" s="133" t="s">
        <v>478</v>
      </c>
      <c r="B163" s="142">
        <v>44702.0</v>
      </c>
      <c r="C163" s="133">
        <v>40.0</v>
      </c>
      <c r="D163" s="133">
        <v>60.0</v>
      </c>
      <c r="E163" s="133">
        <v>110.0</v>
      </c>
      <c r="F163" s="133">
        <v>40.0</v>
      </c>
      <c r="G163" s="133">
        <v>40.0</v>
      </c>
      <c r="H163" s="133">
        <v>36.0</v>
      </c>
      <c r="I163" s="133">
        <v>67.0</v>
      </c>
      <c r="J163" s="133">
        <v>80.0</v>
      </c>
      <c r="K163" s="133">
        <v>30.0</v>
      </c>
      <c r="L163" s="133">
        <v>0.0</v>
      </c>
      <c r="M163" s="133">
        <v>62.0</v>
      </c>
      <c r="N163" s="133">
        <v>50.0</v>
      </c>
      <c r="O163" s="133">
        <v>600.0</v>
      </c>
      <c r="P163" s="133">
        <v>0.0</v>
      </c>
      <c r="Q163" s="133">
        <v>5.0</v>
      </c>
      <c r="R163" s="133">
        <v>5.0</v>
      </c>
    </row>
    <row r="164">
      <c r="A164" s="133" t="s">
        <v>479</v>
      </c>
      <c r="B164" s="142">
        <v>44702.0</v>
      </c>
      <c r="C164" s="133">
        <v>30.0</v>
      </c>
      <c r="D164" s="133">
        <v>0.0</v>
      </c>
      <c r="E164" s="133">
        <v>30.0</v>
      </c>
      <c r="F164" s="133">
        <v>10.0</v>
      </c>
      <c r="G164" s="133">
        <v>20.0</v>
      </c>
      <c r="H164" s="133">
        <v>30.0</v>
      </c>
      <c r="I164" s="133">
        <v>30.0</v>
      </c>
      <c r="J164" s="133">
        <v>20.0</v>
      </c>
      <c r="K164" s="133">
        <v>0.0</v>
      </c>
      <c r="L164" s="133">
        <v>20.0</v>
      </c>
      <c r="M164" s="133">
        <v>60.0</v>
      </c>
      <c r="N164" s="133">
        <v>30.0</v>
      </c>
      <c r="O164" s="133">
        <v>170.0</v>
      </c>
      <c r="P164" s="133">
        <v>0.0</v>
      </c>
      <c r="Q164" s="133">
        <v>0.0</v>
      </c>
      <c r="R164" s="133">
        <v>1.0</v>
      </c>
    </row>
    <row r="165">
      <c r="A165" s="133" t="s">
        <v>480</v>
      </c>
      <c r="B165" s="142">
        <v>44702.0</v>
      </c>
      <c r="C165" s="133">
        <v>20.0</v>
      </c>
      <c r="D165" s="133">
        <v>40.0</v>
      </c>
      <c r="E165" s="133">
        <v>60.0</v>
      </c>
      <c r="F165" s="133">
        <v>20.0</v>
      </c>
      <c r="G165" s="133">
        <v>30.0</v>
      </c>
      <c r="H165" s="133">
        <v>30.0</v>
      </c>
      <c r="I165" s="133">
        <v>30.0</v>
      </c>
      <c r="J165" s="133">
        <v>30.0</v>
      </c>
      <c r="K165" s="133">
        <v>20.0</v>
      </c>
      <c r="L165" s="133">
        <v>20.0</v>
      </c>
      <c r="M165" s="133">
        <v>10.0</v>
      </c>
      <c r="N165" s="133">
        <v>40.0</v>
      </c>
      <c r="O165" s="133">
        <v>200.0</v>
      </c>
      <c r="P165" s="133">
        <v>2.0</v>
      </c>
      <c r="Q165" s="133">
        <v>5.0</v>
      </c>
      <c r="R165" s="133">
        <v>30.0</v>
      </c>
    </row>
    <row r="166">
      <c r="A166" s="133" t="s">
        <v>481</v>
      </c>
      <c r="B166" s="142">
        <v>44702.0</v>
      </c>
      <c r="C166" s="133">
        <v>10.0</v>
      </c>
      <c r="D166" s="133">
        <v>0.0</v>
      </c>
      <c r="E166" s="133">
        <v>20.0</v>
      </c>
      <c r="F166" s="133">
        <v>11.0</v>
      </c>
      <c r="G166" s="133">
        <v>20.0</v>
      </c>
      <c r="H166" s="133">
        <v>40.0</v>
      </c>
      <c r="I166" s="133">
        <v>39.0</v>
      </c>
      <c r="J166" s="133">
        <v>20.0</v>
      </c>
      <c r="K166" s="133">
        <v>0.0</v>
      </c>
      <c r="L166" s="133">
        <v>30.0</v>
      </c>
      <c r="M166" s="133">
        <v>40.0</v>
      </c>
      <c r="N166" s="133">
        <v>45.0</v>
      </c>
      <c r="O166" s="133">
        <v>15.0</v>
      </c>
      <c r="P166" s="133">
        <v>0.0</v>
      </c>
      <c r="Q166" s="133">
        <v>0.0</v>
      </c>
      <c r="R166" s="133">
        <v>1.0</v>
      </c>
    </row>
    <row r="167">
      <c r="A167" s="133" t="s">
        <v>482</v>
      </c>
      <c r="B167" s="142">
        <v>44702.0</v>
      </c>
      <c r="C167" s="133">
        <v>60.0</v>
      </c>
      <c r="D167" s="133">
        <v>60.0</v>
      </c>
      <c r="E167" s="133">
        <v>10.0</v>
      </c>
      <c r="F167" s="133">
        <v>10.0</v>
      </c>
      <c r="G167" s="133">
        <v>20.0</v>
      </c>
      <c r="H167" s="133">
        <v>28.0</v>
      </c>
      <c r="I167" s="133">
        <v>1.0</v>
      </c>
      <c r="J167" s="133">
        <v>160.0</v>
      </c>
      <c r="K167" s="133">
        <v>30.0</v>
      </c>
      <c r="L167" s="133">
        <v>140.0</v>
      </c>
      <c r="M167" s="133">
        <v>110.0</v>
      </c>
      <c r="N167" s="133">
        <v>40.0</v>
      </c>
      <c r="O167" s="133">
        <v>40.0</v>
      </c>
      <c r="P167" s="133">
        <v>3.0</v>
      </c>
      <c r="Q167" s="133">
        <v>3.0</v>
      </c>
      <c r="R167" s="133">
        <v>2.0</v>
      </c>
    </row>
    <row r="168">
      <c r="A168" s="133" t="s">
        <v>483</v>
      </c>
      <c r="B168" s="142">
        <v>44702.0</v>
      </c>
      <c r="C168" s="133">
        <v>20.0</v>
      </c>
      <c r="D168" s="133">
        <v>0.0</v>
      </c>
      <c r="E168" s="133">
        <v>20.0</v>
      </c>
      <c r="F168" s="133">
        <v>0.0</v>
      </c>
      <c r="G168" s="133">
        <v>20.0</v>
      </c>
      <c r="H168" s="133">
        <v>0.0</v>
      </c>
      <c r="I168" s="133">
        <v>50.0</v>
      </c>
      <c r="J168" s="133">
        <v>0.0</v>
      </c>
      <c r="K168" s="133">
        <v>20.0</v>
      </c>
      <c r="L168" s="133">
        <v>30.0</v>
      </c>
      <c r="M168" s="133">
        <v>30.0</v>
      </c>
      <c r="N168" s="133">
        <v>34.0</v>
      </c>
      <c r="O168" s="133">
        <v>100.0</v>
      </c>
      <c r="P168" s="133">
        <v>0.0</v>
      </c>
      <c r="Q168" s="133">
        <v>3.0</v>
      </c>
      <c r="R168" s="133">
        <v>5.0</v>
      </c>
    </row>
    <row r="169">
      <c r="A169" s="133" t="s">
        <v>484</v>
      </c>
      <c r="B169" s="142">
        <v>44702.0</v>
      </c>
      <c r="C169" s="133">
        <v>50.0</v>
      </c>
      <c r="D169" s="133">
        <v>60.0</v>
      </c>
      <c r="E169" s="133">
        <v>120.0</v>
      </c>
      <c r="F169" s="133">
        <v>40.0</v>
      </c>
      <c r="G169" s="133">
        <v>60.0</v>
      </c>
      <c r="H169" s="133">
        <v>60.0</v>
      </c>
      <c r="I169" s="133">
        <v>60.0</v>
      </c>
      <c r="J169" s="133">
        <v>60.0</v>
      </c>
      <c r="K169" s="133">
        <v>30.0</v>
      </c>
      <c r="L169" s="133">
        <v>80.0</v>
      </c>
      <c r="M169" s="133">
        <v>50.0</v>
      </c>
      <c r="N169" s="133">
        <v>60.0</v>
      </c>
      <c r="O169" s="133">
        <v>600.0</v>
      </c>
      <c r="P169" s="133">
        <v>3.0</v>
      </c>
      <c r="Q169" s="133">
        <v>15.0</v>
      </c>
      <c r="R169" s="133">
        <v>7.0</v>
      </c>
    </row>
    <row r="170">
      <c r="A170" s="133" t="s">
        <v>485</v>
      </c>
      <c r="B170" s="142">
        <v>44702.0</v>
      </c>
      <c r="C170" s="133">
        <v>30.0</v>
      </c>
      <c r="D170" s="133">
        <v>80.0</v>
      </c>
      <c r="E170" s="133">
        <v>100.0</v>
      </c>
      <c r="F170" s="133">
        <v>30.0</v>
      </c>
      <c r="G170" s="133">
        <v>60.0</v>
      </c>
      <c r="H170" s="133">
        <v>60.0</v>
      </c>
      <c r="I170" s="133">
        <v>60.0</v>
      </c>
      <c r="J170" s="133">
        <v>60.0</v>
      </c>
      <c r="K170" s="133">
        <v>60.0</v>
      </c>
      <c r="L170" s="133">
        <v>60.0</v>
      </c>
      <c r="M170" s="133">
        <v>30.0</v>
      </c>
      <c r="N170" s="133">
        <v>80.0</v>
      </c>
      <c r="O170" s="133">
        <v>600.0</v>
      </c>
      <c r="P170" s="133">
        <v>4.0</v>
      </c>
      <c r="Q170" s="133">
        <v>9.0</v>
      </c>
      <c r="R170" s="133">
        <v>7.0</v>
      </c>
    </row>
    <row r="171">
      <c r="A171" s="133" t="s">
        <v>486</v>
      </c>
      <c r="B171" s="142">
        <v>44702.0</v>
      </c>
      <c r="C171" s="133">
        <v>40.0</v>
      </c>
      <c r="D171" s="133">
        <v>80.0</v>
      </c>
      <c r="E171" s="133">
        <v>150.0</v>
      </c>
      <c r="F171" s="133">
        <v>40.0</v>
      </c>
      <c r="G171" s="133">
        <v>120.0</v>
      </c>
      <c r="H171" s="133">
        <v>100.0</v>
      </c>
      <c r="I171" s="133">
        <v>70.0</v>
      </c>
      <c r="J171" s="133">
        <v>90.0</v>
      </c>
      <c r="K171" s="133">
        <v>50.0</v>
      </c>
      <c r="L171" s="133">
        <v>80.0</v>
      </c>
      <c r="M171" s="133">
        <v>50.0</v>
      </c>
      <c r="N171" s="133">
        <v>80.0</v>
      </c>
      <c r="O171" s="133">
        <v>600.0</v>
      </c>
      <c r="P171" s="133">
        <v>4.0</v>
      </c>
      <c r="Q171" s="133">
        <v>13.0</v>
      </c>
      <c r="R171" s="133">
        <v>7.0</v>
      </c>
    </row>
    <row r="172">
      <c r="A172" s="133" t="s">
        <v>453</v>
      </c>
      <c r="B172" s="134">
        <v>44733.0</v>
      </c>
      <c r="C172" s="133">
        <v>0.0</v>
      </c>
      <c r="D172" s="133">
        <v>0.0</v>
      </c>
      <c r="E172" s="133">
        <v>0.0</v>
      </c>
      <c r="F172" s="133">
        <v>0.0</v>
      </c>
      <c r="G172" s="133">
        <v>0.0</v>
      </c>
      <c r="H172" s="133">
        <v>0.0</v>
      </c>
      <c r="I172" s="133">
        <v>0.0</v>
      </c>
      <c r="J172" s="133">
        <v>0.0</v>
      </c>
      <c r="K172" s="133">
        <v>0.0</v>
      </c>
      <c r="L172" s="133">
        <v>0.0</v>
      </c>
      <c r="M172" s="133">
        <v>0.0</v>
      </c>
      <c r="N172" s="133">
        <v>0.0</v>
      </c>
      <c r="O172" s="133">
        <v>0.0</v>
      </c>
      <c r="P172" s="133">
        <v>0.0</v>
      </c>
      <c r="Q172" s="133">
        <v>0.0</v>
      </c>
      <c r="R172" s="133">
        <v>0.0</v>
      </c>
    </row>
    <row r="173">
      <c r="A173" s="133" t="s">
        <v>454</v>
      </c>
      <c r="B173" s="134">
        <v>44733.0</v>
      </c>
      <c r="C173" s="133">
        <v>20.0</v>
      </c>
      <c r="D173" s="133">
        <v>60.0</v>
      </c>
      <c r="E173" s="133">
        <v>10.0</v>
      </c>
      <c r="F173" s="133">
        <v>5.0</v>
      </c>
      <c r="G173" s="133">
        <v>10.0</v>
      </c>
      <c r="H173" s="133">
        <v>20.0</v>
      </c>
      <c r="I173" s="133">
        <v>36.0</v>
      </c>
      <c r="J173" s="133">
        <v>10.0</v>
      </c>
      <c r="K173" s="133">
        <v>0.0</v>
      </c>
      <c r="L173" s="133">
        <v>20.0</v>
      </c>
      <c r="M173" s="133">
        <v>40.0</v>
      </c>
      <c r="N173" s="133">
        <v>11.0</v>
      </c>
      <c r="O173" s="133">
        <v>250.0</v>
      </c>
      <c r="P173" s="133">
        <v>0.0</v>
      </c>
      <c r="Q173" s="133">
        <v>0.0</v>
      </c>
      <c r="R173" s="133">
        <v>2.0</v>
      </c>
    </row>
    <row r="174">
      <c r="A174" s="133" t="s">
        <v>455</v>
      </c>
      <c r="B174" s="134">
        <v>44733.0</v>
      </c>
      <c r="C174" s="133">
        <v>20.0</v>
      </c>
      <c r="D174" s="133">
        <v>0.0</v>
      </c>
      <c r="E174" s="133">
        <v>0.0</v>
      </c>
      <c r="F174" s="133">
        <v>40.0</v>
      </c>
      <c r="G174" s="133">
        <v>0.0</v>
      </c>
      <c r="H174" s="133">
        <v>0.0</v>
      </c>
      <c r="I174" s="133">
        <v>30.0</v>
      </c>
      <c r="J174" s="133">
        <v>20.0</v>
      </c>
      <c r="K174" s="133">
        <v>0.0</v>
      </c>
      <c r="L174" s="133">
        <v>60.0</v>
      </c>
      <c r="M174" s="133">
        <v>0.0</v>
      </c>
      <c r="N174" s="133">
        <v>0.0</v>
      </c>
      <c r="O174" s="133">
        <v>100.0</v>
      </c>
      <c r="P174" s="133">
        <v>0.0</v>
      </c>
      <c r="Q174" s="133">
        <v>0.0</v>
      </c>
      <c r="R174" s="133">
        <v>0.0</v>
      </c>
    </row>
    <row r="175">
      <c r="A175" s="133" t="s">
        <v>456</v>
      </c>
      <c r="B175" s="134">
        <v>44733.0</v>
      </c>
      <c r="C175" s="133">
        <v>30.0</v>
      </c>
      <c r="D175" s="133">
        <v>0.0</v>
      </c>
      <c r="E175" s="133">
        <v>20.0</v>
      </c>
      <c r="F175" s="133">
        <v>10.0</v>
      </c>
      <c r="G175" s="133">
        <v>20.0</v>
      </c>
      <c r="H175" s="133">
        <v>20.0</v>
      </c>
      <c r="I175" s="133">
        <v>25.0</v>
      </c>
      <c r="J175" s="133">
        <v>40.0</v>
      </c>
      <c r="K175" s="133">
        <v>10.0</v>
      </c>
      <c r="L175" s="133">
        <v>20.0</v>
      </c>
      <c r="M175" s="133">
        <v>0.0</v>
      </c>
      <c r="N175" s="133">
        <v>18.0</v>
      </c>
      <c r="O175" s="133">
        <v>100.0</v>
      </c>
      <c r="P175" s="133">
        <v>1.0</v>
      </c>
      <c r="Q175" s="133">
        <v>5.0</v>
      </c>
      <c r="R175" s="133">
        <v>2.0</v>
      </c>
    </row>
    <row r="176">
      <c r="A176" s="133" t="s">
        <v>457</v>
      </c>
      <c r="B176" s="134">
        <v>44733.0</v>
      </c>
      <c r="C176" s="133">
        <v>50.0</v>
      </c>
      <c r="D176" s="133">
        <v>40.0</v>
      </c>
      <c r="E176" s="133">
        <v>50.0</v>
      </c>
      <c r="F176" s="133">
        <v>20.0</v>
      </c>
      <c r="G176" s="133">
        <v>40.0</v>
      </c>
      <c r="H176" s="133">
        <v>24.0</v>
      </c>
      <c r="I176" s="133">
        <v>48.0</v>
      </c>
      <c r="J176" s="133">
        <v>20.0</v>
      </c>
      <c r="K176" s="133">
        <v>10.0</v>
      </c>
      <c r="L176" s="133">
        <v>20.0</v>
      </c>
      <c r="M176" s="133">
        <v>29.0</v>
      </c>
      <c r="N176" s="133">
        <v>20.0</v>
      </c>
      <c r="O176" s="133">
        <v>150.0</v>
      </c>
      <c r="P176" s="133">
        <v>2.0</v>
      </c>
      <c r="Q176" s="133">
        <v>2.0</v>
      </c>
      <c r="R176" s="133">
        <v>5.0</v>
      </c>
    </row>
    <row r="177">
      <c r="A177" s="133" t="s">
        <v>458</v>
      </c>
      <c r="B177" s="134">
        <v>44733.0</v>
      </c>
      <c r="C177" s="133">
        <v>20.0</v>
      </c>
      <c r="D177" s="133">
        <v>40.0</v>
      </c>
      <c r="E177" s="133">
        <v>60.0</v>
      </c>
      <c r="F177" s="133">
        <v>20.0</v>
      </c>
      <c r="G177" s="133">
        <v>40.0</v>
      </c>
      <c r="H177" s="133">
        <v>40.0</v>
      </c>
      <c r="I177" s="133">
        <v>40.0</v>
      </c>
      <c r="J177" s="133">
        <v>40.0</v>
      </c>
      <c r="K177" s="133">
        <v>20.0</v>
      </c>
      <c r="L177" s="133">
        <v>30.0</v>
      </c>
      <c r="M177" s="133">
        <v>20.0</v>
      </c>
      <c r="N177" s="133">
        <v>40.0</v>
      </c>
      <c r="O177" s="133">
        <v>200.0</v>
      </c>
      <c r="P177" s="133">
        <v>2.0</v>
      </c>
      <c r="Q177" s="133">
        <v>6.0</v>
      </c>
      <c r="R177" s="133">
        <v>3.0</v>
      </c>
    </row>
    <row r="178">
      <c r="A178" s="133" t="s">
        <v>459</v>
      </c>
      <c r="B178" s="134">
        <v>44733.0</v>
      </c>
      <c r="C178" s="133">
        <v>20.0</v>
      </c>
      <c r="D178" s="133">
        <v>20.0</v>
      </c>
      <c r="E178" s="133">
        <v>30.0</v>
      </c>
      <c r="F178" s="133">
        <v>20.0</v>
      </c>
      <c r="G178" s="133">
        <v>20.0</v>
      </c>
      <c r="H178" s="133">
        <v>40.0</v>
      </c>
      <c r="I178" s="133">
        <v>40.0</v>
      </c>
      <c r="J178" s="133">
        <v>10.0</v>
      </c>
      <c r="K178" s="133">
        <v>0.0</v>
      </c>
      <c r="L178" s="133">
        <v>40.0</v>
      </c>
      <c r="M178" s="133">
        <v>0.0</v>
      </c>
      <c r="N178" s="133">
        <v>4.0</v>
      </c>
      <c r="O178" s="133">
        <v>0.0</v>
      </c>
      <c r="P178" s="133">
        <v>0.0</v>
      </c>
      <c r="Q178" s="133">
        <v>0.0</v>
      </c>
      <c r="R178" s="133">
        <v>0.0</v>
      </c>
    </row>
    <row r="179">
      <c r="A179" s="133" t="s">
        <v>460</v>
      </c>
      <c r="B179" s="134">
        <v>44733.0</v>
      </c>
      <c r="C179" s="133">
        <v>30.0</v>
      </c>
      <c r="D179" s="133">
        <v>0.0</v>
      </c>
      <c r="E179" s="133">
        <v>0.0</v>
      </c>
      <c r="F179" s="133">
        <v>40.0</v>
      </c>
      <c r="G179" s="133">
        <v>0.0</v>
      </c>
      <c r="H179" s="133">
        <v>0.0</v>
      </c>
      <c r="I179" s="133">
        <v>31.0</v>
      </c>
      <c r="J179" s="133">
        <v>0.0</v>
      </c>
      <c r="K179" s="133">
        <v>0.0</v>
      </c>
      <c r="L179" s="133">
        <v>30.0</v>
      </c>
      <c r="M179" s="133">
        <v>130.0</v>
      </c>
      <c r="N179" s="133">
        <v>12.0</v>
      </c>
      <c r="O179" s="133">
        <v>132.0</v>
      </c>
      <c r="P179" s="133">
        <v>3.0</v>
      </c>
      <c r="Q179" s="133">
        <v>8.0</v>
      </c>
      <c r="R179" s="133">
        <v>0.0</v>
      </c>
    </row>
    <row r="180">
      <c r="A180" s="133" t="s">
        <v>461</v>
      </c>
      <c r="B180" s="134">
        <v>44733.0</v>
      </c>
      <c r="C180" s="133">
        <v>0.0</v>
      </c>
      <c r="D180" s="133">
        <v>0.0</v>
      </c>
      <c r="E180" s="133">
        <v>0.0</v>
      </c>
      <c r="F180" s="133">
        <v>0.0</v>
      </c>
      <c r="G180" s="133">
        <v>0.0</v>
      </c>
      <c r="H180" s="133">
        <v>0.0</v>
      </c>
      <c r="I180" s="133">
        <v>0.0</v>
      </c>
      <c r="J180" s="133">
        <v>0.0</v>
      </c>
      <c r="K180" s="133">
        <v>0.0</v>
      </c>
      <c r="L180" s="133">
        <v>0.0</v>
      </c>
      <c r="M180" s="133">
        <v>30.0</v>
      </c>
      <c r="N180" s="133">
        <v>0.0</v>
      </c>
      <c r="O180" s="133">
        <v>0.0</v>
      </c>
      <c r="P180" s="133">
        <v>0.0</v>
      </c>
      <c r="Q180" s="133">
        <v>0.0</v>
      </c>
      <c r="R180" s="133">
        <v>0.0</v>
      </c>
    </row>
    <row r="181">
      <c r="A181" s="133" t="s">
        <v>462</v>
      </c>
      <c r="B181" s="134">
        <v>44733.0</v>
      </c>
      <c r="C181" s="133">
        <v>0.0</v>
      </c>
      <c r="D181" s="133">
        <v>0.0</v>
      </c>
      <c r="E181" s="133">
        <v>0.0</v>
      </c>
      <c r="F181" s="133">
        <v>0.0</v>
      </c>
      <c r="G181" s="133">
        <v>0.0</v>
      </c>
      <c r="H181" s="133">
        <v>0.0</v>
      </c>
      <c r="I181" s="133">
        <v>0.0</v>
      </c>
      <c r="J181" s="133">
        <v>0.0</v>
      </c>
      <c r="K181" s="133">
        <v>0.0</v>
      </c>
      <c r="L181" s="133">
        <v>0.0</v>
      </c>
      <c r="M181" s="133">
        <v>0.0</v>
      </c>
      <c r="N181" s="133">
        <v>0.0</v>
      </c>
      <c r="O181" s="133">
        <v>0.0</v>
      </c>
      <c r="P181" s="133">
        <v>0.0</v>
      </c>
      <c r="Q181" s="133">
        <v>0.0</v>
      </c>
      <c r="R181" s="133">
        <v>0.0</v>
      </c>
    </row>
    <row r="182">
      <c r="A182" s="133" t="s">
        <v>463</v>
      </c>
      <c r="B182" s="134">
        <v>44733.0</v>
      </c>
      <c r="C182" s="133">
        <v>0.0</v>
      </c>
      <c r="D182" s="133">
        <v>0.0</v>
      </c>
      <c r="E182" s="133">
        <v>0.0</v>
      </c>
      <c r="F182" s="133">
        <v>10.0</v>
      </c>
      <c r="G182" s="133">
        <v>0.0</v>
      </c>
      <c r="H182" s="133">
        <v>0.0</v>
      </c>
      <c r="I182" s="133">
        <v>0.0</v>
      </c>
      <c r="J182" s="133">
        <v>0.0</v>
      </c>
      <c r="K182" s="133">
        <v>0.0</v>
      </c>
      <c r="L182" s="133">
        <v>10.0</v>
      </c>
      <c r="M182" s="133">
        <v>0.0</v>
      </c>
      <c r="N182" s="133">
        <v>20.0</v>
      </c>
      <c r="O182" s="133">
        <v>0.0</v>
      </c>
      <c r="P182" s="133">
        <v>0.0</v>
      </c>
      <c r="Q182" s="133">
        <v>1.0</v>
      </c>
      <c r="R182" s="133">
        <v>0.0</v>
      </c>
    </row>
    <row r="183">
      <c r="A183" s="133" t="s">
        <v>464</v>
      </c>
      <c r="B183" s="134">
        <v>44733.0</v>
      </c>
      <c r="C183" s="133">
        <v>0.0</v>
      </c>
      <c r="D183" s="133">
        <v>0.0</v>
      </c>
      <c r="E183" s="133">
        <v>0.0</v>
      </c>
      <c r="F183" s="133">
        <v>20.0</v>
      </c>
      <c r="G183" s="133">
        <v>10.0</v>
      </c>
      <c r="H183" s="133">
        <v>0.0</v>
      </c>
      <c r="I183" s="133">
        <v>0.0</v>
      </c>
      <c r="J183" s="133">
        <v>0.0</v>
      </c>
      <c r="K183" s="133">
        <v>0.0</v>
      </c>
      <c r="L183" s="133">
        <v>0.0</v>
      </c>
      <c r="M183" s="133">
        <v>0.0</v>
      </c>
      <c r="N183" s="133">
        <v>0.0</v>
      </c>
      <c r="O183" s="133">
        <v>0.0</v>
      </c>
      <c r="P183" s="133">
        <v>2.0</v>
      </c>
      <c r="Q183" s="133">
        <v>4.0</v>
      </c>
      <c r="R183" s="133">
        <v>0.0</v>
      </c>
    </row>
    <row r="184">
      <c r="A184" s="133" t="s">
        <v>465</v>
      </c>
      <c r="B184" s="134">
        <v>44733.0</v>
      </c>
      <c r="C184" s="133">
        <v>120.0</v>
      </c>
      <c r="D184" s="133">
        <v>20.0</v>
      </c>
      <c r="E184" s="133">
        <v>100.0</v>
      </c>
      <c r="F184" s="133">
        <v>65.0</v>
      </c>
      <c r="G184" s="133">
        <v>60.0</v>
      </c>
      <c r="H184" s="133">
        <v>0.0</v>
      </c>
      <c r="I184" s="133">
        <v>81.0</v>
      </c>
      <c r="J184" s="133">
        <v>20.0</v>
      </c>
      <c r="K184" s="133">
        <v>0.0</v>
      </c>
      <c r="L184" s="133">
        <v>0.0</v>
      </c>
      <c r="M184" s="133">
        <v>52.0</v>
      </c>
      <c r="N184" s="133">
        <v>34.0</v>
      </c>
      <c r="O184" s="133">
        <v>0.0</v>
      </c>
      <c r="P184" s="133">
        <v>1.0</v>
      </c>
      <c r="Q184" s="133">
        <v>0.0</v>
      </c>
      <c r="R184" s="133">
        <v>0.0</v>
      </c>
    </row>
    <row r="185">
      <c r="A185" s="133" t="s">
        <v>466</v>
      </c>
      <c r="B185" s="134">
        <v>44733.0</v>
      </c>
      <c r="C185" s="133">
        <v>10.0</v>
      </c>
      <c r="D185" s="133">
        <v>20.0</v>
      </c>
      <c r="E185" s="133">
        <v>60.0</v>
      </c>
      <c r="F185" s="133">
        <v>15.0</v>
      </c>
      <c r="G185" s="133">
        <v>40.0</v>
      </c>
      <c r="H185" s="133">
        <v>40.0</v>
      </c>
      <c r="I185" s="133">
        <v>116.0</v>
      </c>
      <c r="J185" s="133">
        <v>10.0</v>
      </c>
      <c r="K185" s="133">
        <v>0.0</v>
      </c>
      <c r="L185" s="133">
        <v>40.0</v>
      </c>
      <c r="M185" s="133">
        <v>0.0</v>
      </c>
      <c r="N185" s="133">
        <v>24.0</v>
      </c>
      <c r="O185" s="133">
        <v>451.0</v>
      </c>
      <c r="P185" s="133">
        <v>0.0</v>
      </c>
      <c r="Q185" s="133">
        <v>0.0</v>
      </c>
      <c r="R185" s="133">
        <v>6.0</v>
      </c>
    </row>
    <row r="186">
      <c r="A186" s="133" t="s">
        <v>467</v>
      </c>
      <c r="B186" s="134">
        <v>44733.0</v>
      </c>
      <c r="C186" s="133">
        <v>40.0</v>
      </c>
      <c r="D186" s="133">
        <v>40.0</v>
      </c>
      <c r="E186" s="133">
        <v>0.0</v>
      </c>
      <c r="F186" s="133">
        <v>0.0</v>
      </c>
      <c r="G186" s="133">
        <v>20.0</v>
      </c>
      <c r="H186" s="133">
        <v>20.0</v>
      </c>
      <c r="I186" s="133">
        <v>0.0</v>
      </c>
      <c r="J186" s="133">
        <v>40.0</v>
      </c>
      <c r="K186" s="133">
        <v>0.0</v>
      </c>
      <c r="L186" s="133">
        <v>70.0</v>
      </c>
      <c r="M186" s="133">
        <v>0.0</v>
      </c>
      <c r="N186" s="133">
        <v>80.0</v>
      </c>
      <c r="O186" s="133">
        <v>200.0</v>
      </c>
      <c r="P186" s="133">
        <v>1.0</v>
      </c>
      <c r="Q186" s="133">
        <v>5.0</v>
      </c>
      <c r="R186" s="133">
        <v>8.0</v>
      </c>
    </row>
    <row r="187">
      <c r="A187" s="133" t="s">
        <v>468</v>
      </c>
      <c r="B187" s="134">
        <v>44733.0</v>
      </c>
      <c r="C187" s="133">
        <v>20.0</v>
      </c>
      <c r="D187" s="133">
        <v>40.0</v>
      </c>
      <c r="E187" s="133">
        <v>40.0</v>
      </c>
      <c r="F187" s="133">
        <v>20.0</v>
      </c>
      <c r="G187" s="133">
        <v>40.0</v>
      </c>
      <c r="H187" s="133">
        <v>40.0</v>
      </c>
      <c r="I187" s="133">
        <v>30.0</v>
      </c>
      <c r="J187" s="133">
        <v>40.0</v>
      </c>
      <c r="K187" s="133">
        <v>30.0</v>
      </c>
      <c r="L187" s="133">
        <v>30.0</v>
      </c>
      <c r="M187" s="133">
        <v>20.0</v>
      </c>
      <c r="N187" s="133">
        <v>40.0</v>
      </c>
      <c r="O187" s="133">
        <v>240.0</v>
      </c>
      <c r="P187" s="133">
        <v>4.0</v>
      </c>
      <c r="Q187" s="133">
        <v>8.0</v>
      </c>
      <c r="R187" s="133">
        <v>6.0</v>
      </c>
    </row>
    <row r="188">
      <c r="A188" s="133" t="s">
        <v>469</v>
      </c>
      <c r="B188" s="134">
        <v>44733.0</v>
      </c>
      <c r="C188" s="133">
        <v>80.0</v>
      </c>
      <c r="D188" s="133">
        <v>140.0</v>
      </c>
      <c r="E188" s="133">
        <v>50.0</v>
      </c>
      <c r="F188" s="133">
        <v>0.0</v>
      </c>
      <c r="G188" s="133">
        <v>70.0</v>
      </c>
      <c r="H188" s="133">
        <v>0.0</v>
      </c>
      <c r="I188" s="133">
        <v>50.0</v>
      </c>
      <c r="J188" s="133">
        <v>0.0</v>
      </c>
      <c r="K188" s="133">
        <v>0.0</v>
      </c>
      <c r="L188" s="133">
        <v>0.0</v>
      </c>
      <c r="M188" s="133">
        <v>0.0</v>
      </c>
      <c r="N188" s="133">
        <v>0.0</v>
      </c>
      <c r="O188" s="133">
        <v>0.0</v>
      </c>
      <c r="P188" s="133">
        <v>0.0</v>
      </c>
      <c r="Q188" s="133">
        <v>0.0</v>
      </c>
      <c r="R188" s="133">
        <v>0.0</v>
      </c>
    </row>
    <row r="189">
      <c r="A189" s="133" t="s">
        <v>470</v>
      </c>
      <c r="B189" s="134">
        <v>44733.0</v>
      </c>
      <c r="C189" s="133">
        <v>0.0</v>
      </c>
      <c r="D189" s="133">
        <v>0.0</v>
      </c>
      <c r="E189" s="133">
        <v>0.0</v>
      </c>
      <c r="F189" s="133">
        <v>0.0</v>
      </c>
      <c r="G189" s="133">
        <v>0.0</v>
      </c>
      <c r="H189" s="133">
        <v>0.0</v>
      </c>
      <c r="I189" s="133">
        <v>0.0</v>
      </c>
      <c r="J189" s="133">
        <v>0.0</v>
      </c>
      <c r="K189" s="133">
        <v>0.0</v>
      </c>
      <c r="L189" s="133">
        <v>0.0</v>
      </c>
      <c r="M189" s="133">
        <v>0.0</v>
      </c>
      <c r="N189" s="133">
        <v>0.0</v>
      </c>
      <c r="O189" s="133">
        <v>0.0</v>
      </c>
      <c r="P189" s="133">
        <v>0.0</v>
      </c>
      <c r="Q189" s="133">
        <v>0.0</v>
      </c>
      <c r="R189" s="133">
        <v>0.0</v>
      </c>
    </row>
    <row r="190">
      <c r="A190" s="133" t="s">
        <v>471</v>
      </c>
      <c r="B190" s="134">
        <v>44733.0</v>
      </c>
      <c r="C190" s="133">
        <v>30.0</v>
      </c>
      <c r="D190" s="133">
        <v>20.0</v>
      </c>
      <c r="E190" s="133">
        <v>30.0</v>
      </c>
      <c r="F190" s="133">
        <v>45.0</v>
      </c>
      <c r="G190" s="133">
        <v>50.0</v>
      </c>
      <c r="H190" s="133">
        <v>65.0</v>
      </c>
      <c r="I190" s="133">
        <v>105.0</v>
      </c>
      <c r="J190" s="133">
        <v>60.0</v>
      </c>
      <c r="K190" s="133">
        <v>0.0</v>
      </c>
      <c r="L190" s="133">
        <v>0.0</v>
      </c>
      <c r="M190" s="133">
        <v>30.0</v>
      </c>
      <c r="N190" s="133">
        <v>100.0</v>
      </c>
      <c r="O190" s="133">
        <v>0.0</v>
      </c>
      <c r="P190" s="133">
        <v>0.0</v>
      </c>
      <c r="Q190" s="133">
        <v>0.0</v>
      </c>
      <c r="R190" s="133">
        <v>7.0</v>
      </c>
    </row>
    <row r="191">
      <c r="A191" s="133" t="s">
        <v>472</v>
      </c>
      <c r="B191" s="134">
        <v>44733.0</v>
      </c>
      <c r="C191" s="133">
        <v>30.0</v>
      </c>
      <c r="D191" s="133">
        <v>20.0</v>
      </c>
      <c r="E191" s="133">
        <v>40.0</v>
      </c>
      <c r="F191" s="133">
        <v>20.0</v>
      </c>
      <c r="G191" s="133">
        <v>20.0</v>
      </c>
      <c r="H191" s="133">
        <v>36.0</v>
      </c>
      <c r="I191" s="133">
        <v>19.0</v>
      </c>
      <c r="J191" s="133">
        <v>20.0</v>
      </c>
      <c r="K191" s="133">
        <v>10.0</v>
      </c>
      <c r="L191" s="133">
        <v>80.0</v>
      </c>
      <c r="M191" s="133">
        <v>17.0</v>
      </c>
      <c r="N191" s="133">
        <v>66.0</v>
      </c>
      <c r="O191" s="133">
        <v>200.0</v>
      </c>
      <c r="P191" s="133">
        <v>7.0</v>
      </c>
      <c r="Q191" s="133">
        <v>0.0</v>
      </c>
      <c r="R191" s="133">
        <v>2.0</v>
      </c>
    </row>
    <row r="192">
      <c r="A192" s="133" t="s">
        <v>473</v>
      </c>
      <c r="B192" s="134">
        <v>44733.0</v>
      </c>
      <c r="C192" s="133">
        <v>0.0</v>
      </c>
      <c r="D192" s="133">
        <v>0.0</v>
      </c>
      <c r="E192" s="133">
        <v>0.0</v>
      </c>
      <c r="F192" s="133">
        <v>0.0</v>
      </c>
      <c r="G192" s="133">
        <v>0.0</v>
      </c>
      <c r="H192" s="133">
        <v>0.0</v>
      </c>
      <c r="I192" s="133">
        <v>0.0</v>
      </c>
      <c r="J192" s="133">
        <v>0.0</v>
      </c>
      <c r="K192" s="133">
        <v>0.0</v>
      </c>
      <c r="L192" s="133">
        <v>0.0</v>
      </c>
      <c r="M192" s="133">
        <v>0.0</v>
      </c>
      <c r="N192" s="133">
        <v>0.0</v>
      </c>
      <c r="O192" s="133">
        <v>0.0</v>
      </c>
      <c r="P192" s="133">
        <v>0.0</v>
      </c>
      <c r="Q192" s="133">
        <v>0.0</v>
      </c>
      <c r="R192" s="133">
        <v>0.0</v>
      </c>
    </row>
    <row r="193">
      <c r="A193" s="133" t="s">
        <v>474</v>
      </c>
      <c r="B193" s="134">
        <v>44733.0</v>
      </c>
      <c r="C193" s="133">
        <v>10.0</v>
      </c>
      <c r="D193" s="133">
        <v>20.0</v>
      </c>
      <c r="E193" s="133">
        <v>0.0</v>
      </c>
      <c r="F193" s="133">
        <v>5.0</v>
      </c>
      <c r="G193" s="133">
        <v>0.0</v>
      </c>
      <c r="H193" s="133">
        <v>0.0</v>
      </c>
      <c r="I193" s="133">
        <v>0.0</v>
      </c>
      <c r="J193" s="133">
        <v>0.0</v>
      </c>
      <c r="K193" s="133">
        <v>0.0</v>
      </c>
      <c r="L193" s="133">
        <v>0.0</v>
      </c>
      <c r="M193" s="133">
        <v>30.0</v>
      </c>
      <c r="N193" s="133">
        <v>0.0</v>
      </c>
      <c r="O193" s="133">
        <v>0.0</v>
      </c>
      <c r="P193" s="133">
        <v>1.0</v>
      </c>
      <c r="Q193" s="133">
        <v>0.0</v>
      </c>
      <c r="R193" s="133">
        <v>0.0</v>
      </c>
    </row>
    <row r="194">
      <c r="A194" s="133" t="s">
        <v>475</v>
      </c>
      <c r="B194" s="134">
        <v>44733.0</v>
      </c>
      <c r="C194" s="133">
        <v>10.0</v>
      </c>
      <c r="D194" s="133">
        <v>40.0</v>
      </c>
      <c r="E194" s="133">
        <v>40.0</v>
      </c>
      <c r="F194" s="133">
        <v>10.0</v>
      </c>
      <c r="G194" s="133">
        <v>30.0</v>
      </c>
      <c r="H194" s="133">
        <v>0.0</v>
      </c>
      <c r="I194" s="133">
        <v>25.0</v>
      </c>
      <c r="J194" s="133">
        <v>30.0</v>
      </c>
      <c r="K194" s="133">
        <v>0.0</v>
      </c>
      <c r="L194" s="133">
        <v>10.0</v>
      </c>
      <c r="M194" s="133">
        <v>20.0</v>
      </c>
      <c r="N194" s="133">
        <v>14.0</v>
      </c>
      <c r="O194" s="133">
        <v>77.0</v>
      </c>
      <c r="P194" s="133">
        <v>1.0</v>
      </c>
      <c r="Q194" s="133">
        <v>1.0</v>
      </c>
      <c r="R194" s="133">
        <v>1.0</v>
      </c>
    </row>
    <row r="195">
      <c r="A195" s="133" t="s">
        <v>476</v>
      </c>
      <c r="B195" s="134">
        <v>44733.0</v>
      </c>
      <c r="C195" s="133">
        <v>10.0</v>
      </c>
      <c r="D195" s="133">
        <v>0.0</v>
      </c>
      <c r="E195" s="133">
        <v>0.0</v>
      </c>
      <c r="F195" s="133">
        <v>0.0</v>
      </c>
      <c r="G195" s="133">
        <v>10.0</v>
      </c>
      <c r="H195" s="133">
        <v>10.0</v>
      </c>
      <c r="I195" s="133">
        <v>0.0</v>
      </c>
      <c r="J195" s="133">
        <v>0.0</v>
      </c>
      <c r="K195" s="133">
        <v>0.0</v>
      </c>
      <c r="L195" s="133">
        <v>20.0</v>
      </c>
      <c r="M195" s="133">
        <v>20.0</v>
      </c>
      <c r="N195" s="133">
        <v>20.0</v>
      </c>
      <c r="O195" s="133">
        <v>100.0</v>
      </c>
      <c r="P195" s="133">
        <v>0.0</v>
      </c>
      <c r="Q195" s="133">
        <v>4.0</v>
      </c>
      <c r="R195" s="133">
        <v>2.0</v>
      </c>
    </row>
    <row r="196">
      <c r="A196" s="133" t="s">
        <v>477</v>
      </c>
      <c r="B196" s="134">
        <v>44733.0</v>
      </c>
      <c r="C196" s="133">
        <v>30.0</v>
      </c>
      <c r="D196" s="133">
        <v>0.0</v>
      </c>
      <c r="E196" s="133">
        <v>80.0</v>
      </c>
      <c r="F196" s="133">
        <v>50.0</v>
      </c>
      <c r="G196" s="133">
        <v>10.0</v>
      </c>
      <c r="H196" s="133">
        <v>0.0</v>
      </c>
      <c r="I196" s="133">
        <v>21.0</v>
      </c>
      <c r="J196" s="133">
        <v>100.0</v>
      </c>
      <c r="K196" s="133">
        <v>0.0</v>
      </c>
      <c r="L196" s="133">
        <v>30.0</v>
      </c>
      <c r="M196" s="133">
        <v>0.0</v>
      </c>
      <c r="N196" s="133">
        <v>0.0</v>
      </c>
      <c r="O196" s="133">
        <v>400.0</v>
      </c>
      <c r="P196" s="133">
        <v>0.0</v>
      </c>
      <c r="Q196" s="133">
        <v>13.0</v>
      </c>
      <c r="R196" s="133">
        <v>5.0</v>
      </c>
    </row>
    <row r="197">
      <c r="A197" s="133" t="s">
        <v>478</v>
      </c>
      <c r="B197" s="134">
        <v>44733.0</v>
      </c>
      <c r="C197" s="133">
        <v>40.0</v>
      </c>
      <c r="D197" s="133">
        <v>60.0</v>
      </c>
      <c r="E197" s="133">
        <v>20.0</v>
      </c>
      <c r="F197" s="133">
        <v>20.0</v>
      </c>
      <c r="G197" s="133">
        <v>60.0</v>
      </c>
      <c r="H197" s="133">
        <v>0.0</v>
      </c>
      <c r="I197" s="133">
        <v>51.0</v>
      </c>
      <c r="J197" s="133">
        <v>30.0</v>
      </c>
      <c r="K197" s="133">
        <v>0.0</v>
      </c>
      <c r="L197" s="133">
        <v>30.0</v>
      </c>
      <c r="M197" s="133">
        <v>30.0</v>
      </c>
      <c r="N197" s="133">
        <v>50.0</v>
      </c>
      <c r="O197" s="133">
        <v>100.0</v>
      </c>
      <c r="P197" s="133">
        <v>3.0</v>
      </c>
      <c r="Q197" s="133">
        <v>5.0</v>
      </c>
      <c r="R197" s="133">
        <v>5.0</v>
      </c>
    </row>
    <row r="198">
      <c r="A198" s="133" t="s">
        <v>479</v>
      </c>
      <c r="B198" s="134">
        <v>44733.0</v>
      </c>
      <c r="C198" s="133">
        <v>30.0</v>
      </c>
      <c r="D198" s="133">
        <v>0.0</v>
      </c>
      <c r="E198" s="133">
        <v>0.0</v>
      </c>
      <c r="F198" s="133">
        <v>20.0</v>
      </c>
      <c r="G198" s="133">
        <v>10.0</v>
      </c>
      <c r="H198" s="133">
        <v>2.0</v>
      </c>
      <c r="I198" s="133">
        <v>40.0</v>
      </c>
      <c r="J198" s="133">
        <v>40.0</v>
      </c>
      <c r="K198" s="133">
        <v>0.0</v>
      </c>
      <c r="L198" s="133">
        <v>20.0</v>
      </c>
      <c r="M198" s="133">
        <v>0.0</v>
      </c>
      <c r="N198" s="133">
        <v>24.0</v>
      </c>
      <c r="O198" s="133">
        <v>0.0</v>
      </c>
      <c r="P198" s="133">
        <v>0.0</v>
      </c>
      <c r="Q198" s="133">
        <v>0.0</v>
      </c>
      <c r="R198" s="133">
        <v>2.0</v>
      </c>
    </row>
    <row r="199">
      <c r="A199" s="133" t="s">
        <v>480</v>
      </c>
      <c r="B199" s="134">
        <v>44733.0</v>
      </c>
      <c r="C199" s="133">
        <v>0.0</v>
      </c>
      <c r="D199" s="133">
        <v>0.0</v>
      </c>
      <c r="E199" s="133">
        <v>0.0</v>
      </c>
      <c r="F199" s="133">
        <v>0.0</v>
      </c>
      <c r="G199" s="133">
        <v>0.0</v>
      </c>
      <c r="H199" s="133">
        <v>0.0</v>
      </c>
      <c r="I199" s="133">
        <v>0.0</v>
      </c>
      <c r="J199" s="133">
        <v>0.0</v>
      </c>
      <c r="K199" s="133">
        <v>0.0</v>
      </c>
      <c r="L199" s="133">
        <v>0.0</v>
      </c>
      <c r="M199" s="133">
        <v>0.0</v>
      </c>
      <c r="N199" s="133">
        <v>0.0</v>
      </c>
      <c r="O199" s="133">
        <v>0.0</v>
      </c>
      <c r="P199" s="133">
        <v>0.0</v>
      </c>
      <c r="Q199" s="133">
        <v>0.0</v>
      </c>
      <c r="R199" s="133">
        <v>0.0</v>
      </c>
    </row>
    <row r="200">
      <c r="A200" s="133" t="s">
        <v>481</v>
      </c>
      <c r="B200" s="134">
        <v>44733.0</v>
      </c>
      <c r="C200" s="133">
        <v>10.0</v>
      </c>
      <c r="D200" s="133">
        <v>0.0</v>
      </c>
      <c r="E200" s="133">
        <v>30.0</v>
      </c>
      <c r="F200" s="133">
        <v>0.0</v>
      </c>
      <c r="G200" s="133">
        <v>10.0</v>
      </c>
      <c r="H200" s="133">
        <v>4.0</v>
      </c>
      <c r="I200" s="133">
        <v>50.0</v>
      </c>
      <c r="J200" s="133">
        <v>20.0</v>
      </c>
      <c r="K200" s="133">
        <v>0.0</v>
      </c>
      <c r="L200" s="133">
        <v>10.0</v>
      </c>
      <c r="M200" s="133">
        <v>36.0</v>
      </c>
      <c r="N200" s="133">
        <v>40.0</v>
      </c>
      <c r="O200" s="133">
        <v>100.0</v>
      </c>
      <c r="P200" s="133">
        <v>0.0</v>
      </c>
      <c r="Q200" s="133">
        <v>0.0</v>
      </c>
      <c r="R200" s="133">
        <v>0.0</v>
      </c>
    </row>
    <row r="201">
      <c r="A201" s="133" t="s">
        <v>482</v>
      </c>
      <c r="B201" s="134">
        <v>44733.0</v>
      </c>
      <c r="C201" s="133">
        <v>540.0</v>
      </c>
      <c r="D201" s="133">
        <v>40.0</v>
      </c>
      <c r="E201" s="133">
        <v>20.0</v>
      </c>
      <c r="F201" s="133">
        <v>25.0</v>
      </c>
      <c r="G201" s="133">
        <v>390.0</v>
      </c>
      <c r="H201" s="133">
        <v>210.0</v>
      </c>
      <c r="I201" s="133">
        <v>134.0</v>
      </c>
      <c r="J201" s="133">
        <v>20.0</v>
      </c>
      <c r="K201" s="133">
        <v>120.0</v>
      </c>
      <c r="L201" s="133">
        <v>90.0</v>
      </c>
      <c r="M201" s="133">
        <v>60.0</v>
      </c>
      <c r="N201" s="133">
        <v>0.0</v>
      </c>
      <c r="O201" s="133">
        <v>1000.0</v>
      </c>
      <c r="P201" s="133">
        <v>2.0</v>
      </c>
      <c r="Q201" s="133">
        <v>14.0</v>
      </c>
      <c r="R201" s="133">
        <v>0.0</v>
      </c>
    </row>
    <row r="202">
      <c r="A202" s="133" t="s">
        <v>483</v>
      </c>
      <c r="B202" s="134">
        <v>44733.0</v>
      </c>
      <c r="C202" s="133">
        <v>50.0</v>
      </c>
      <c r="D202" s="133">
        <v>60.0</v>
      </c>
      <c r="E202" s="133">
        <v>100.0</v>
      </c>
      <c r="F202" s="133">
        <v>50.0</v>
      </c>
      <c r="G202" s="133">
        <v>80.0</v>
      </c>
      <c r="H202" s="133">
        <v>80.0</v>
      </c>
      <c r="I202" s="133">
        <v>80.0</v>
      </c>
      <c r="J202" s="133">
        <v>80.0</v>
      </c>
      <c r="K202" s="133">
        <v>40.0</v>
      </c>
      <c r="L202" s="133">
        <v>60.0</v>
      </c>
      <c r="M202" s="133">
        <v>30.0</v>
      </c>
      <c r="N202" s="133">
        <v>80.0</v>
      </c>
      <c r="O202" s="133">
        <v>500.0</v>
      </c>
      <c r="P202" s="133">
        <v>4.0</v>
      </c>
      <c r="Q202" s="133">
        <v>12.0</v>
      </c>
      <c r="R202" s="133">
        <v>5.0</v>
      </c>
    </row>
    <row r="203">
      <c r="A203" s="133" t="s">
        <v>484</v>
      </c>
      <c r="B203" s="134">
        <v>44733.0</v>
      </c>
      <c r="C203" s="133">
        <v>0.0</v>
      </c>
      <c r="D203" s="133">
        <v>0.0</v>
      </c>
      <c r="E203" s="133">
        <v>20.0</v>
      </c>
      <c r="F203" s="133">
        <v>0.0</v>
      </c>
      <c r="G203" s="133">
        <v>10.0</v>
      </c>
      <c r="H203" s="133">
        <v>10.0</v>
      </c>
      <c r="I203" s="133">
        <v>50.0</v>
      </c>
      <c r="J203" s="133">
        <v>10.0</v>
      </c>
      <c r="K203" s="133">
        <v>10.0</v>
      </c>
      <c r="L203" s="133">
        <v>20.0</v>
      </c>
      <c r="M203" s="133">
        <v>109.0</v>
      </c>
      <c r="N203" s="133">
        <v>31.0</v>
      </c>
      <c r="O203" s="133">
        <v>100.0</v>
      </c>
      <c r="P203" s="133">
        <v>5.0</v>
      </c>
      <c r="Q203" s="133">
        <v>10.0</v>
      </c>
      <c r="R203" s="133">
        <v>2.0</v>
      </c>
    </row>
    <row r="204">
      <c r="A204" s="133" t="s">
        <v>485</v>
      </c>
      <c r="B204" s="134">
        <v>44733.0</v>
      </c>
      <c r="C204" s="133">
        <v>30.0</v>
      </c>
      <c r="D204" s="133">
        <v>0.0</v>
      </c>
      <c r="E204" s="133">
        <v>80.0</v>
      </c>
      <c r="F204" s="133">
        <v>35.0</v>
      </c>
      <c r="G204" s="133">
        <v>40.0</v>
      </c>
      <c r="H204" s="133">
        <v>16.0</v>
      </c>
      <c r="I204" s="133">
        <v>30.0</v>
      </c>
      <c r="J204" s="133">
        <v>0.0</v>
      </c>
      <c r="K204" s="133">
        <v>20.0</v>
      </c>
      <c r="L204" s="133">
        <v>0.0</v>
      </c>
      <c r="M204" s="133">
        <v>60.0</v>
      </c>
      <c r="N204" s="133">
        <v>0.0</v>
      </c>
      <c r="O204" s="133">
        <v>0.0</v>
      </c>
      <c r="P204" s="133">
        <v>0.0</v>
      </c>
      <c r="Q204" s="133">
        <v>0.0</v>
      </c>
      <c r="R204" s="133">
        <v>4.0</v>
      </c>
    </row>
    <row r="205">
      <c r="A205" s="133" t="s">
        <v>486</v>
      </c>
      <c r="B205" s="134">
        <v>44733.0</v>
      </c>
      <c r="C205" s="133">
        <v>0.0</v>
      </c>
      <c r="D205" s="133">
        <v>0.0</v>
      </c>
      <c r="E205" s="133">
        <v>0.0</v>
      </c>
      <c r="F205" s="133">
        <v>0.0</v>
      </c>
      <c r="G205" s="133">
        <v>0.0</v>
      </c>
      <c r="H205" s="133">
        <v>0.0</v>
      </c>
      <c r="I205" s="133">
        <v>0.0</v>
      </c>
      <c r="J205" s="133">
        <v>0.0</v>
      </c>
      <c r="L205" s="133">
        <v>0.0</v>
      </c>
      <c r="M205" s="133">
        <v>0.0</v>
      </c>
      <c r="N205" s="133">
        <v>0.0</v>
      </c>
      <c r="O205" s="133">
        <v>0.0</v>
      </c>
      <c r="P205" s="133">
        <v>0.0</v>
      </c>
      <c r="Q205" s="133">
        <v>0.0</v>
      </c>
      <c r="R205" s="133">
        <v>0.0</v>
      </c>
    </row>
    <row r="206">
      <c r="A206" s="133" t="s">
        <v>453</v>
      </c>
      <c r="B206" s="134">
        <v>44763.0</v>
      </c>
      <c r="C206" s="133">
        <v>0.0</v>
      </c>
      <c r="D206" s="133">
        <v>0.0</v>
      </c>
      <c r="E206" s="133">
        <v>0.0</v>
      </c>
      <c r="F206" s="133">
        <v>0.0</v>
      </c>
      <c r="G206" s="133">
        <v>0.0</v>
      </c>
      <c r="H206" s="133">
        <v>0.0</v>
      </c>
      <c r="I206" s="133">
        <v>0.0</v>
      </c>
      <c r="J206" s="133">
        <v>0.0</v>
      </c>
      <c r="K206" s="133">
        <v>0.0</v>
      </c>
      <c r="L206" s="133">
        <v>0.0</v>
      </c>
      <c r="M206" s="133">
        <v>0.0</v>
      </c>
      <c r="N206" s="133">
        <v>0.0</v>
      </c>
      <c r="O206" s="133">
        <v>0.0</v>
      </c>
      <c r="P206" s="133">
        <v>0.0</v>
      </c>
      <c r="Q206" s="133">
        <v>0.0</v>
      </c>
      <c r="R206" s="133">
        <v>0.0</v>
      </c>
    </row>
    <row r="207">
      <c r="A207" s="133" t="s">
        <v>454</v>
      </c>
      <c r="B207" s="134">
        <v>44763.0</v>
      </c>
      <c r="C207" s="133">
        <v>20.0</v>
      </c>
      <c r="D207" s="133">
        <v>60.0</v>
      </c>
      <c r="E207" s="133">
        <v>10.0</v>
      </c>
      <c r="F207" s="133">
        <v>5.0</v>
      </c>
      <c r="G207" s="133">
        <v>10.0</v>
      </c>
      <c r="H207" s="133">
        <v>20.0</v>
      </c>
      <c r="I207" s="133">
        <v>36.0</v>
      </c>
      <c r="J207" s="133">
        <v>10.0</v>
      </c>
      <c r="K207" s="133">
        <v>0.0</v>
      </c>
      <c r="L207" s="133">
        <v>20.0</v>
      </c>
      <c r="M207" s="133">
        <v>40.0</v>
      </c>
      <c r="N207" s="133">
        <v>11.0</v>
      </c>
      <c r="O207" s="133">
        <v>250.0</v>
      </c>
      <c r="P207" s="133">
        <v>0.0</v>
      </c>
      <c r="Q207" s="133">
        <v>0.0</v>
      </c>
      <c r="R207" s="133">
        <v>2.0</v>
      </c>
    </row>
    <row r="208">
      <c r="A208" s="133" t="s">
        <v>455</v>
      </c>
      <c r="B208" s="134">
        <v>44763.0</v>
      </c>
      <c r="C208" s="133">
        <v>20.0</v>
      </c>
      <c r="D208" s="133">
        <v>0.0</v>
      </c>
      <c r="E208" s="133">
        <v>0.0</v>
      </c>
      <c r="F208" s="133">
        <v>40.0</v>
      </c>
      <c r="G208" s="133">
        <v>0.0</v>
      </c>
      <c r="H208" s="133">
        <v>0.0</v>
      </c>
      <c r="I208" s="133">
        <v>30.0</v>
      </c>
      <c r="J208" s="133">
        <v>20.0</v>
      </c>
      <c r="K208" s="133">
        <v>0.0</v>
      </c>
      <c r="L208" s="133">
        <v>60.0</v>
      </c>
      <c r="M208" s="133">
        <v>0.0</v>
      </c>
      <c r="N208" s="133">
        <v>0.0</v>
      </c>
      <c r="O208" s="133">
        <v>100.0</v>
      </c>
      <c r="P208" s="133">
        <v>0.0</v>
      </c>
      <c r="Q208" s="133">
        <v>0.0</v>
      </c>
      <c r="R208" s="133">
        <v>0.0</v>
      </c>
    </row>
    <row r="209">
      <c r="A209" s="133" t="s">
        <v>456</v>
      </c>
      <c r="B209" s="134">
        <v>44763.0</v>
      </c>
      <c r="C209" s="133">
        <v>30.0</v>
      </c>
      <c r="D209" s="133">
        <v>0.0</v>
      </c>
      <c r="E209" s="133">
        <v>20.0</v>
      </c>
      <c r="F209" s="133">
        <v>10.0</v>
      </c>
      <c r="G209" s="133">
        <v>20.0</v>
      </c>
      <c r="H209" s="133">
        <v>20.0</v>
      </c>
      <c r="I209" s="133">
        <v>25.0</v>
      </c>
      <c r="J209" s="133">
        <v>40.0</v>
      </c>
      <c r="K209" s="133">
        <v>10.0</v>
      </c>
      <c r="L209" s="133">
        <v>20.0</v>
      </c>
      <c r="M209" s="133">
        <v>0.0</v>
      </c>
      <c r="N209" s="133">
        <v>18.0</v>
      </c>
      <c r="O209" s="133">
        <v>100.0</v>
      </c>
      <c r="P209" s="133">
        <v>1.0</v>
      </c>
      <c r="Q209" s="133">
        <v>5.0</v>
      </c>
      <c r="R209" s="133">
        <v>2.0</v>
      </c>
    </row>
    <row r="210">
      <c r="A210" s="133" t="s">
        <v>457</v>
      </c>
      <c r="B210" s="134">
        <v>44763.0</v>
      </c>
      <c r="C210" s="133">
        <v>50.0</v>
      </c>
      <c r="D210" s="133">
        <v>40.0</v>
      </c>
      <c r="E210" s="133">
        <v>50.0</v>
      </c>
      <c r="F210" s="133">
        <v>20.0</v>
      </c>
      <c r="G210" s="133">
        <v>40.0</v>
      </c>
      <c r="H210" s="133">
        <v>24.0</v>
      </c>
      <c r="I210" s="133">
        <v>48.0</v>
      </c>
      <c r="J210" s="133">
        <v>20.0</v>
      </c>
      <c r="K210" s="133">
        <v>10.0</v>
      </c>
      <c r="L210" s="133">
        <v>20.0</v>
      </c>
      <c r="M210" s="133">
        <v>29.0</v>
      </c>
      <c r="N210" s="133">
        <v>20.0</v>
      </c>
      <c r="O210" s="133">
        <v>150.0</v>
      </c>
      <c r="P210" s="133">
        <v>2.0</v>
      </c>
      <c r="Q210" s="133">
        <v>2.0</v>
      </c>
      <c r="R210" s="133">
        <v>5.0</v>
      </c>
    </row>
    <row r="211">
      <c r="A211" s="133" t="s">
        <v>458</v>
      </c>
      <c r="B211" s="134">
        <v>44763.0</v>
      </c>
      <c r="C211" s="133">
        <v>20.0</v>
      </c>
      <c r="D211" s="133">
        <v>40.0</v>
      </c>
      <c r="E211" s="133">
        <v>60.0</v>
      </c>
      <c r="F211" s="133">
        <v>20.0</v>
      </c>
      <c r="G211" s="133">
        <v>40.0</v>
      </c>
      <c r="H211" s="133">
        <v>40.0</v>
      </c>
      <c r="I211" s="133">
        <v>40.0</v>
      </c>
      <c r="J211" s="133">
        <v>40.0</v>
      </c>
      <c r="K211" s="133">
        <v>20.0</v>
      </c>
      <c r="L211" s="133">
        <v>30.0</v>
      </c>
      <c r="M211" s="133">
        <v>20.0</v>
      </c>
      <c r="N211" s="133">
        <v>40.0</v>
      </c>
      <c r="O211" s="133">
        <v>200.0</v>
      </c>
      <c r="P211" s="133">
        <v>2.0</v>
      </c>
      <c r="Q211" s="133">
        <v>6.0</v>
      </c>
      <c r="R211" s="133">
        <v>3.0</v>
      </c>
    </row>
    <row r="212">
      <c r="A212" s="133" t="s">
        <v>459</v>
      </c>
      <c r="B212" s="134">
        <v>44763.0</v>
      </c>
      <c r="C212" s="133">
        <v>20.0</v>
      </c>
      <c r="D212" s="133">
        <v>20.0</v>
      </c>
      <c r="E212" s="133">
        <v>30.0</v>
      </c>
      <c r="F212" s="133">
        <v>20.0</v>
      </c>
      <c r="G212" s="133">
        <v>20.0</v>
      </c>
      <c r="H212" s="133">
        <v>40.0</v>
      </c>
      <c r="I212" s="133">
        <v>40.0</v>
      </c>
      <c r="J212" s="133">
        <v>10.0</v>
      </c>
      <c r="K212" s="133">
        <v>0.0</v>
      </c>
      <c r="L212" s="133">
        <v>40.0</v>
      </c>
      <c r="M212" s="133">
        <v>0.0</v>
      </c>
      <c r="N212" s="133">
        <v>4.0</v>
      </c>
      <c r="O212" s="133">
        <v>0.0</v>
      </c>
      <c r="P212" s="133">
        <v>0.0</v>
      </c>
      <c r="Q212" s="133">
        <v>0.0</v>
      </c>
      <c r="R212" s="133">
        <v>0.0</v>
      </c>
    </row>
    <row r="213">
      <c r="A213" s="133" t="s">
        <v>460</v>
      </c>
      <c r="B213" s="134">
        <v>44763.0</v>
      </c>
      <c r="C213" s="133">
        <v>30.0</v>
      </c>
      <c r="D213" s="133">
        <v>0.0</v>
      </c>
      <c r="E213" s="133">
        <v>0.0</v>
      </c>
      <c r="F213" s="133">
        <v>40.0</v>
      </c>
      <c r="G213" s="133">
        <v>0.0</v>
      </c>
      <c r="H213" s="133">
        <v>0.0</v>
      </c>
      <c r="I213" s="133">
        <v>31.0</v>
      </c>
      <c r="J213" s="133">
        <v>0.0</v>
      </c>
      <c r="K213" s="133">
        <v>0.0</v>
      </c>
      <c r="L213" s="133">
        <v>30.0</v>
      </c>
      <c r="M213" s="133">
        <v>130.0</v>
      </c>
      <c r="N213" s="133">
        <v>12.0</v>
      </c>
      <c r="O213" s="133">
        <v>132.0</v>
      </c>
      <c r="P213" s="133">
        <v>3.0</v>
      </c>
      <c r="Q213" s="133">
        <v>8.0</v>
      </c>
      <c r="R213" s="133">
        <v>0.0</v>
      </c>
    </row>
    <row r="214">
      <c r="A214" s="133" t="s">
        <v>461</v>
      </c>
      <c r="B214" s="134">
        <v>44763.0</v>
      </c>
      <c r="C214" s="133">
        <v>0.0</v>
      </c>
      <c r="D214" s="133">
        <v>0.0</v>
      </c>
      <c r="E214" s="133">
        <v>0.0</v>
      </c>
      <c r="F214" s="133">
        <v>0.0</v>
      </c>
      <c r="G214" s="133">
        <v>0.0</v>
      </c>
      <c r="H214" s="133">
        <v>0.0</v>
      </c>
      <c r="I214" s="133">
        <v>0.0</v>
      </c>
      <c r="J214" s="133">
        <v>0.0</v>
      </c>
      <c r="K214" s="133">
        <v>0.0</v>
      </c>
      <c r="L214" s="133">
        <v>0.0</v>
      </c>
      <c r="M214" s="133">
        <v>30.0</v>
      </c>
      <c r="N214" s="133">
        <v>0.0</v>
      </c>
      <c r="O214" s="133">
        <v>0.0</v>
      </c>
      <c r="P214" s="133">
        <v>0.0</v>
      </c>
      <c r="Q214" s="133">
        <v>0.0</v>
      </c>
      <c r="R214" s="133">
        <v>0.0</v>
      </c>
    </row>
    <row r="215">
      <c r="A215" s="133" t="s">
        <v>462</v>
      </c>
      <c r="B215" s="134">
        <v>44763.0</v>
      </c>
      <c r="C215" s="133">
        <v>0.0</v>
      </c>
      <c r="D215" s="133">
        <v>0.0</v>
      </c>
      <c r="E215" s="133">
        <v>0.0</v>
      </c>
      <c r="F215" s="133">
        <v>0.0</v>
      </c>
      <c r="G215" s="133">
        <v>0.0</v>
      </c>
      <c r="H215" s="133">
        <v>0.0</v>
      </c>
      <c r="I215" s="133">
        <v>0.0</v>
      </c>
      <c r="J215" s="133">
        <v>0.0</v>
      </c>
      <c r="K215" s="133">
        <v>0.0</v>
      </c>
      <c r="L215" s="133">
        <v>0.0</v>
      </c>
      <c r="M215" s="133">
        <v>0.0</v>
      </c>
      <c r="N215" s="133">
        <v>0.0</v>
      </c>
      <c r="O215" s="133">
        <v>0.0</v>
      </c>
      <c r="P215" s="133">
        <v>0.0</v>
      </c>
      <c r="Q215" s="133">
        <v>0.0</v>
      </c>
      <c r="R215" s="133">
        <v>0.0</v>
      </c>
    </row>
    <row r="216">
      <c r="A216" s="133" t="s">
        <v>463</v>
      </c>
      <c r="B216" s="134">
        <v>44763.0</v>
      </c>
      <c r="C216" s="133">
        <v>0.0</v>
      </c>
      <c r="D216" s="133">
        <v>0.0</v>
      </c>
      <c r="E216" s="133">
        <v>0.0</v>
      </c>
      <c r="F216" s="133">
        <v>10.0</v>
      </c>
      <c r="G216" s="133">
        <v>0.0</v>
      </c>
      <c r="H216" s="133">
        <v>0.0</v>
      </c>
      <c r="I216" s="133">
        <v>0.0</v>
      </c>
      <c r="J216" s="133">
        <v>0.0</v>
      </c>
      <c r="K216" s="133">
        <v>0.0</v>
      </c>
      <c r="L216" s="133">
        <v>10.0</v>
      </c>
      <c r="M216" s="133">
        <v>0.0</v>
      </c>
      <c r="N216" s="133">
        <v>20.0</v>
      </c>
      <c r="O216" s="133">
        <v>0.0</v>
      </c>
      <c r="P216" s="133">
        <v>0.0</v>
      </c>
      <c r="Q216" s="133">
        <v>1.0</v>
      </c>
      <c r="R216" s="133">
        <v>0.0</v>
      </c>
    </row>
    <row r="217">
      <c r="A217" s="133" t="s">
        <v>464</v>
      </c>
      <c r="B217" s="134">
        <v>44763.0</v>
      </c>
      <c r="C217" s="133">
        <v>0.0</v>
      </c>
      <c r="D217" s="133">
        <v>0.0</v>
      </c>
      <c r="E217" s="133">
        <v>0.0</v>
      </c>
      <c r="F217" s="133">
        <v>20.0</v>
      </c>
      <c r="G217" s="133">
        <v>10.0</v>
      </c>
      <c r="H217" s="133">
        <v>0.0</v>
      </c>
      <c r="I217" s="133">
        <v>0.0</v>
      </c>
      <c r="J217" s="133">
        <v>0.0</v>
      </c>
      <c r="K217" s="133">
        <v>0.0</v>
      </c>
      <c r="L217" s="133">
        <v>0.0</v>
      </c>
      <c r="M217" s="133">
        <v>0.0</v>
      </c>
      <c r="N217" s="133">
        <v>0.0</v>
      </c>
      <c r="O217" s="133">
        <v>0.0</v>
      </c>
      <c r="P217" s="133">
        <v>2.0</v>
      </c>
      <c r="Q217" s="133">
        <v>4.0</v>
      </c>
      <c r="R217" s="133">
        <v>0.0</v>
      </c>
    </row>
    <row r="218">
      <c r="A218" s="133" t="s">
        <v>465</v>
      </c>
      <c r="B218" s="134">
        <v>44763.0</v>
      </c>
      <c r="C218" s="133">
        <v>120.0</v>
      </c>
      <c r="D218" s="133">
        <v>20.0</v>
      </c>
      <c r="E218" s="133">
        <v>100.0</v>
      </c>
      <c r="F218" s="133">
        <v>65.0</v>
      </c>
      <c r="G218" s="133">
        <v>60.0</v>
      </c>
      <c r="H218" s="133">
        <v>0.0</v>
      </c>
      <c r="I218" s="133">
        <v>81.0</v>
      </c>
      <c r="J218" s="133">
        <v>20.0</v>
      </c>
      <c r="K218" s="133">
        <v>0.0</v>
      </c>
      <c r="L218" s="133">
        <v>0.0</v>
      </c>
      <c r="M218" s="133">
        <v>52.0</v>
      </c>
      <c r="N218" s="133">
        <v>34.0</v>
      </c>
      <c r="O218" s="133">
        <v>0.0</v>
      </c>
      <c r="P218" s="133">
        <v>1.0</v>
      </c>
      <c r="Q218" s="133">
        <v>0.0</v>
      </c>
      <c r="R218" s="133">
        <v>0.0</v>
      </c>
    </row>
    <row r="219">
      <c r="A219" s="133" t="s">
        <v>466</v>
      </c>
      <c r="B219" s="134">
        <v>44763.0</v>
      </c>
      <c r="C219" s="133">
        <v>10.0</v>
      </c>
      <c r="D219" s="133">
        <v>20.0</v>
      </c>
      <c r="E219" s="133">
        <v>60.0</v>
      </c>
      <c r="F219" s="133">
        <v>15.0</v>
      </c>
      <c r="G219" s="133">
        <v>40.0</v>
      </c>
      <c r="H219" s="133">
        <v>40.0</v>
      </c>
      <c r="I219" s="133">
        <v>116.0</v>
      </c>
      <c r="J219" s="133">
        <v>10.0</v>
      </c>
      <c r="K219" s="133">
        <v>0.0</v>
      </c>
      <c r="L219" s="133">
        <v>40.0</v>
      </c>
      <c r="M219" s="133">
        <v>0.0</v>
      </c>
      <c r="N219" s="133">
        <v>24.0</v>
      </c>
      <c r="O219" s="133">
        <v>451.0</v>
      </c>
      <c r="P219" s="133">
        <v>0.0</v>
      </c>
      <c r="Q219" s="133">
        <v>0.0</v>
      </c>
      <c r="R219" s="133">
        <v>6.0</v>
      </c>
    </row>
    <row r="220">
      <c r="A220" s="133" t="s">
        <v>467</v>
      </c>
      <c r="B220" s="134">
        <v>44763.0</v>
      </c>
      <c r="C220" s="133">
        <v>40.0</v>
      </c>
      <c r="D220" s="133">
        <v>40.0</v>
      </c>
      <c r="E220" s="133">
        <v>0.0</v>
      </c>
      <c r="F220" s="133">
        <v>0.0</v>
      </c>
      <c r="G220" s="133">
        <v>20.0</v>
      </c>
      <c r="H220" s="133">
        <v>20.0</v>
      </c>
      <c r="I220" s="133">
        <v>0.0</v>
      </c>
      <c r="J220" s="133">
        <v>40.0</v>
      </c>
      <c r="K220" s="133">
        <v>0.0</v>
      </c>
      <c r="L220" s="133">
        <v>70.0</v>
      </c>
      <c r="M220" s="133">
        <v>0.0</v>
      </c>
      <c r="N220" s="133">
        <v>80.0</v>
      </c>
      <c r="O220" s="133">
        <v>200.0</v>
      </c>
      <c r="P220" s="133">
        <v>1.0</v>
      </c>
      <c r="Q220" s="133">
        <v>5.0</v>
      </c>
      <c r="R220" s="133">
        <v>8.0</v>
      </c>
    </row>
    <row r="221">
      <c r="A221" s="133" t="s">
        <v>468</v>
      </c>
      <c r="B221" s="134">
        <v>44763.0</v>
      </c>
      <c r="C221" s="133">
        <v>20.0</v>
      </c>
      <c r="D221" s="133">
        <v>40.0</v>
      </c>
      <c r="E221" s="133">
        <v>40.0</v>
      </c>
      <c r="F221" s="133">
        <v>20.0</v>
      </c>
      <c r="G221" s="133">
        <v>40.0</v>
      </c>
      <c r="H221" s="133">
        <v>40.0</v>
      </c>
      <c r="I221" s="133">
        <v>30.0</v>
      </c>
      <c r="J221" s="133">
        <v>40.0</v>
      </c>
      <c r="K221" s="133">
        <v>30.0</v>
      </c>
      <c r="L221" s="133">
        <v>30.0</v>
      </c>
      <c r="M221" s="133">
        <v>20.0</v>
      </c>
      <c r="N221" s="133">
        <v>40.0</v>
      </c>
      <c r="O221" s="133">
        <v>240.0</v>
      </c>
      <c r="P221" s="133">
        <v>4.0</v>
      </c>
      <c r="Q221" s="133">
        <v>8.0</v>
      </c>
      <c r="R221" s="133">
        <v>6.0</v>
      </c>
    </row>
    <row r="222">
      <c r="A222" s="133" t="s">
        <v>469</v>
      </c>
      <c r="B222" s="134">
        <v>44763.0</v>
      </c>
      <c r="C222" s="133">
        <v>80.0</v>
      </c>
      <c r="D222" s="133">
        <v>140.0</v>
      </c>
      <c r="E222" s="133">
        <v>50.0</v>
      </c>
      <c r="F222" s="133">
        <v>0.0</v>
      </c>
      <c r="G222" s="133">
        <v>70.0</v>
      </c>
      <c r="H222" s="133">
        <v>0.0</v>
      </c>
      <c r="I222" s="133">
        <v>50.0</v>
      </c>
      <c r="J222" s="133">
        <v>0.0</v>
      </c>
      <c r="K222" s="133">
        <v>0.0</v>
      </c>
      <c r="L222" s="133">
        <v>0.0</v>
      </c>
      <c r="M222" s="133">
        <v>0.0</v>
      </c>
      <c r="N222" s="133">
        <v>0.0</v>
      </c>
      <c r="O222" s="133">
        <v>0.0</v>
      </c>
      <c r="P222" s="133">
        <v>0.0</v>
      </c>
      <c r="Q222" s="133">
        <v>0.0</v>
      </c>
      <c r="R222" s="133">
        <v>0.0</v>
      </c>
    </row>
    <row r="223">
      <c r="A223" s="133" t="s">
        <v>470</v>
      </c>
      <c r="B223" s="134">
        <v>44763.0</v>
      </c>
      <c r="C223" s="133">
        <v>0.0</v>
      </c>
      <c r="D223" s="133">
        <v>0.0</v>
      </c>
      <c r="E223" s="133">
        <v>0.0</v>
      </c>
      <c r="F223" s="133">
        <v>0.0</v>
      </c>
      <c r="G223" s="133">
        <v>0.0</v>
      </c>
      <c r="H223" s="133">
        <v>0.0</v>
      </c>
      <c r="I223" s="133">
        <v>0.0</v>
      </c>
      <c r="J223" s="133">
        <v>0.0</v>
      </c>
      <c r="K223" s="133">
        <v>0.0</v>
      </c>
      <c r="L223" s="133">
        <v>0.0</v>
      </c>
      <c r="M223" s="133">
        <v>0.0</v>
      </c>
      <c r="N223" s="133">
        <v>0.0</v>
      </c>
      <c r="O223" s="133">
        <v>0.0</v>
      </c>
      <c r="P223" s="133">
        <v>0.0</v>
      </c>
      <c r="Q223" s="133">
        <v>0.0</v>
      </c>
      <c r="R223" s="133">
        <v>0.0</v>
      </c>
    </row>
    <row r="224">
      <c r="A224" s="133" t="s">
        <v>471</v>
      </c>
      <c r="B224" s="134">
        <v>44763.0</v>
      </c>
      <c r="C224" s="133">
        <v>30.0</v>
      </c>
      <c r="D224" s="133">
        <v>20.0</v>
      </c>
      <c r="E224" s="133">
        <v>30.0</v>
      </c>
      <c r="F224" s="133">
        <v>45.0</v>
      </c>
      <c r="G224" s="133">
        <v>50.0</v>
      </c>
      <c r="H224" s="133">
        <v>65.0</v>
      </c>
      <c r="I224" s="133">
        <v>105.0</v>
      </c>
      <c r="J224" s="133">
        <v>60.0</v>
      </c>
      <c r="K224" s="133">
        <v>0.0</v>
      </c>
      <c r="L224" s="133">
        <v>0.0</v>
      </c>
      <c r="M224" s="133">
        <v>30.0</v>
      </c>
      <c r="N224" s="133">
        <v>100.0</v>
      </c>
      <c r="O224" s="133">
        <v>0.0</v>
      </c>
      <c r="P224" s="133">
        <v>0.0</v>
      </c>
      <c r="Q224" s="133">
        <v>0.0</v>
      </c>
      <c r="R224" s="133">
        <v>7.0</v>
      </c>
    </row>
    <row r="225">
      <c r="A225" s="133" t="s">
        <v>472</v>
      </c>
      <c r="B225" s="134">
        <v>44763.0</v>
      </c>
      <c r="C225" s="133">
        <v>30.0</v>
      </c>
      <c r="D225" s="133">
        <v>20.0</v>
      </c>
      <c r="E225" s="133">
        <v>40.0</v>
      </c>
      <c r="F225" s="133">
        <v>20.0</v>
      </c>
      <c r="G225" s="133">
        <v>20.0</v>
      </c>
      <c r="H225" s="133">
        <v>36.0</v>
      </c>
      <c r="I225" s="133">
        <v>19.0</v>
      </c>
      <c r="J225" s="133">
        <v>20.0</v>
      </c>
      <c r="K225" s="133">
        <v>10.0</v>
      </c>
      <c r="L225" s="133">
        <v>80.0</v>
      </c>
      <c r="M225" s="133">
        <v>17.0</v>
      </c>
      <c r="N225" s="133">
        <v>66.0</v>
      </c>
      <c r="O225" s="133">
        <v>200.0</v>
      </c>
      <c r="P225" s="133">
        <v>7.0</v>
      </c>
      <c r="Q225" s="133">
        <v>0.0</v>
      </c>
      <c r="R225" s="133">
        <v>2.0</v>
      </c>
    </row>
    <row r="226">
      <c r="A226" s="133" t="s">
        <v>473</v>
      </c>
      <c r="B226" s="134">
        <v>44763.0</v>
      </c>
      <c r="C226" s="133">
        <v>0.0</v>
      </c>
      <c r="D226" s="133">
        <v>0.0</v>
      </c>
      <c r="E226" s="133">
        <v>0.0</v>
      </c>
      <c r="F226" s="133">
        <v>0.0</v>
      </c>
      <c r="G226" s="133">
        <v>0.0</v>
      </c>
      <c r="H226" s="133">
        <v>0.0</v>
      </c>
      <c r="I226" s="133">
        <v>0.0</v>
      </c>
      <c r="J226" s="133">
        <v>0.0</v>
      </c>
      <c r="K226" s="133">
        <v>0.0</v>
      </c>
      <c r="L226" s="133">
        <v>0.0</v>
      </c>
      <c r="M226" s="133">
        <v>0.0</v>
      </c>
      <c r="N226" s="133">
        <v>0.0</v>
      </c>
      <c r="O226" s="133">
        <v>0.0</v>
      </c>
      <c r="P226" s="133">
        <v>0.0</v>
      </c>
      <c r="Q226" s="133">
        <v>0.0</v>
      </c>
      <c r="R226" s="133">
        <v>0.0</v>
      </c>
    </row>
    <row r="227">
      <c r="A227" s="133" t="s">
        <v>474</v>
      </c>
      <c r="B227" s="134">
        <v>44763.0</v>
      </c>
      <c r="C227" s="133">
        <v>10.0</v>
      </c>
      <c r="D227" s="133">
        <v>20.0</v>
      </c>
      <c r="E227" s="133">
        <v>0.0</v>
      </c>
      <c r="F227" s="133">
        <v>5.0</v>
      </c>
      <c r="G227" s="133">
        <v>0.0</v>
      </c>
      <c r="H227" s="133">
        <v>0.0</v>
      </c>
      <c r="I227" s="133">
        <v>0.0</v>
      </c>
      <c r="J227" s="133">
        <v>0.0</v>
      </c>
      <c r="K227" s="133">
        <v>0.0</v>
      </c>
      <c r="L227" s="133">
        <v>0.0</v>
      </c>
      <c r="M227" s="133">
        <v>30.0</v>
      </c>
      <c r="N227" s="133">
        <v>0.0</v>
      </c>
      <c r="O227" s="133">
        <v>0.0</v>
      </c>
      <c r="P227" s="133">
        <v>1.0</v>
      </c>
      <c r="Q227" s="133">
        <v>0.0</v>
      </c>
      <c r="R227" s="133">
        <v>0.0</v>
      </c>
    </row>
    <row r="228">
      <c r="A228" s="133" t="s">
        <v>475</v>
      </c>
      <c r="B228" s="134">
        <v>44763.0</v>
      </c>
      <c r="C228" s="133">
        <v>10.0</v>
      </c>
      <c r="D228" s="133">
        <v>40.0</v>
      </c>
      <c r="E228" s="133">
        <v>40.0</v>
      </c>
      <c r="F228" s="133">
        <v>10.0</v>
      </c>
      <c r="G228" s="133">
        <v>30.0</v>
      </c>
      <c r="H228" s="133">
        <v>0.0</v>
      </c>
      <c r="I228" s="133">
        <v>25.0</v>
      </c>
      <c r="J228" s="133">
        <v>30.0</v>
      </c>
      <c r="K228" s="133">
        <v>0.0</v>
      </c>
      <c r="L228" s="133">
        <v>10.0</v>
      </c>
      <c r="M228" s="133">
        <v>20.0</v>
      </c>
      <c r="N228" s="133">
        <v>14.0</v>
      </c>
      <c r="O228" s="133">
        <v>77.0</v>
      </c>
      <c r="P228" s="133">
        <v>1.0</v>
      </c>
      <c r="Q228" s="133">
        <v>1.0</v>
      </c>
      <c r="R228" s="133">
        <v>1.0</v>
      </c>
    </row>
    <row r="229">
      <c r="A229" s="133" t="s">
        <v>476</v>
      </c>
      <c r="B229" s="134">
        <v>44763.0</v>
      </c>
      <c r="C229" s="133">
        <v>10.0</v>
      </c>
      <c r="D229" s="133">
        <v>0.0</v>
      </c>
      <c r="E229" s="133">
        <v>0.0</v>
      </c>
      <c r="F229" s="133">
        <v>0.0</v>
      </c>
      <c r="G229" s="133">
        <v>10.0</v>
      </c>
      <c r="H229" s="133">
        <v>10.0</v>
      </c>
      <c r="I229" s="133">
        <v>0.0</v>
      </c>
      <c r="J229" s="133">
        <v>0.0</v>
      </c>
      <c r="K229" s="133">
        <v>0.0</v>
      </c>
      <c r="L229" s="133">
        <v>20.0</v>
      </c>
      <c r="M229" s="133">
        <v>20.0</v>
      </c>
      <c r="N229" s="133">
        <v>20.0</v>
      </c>
      <c r="O229" s="133">
        <v>100.0</v>
      </c>
      <c r="P229" s="133">
        <v>0.0</v>
      </c>
      <c r="Q229" s="133">
        <v>4.0</v>
      </c>
      <c r="R229" s="133">
        <v>2.0</v>
      </c>
    </row>
    <row r="230">
      <c r="A230" s="133" t="s">
        <v>477</v>
      </c>
      <c r="B230" s="134">
        <v>44763.0</v>
      </c>
      <c r="C230" s="133">
        <v>30.0</v>
      </c>
      <c r="D230" s="133">
        <v>0.0</v>
      </c>
      <c r="E230" s="133">
        <v>80.0</v>
      </c>
      <c r="F230" s="133">
        <v>50.0</v>
      </c>
      <c r="G230" s="133">
        <v>10.0</v>
      </c>
      <c r="H230" s="133">
        <v>0.0</v>
      </c>
      <c r="I230" s="133">
        <v>21.0</v>
      </c>
      <c r="J230" s="133">
        <v>100.0</v>
      </c>
      <c r="K230" s="133">
        <v>0.0</v>
      </c>
      <c r="L230" s="133">
        <v>30.0</v>
      </c>
      <c r="M230" s="133">
        <v>0.0</v>
      </c>
      <c r="N230" s="133">
        <v>0.0</v>
      </c>
      <c r="O230" s="133">
        <v>400.0</v>
      </c>
      <c r="P230" s="133">
        <v>0.0</v>
      </c>
      <c r="Q230" s="133">
        <v>13.0</v>
      </c>
      <c r="R230" s="133">
        <v>5.0</v>
      </c>
    </row>
    <row r="231">
      <c r="A231" s="133" t="s">
        <v>478</v>
      </c>
      <c r="B231" s="134">
        <v>44763.0</v>
      </c>
      <c r="C231" s="133">
        <v>40.0</v>
      </c>
      <c r="D231" s="133">
        <v>60.0</v>
      </c>
      <c r="E231" s="133">
        <v>20.0</v>
      </c>
      <c r="F231" s="133">
        <v>20.0</v>
      </c>
      <c r="G231" s="133">
        <v>60.0</v>
      </c>
      <c r="H231" s="133">
        <v>0.0</v>
      </c>
      <c r="I231" s="133">
        <v>51.0</v>
      </c>
      <c r="J231" s="133">
        <v>30.0</v>
      </c>
      <c r="K231" s="133">
        <v>0.0</v>
      </c>
      <c r="L231" s="133">
        <v>30.0</v>
      </c>
      <c r="M231" s="133">
        <v>30.0</v>
      </c>
      <c r="N231" s="133">
        <v>50.0</v>
      </c>
      <c r="O231" s="133">
        <v>100.0</v>
      </c>
      <c r="P231" s="133">
        <v>3.0</v>
      </c>
      <c r="Q231" s="133">
        <v>5.0</v>
      </c>
      <c r="R231" s="133">
        <v>5.0</v>
      </c>
    </row>
    <row r="232">
      <c r="A232" s="133" t="s">
        <v>479</v>
      </c>
      <c r="B232" s="134">
        <v>44763.0</v>
      </c>
      <c r="C232" s="133">
        <v>30.0</v>
      </c>
      <c r="D232" s="133">
        <v>0.0</v>
      </c>
      <c r="E232" s="133">
        <v>0.0</v>
      </c>
      <c r="F232" s="133">
        <v>20.0</v>
      </c>
      <c r="G232" s="133">
        <v>10.0</v>
      </c>
      <c r="H232" s="133">
        <v>2.0</v>
      </c>
      <c r="I232" s="133">
        <v>40.0</v>
      </c>
      <c r="J232" s="133">
        <v>40.0</v>
      </c>
      <c r="K232" s="133">
        <v>0.0</v>
      </c>
      <c r="L232" s="133">
        <v>20.0</v>
      </c>
      <c r="M232" s="133">
        <v>0.0</v>
      </c>
      <c r="N232" s="133">
        <v>24.0</v>
      </c>
      <c r="O232" s="133">
        <v>0.0</v>
      </c>
      <c r="P232" s="133">
        <v>0.0</v>
      </c>
      <c r="Q232" s="133">
        <v>0.0</v>
      </c>
      <c r="R232" s="133">
        <v>2.0</v>
      </c>
    </row>
    <row r="233">
      <c r="A233" s="133" t="s">
        <v>480</v>
      </c>
      <c r="B233" s="134">
        <v>44763.0</v>
      </c>
      <c r="C233" s="133">
        <v>0.0</v>
      </c>
      <c r="D233" s="133">
        <v>0.0</v>
      </c>
      <c r="E233" s="133">
        <v>0.0</v>
      </c>
      <c r="F233" s="133">
        <v>0.0</v>
      </c>
      <c r="G233" s="133">
        <v>0.0</v>
      </c>
      <c r="H233" s="133">
        <v>0.0</v>
      </c>
      <c r="I233" s="133">
        <v>0.0</v>
      </c>
      <c r="J233" s="133">
        <v>0.0</v>
      </c>
      <c r="K233" s="133">
        <v>0.0</v>
      </c>
      <c r="L233" s="133">
        <v>0.0</v>
      </c>
      <c r="M233" s="133">
        <v>0.0</v>
      </c>
      <c r="N233" s="133">
        <v>0.0</v>
      </c>
      <c r="O233" s="133">
        <v>0.0</v>
      </c>
      <c r="P233" s="133">
        <v>0.0</v>
      </c>
      <c r="Q233" s="133">
        <v>0.0</v>
      </c>
      <c r="R233" s="133">
        <v>0.0</v>
      </c>
    </row>
    <row r="234">
      <c r="A234" s="133" t="s">
        <v>481</v>
      </c>
      <c r="B234" s="134">
        <v>44763.0</v>
      </c>
      <c r="C234" s="133">
        <v>10.0</v>
      </c>
      <c r="D234" s="133">
        <v>0.0</v>
      </c>
      <c r="E234" s="133">
        <v>30.0</v>
      </c>
      <c r="F234" s="133">
        <v>0.0</v>
      </c>
      <c r="G234" s="133">
        <v>10.0</v>
      </c>
      <c r="H234" s="133">
        <v>4.0</v>
      </c>
      <c r="I234" s="133">
        <v>50.0</v>
      </c>
      <c r="J234" s="133">
        <v>20.0</v>
      </c>
      <c r="K234" s="133">
        <v>0.0</v>
      </c>
      <c r="L234" s="133">
        <v>10.0</v>
      </c>
      <c r="M234" s="133">
        <v>36.0</v>
      </c>
      <c r="N234" s="133">
        <v>40.0</v>
      </c>
      <c r="O234" s="133">
        <v>100.0</v>
      </c>
      <c r="P234" s="133">
        <v>0.0</v>
      </c>
      <c r="Q234" s="133">
        <v>0.0</v>
      </c>
      <c r="R234" s="133">
        <v>0.0</v>
      </c>
    </row>
    <row r="235">
      <c r="A235" s="133" t="s">
        <v>482</v>
      </c>
      <c r="B235" s="134">
        <v>44763.0</v>
      </c>
      <c r="C235" s="133">
        <v>540.0</v>
      </c>
      <c r="D235" s="133">
        <v>40.0</v>
      </c>
      <c r="E235" s="133">
        <v>20.0</v>
      </c>
      <c r="F235" s="133">
        <v>25.0</v>
      </c>
      <c r="G235" s="133">
        <v>390.0</v>
      </c>
      <c r="H235" s="133">
        <v>210.0</v>
      </c>
      <c r="I235" s="133">
        <v>134.0</v>
      </c>
      <c r="J235" s="133">
        <v>20.0</v>
      </c>
      <c r="K235" s="133">
        <v>120.0</v>
      </c>
      <c r="L235" s="133">
        <v>90.0</v>
      </c>
      <c r="M235" s="133">
        <v>60.0</v>
      </c>
      <c r="N235" s="133">
        <v>0.0</v>
      </c>
      <c r="O235" s="133">
        <v>1000.0</v>
      </c>
      <c r="P235" s="133">
        <v>2.0</v>
      </c>
      <c r="Q235" s="133">
        <v>14.0</v>
      </c>
      <c r="R235" s="133">
        <v>0.0</v>
      </c>
    </row>
    <row r="236">
      <c r="A236" s="133" t="s">
        <v>483</v>
      </c>
      <c r="B236" s="134">
        <v>44763.0</v>
      </c>
      <c r="C236" s="133">
        <v>50.0</v>
      </c>
      <c r="D236" s="133">
        <v>60.0</v>
      </c>
      <c r="E236" s="133">
        <v>100.0</v>
      </c>
      <c r="F236" s="133">
        <v>50.0</v>
      </c>
      <c r="G236" s="133">
        <v>80.0</v>
      </c>
      <c r="H236" s="133">
        <v>80.0</v>
      </c>
      <c r="I236" s="133">
        <v>80.0</v>
      </c>
      <c r="J236" s="133">
        <v>80.0</v>
      </c>
      <c r="K236" s="133">
        <v>40.0</v>
      </c>
      <c r="L236" s="133">
        <v>60.0</v>
      </c>
      <c r="M236" s="133">
        <v>30.0</v>
      </c>
      <c r="N236" s="133">
        <v>80.0</v>
      </c>
      <c r="O236" s="133">
        <v>500.0</v>
      </c>
      <c r="P236" s="133">
        <v>4.0</v>
      </c>
      <c r="Q236" s="133">
        <v>12.0</v>
      </c>
      <c r="R236" s="133">
        <v>5.0</v>
      </c>
    </row>
    <row r="237">
      <c r="A237" s="133" t="s">
        <v>484</v>
      </c>
      <c r="B237" s="134">
        <v>44763.0</v>
      </c>
      <c r="C237" s="133">
        <v>0.0</v>
      </c>
      <c r="D237" s="133">
        <v>0.0</v>
      </c>
      <c r="E237" s="133">
        <v>20.0</v>
      </c>
      <c r="F237" s="133">
        <v>0.0</v>
      </c>
      <c r="G237" s="133">
        <v>10.0</v>
      </c>
      <c r="H237" s="133">
        <v>10.0</v>
      </c>
      <c r="I237" s="133">
        <v>50.0</v>
      </c>
      <c r="J237" s="133">
        <v>10.0</v>
      </c>
      <c r="K237" s="133">
        <v>10.0</v>
      </c>
      <c r="L237" s="133">
        <v>20.0</v>
      </c>
      <c r="M237" s="133">
        <v>109.0</v>
      </c>
      <c r="N237" s="133">
        <v>31.0</v>
      </c>
      <c r="O237" s="133">
        <v>100.0</v>
      </c>
      <c r="P237" s="133">
        <v>5.0</v>
      </c>
      <c r="Q237" s="133">
        <v>10.0</v>
      </c>
      <c r="R237" s="133">
        <v>2.0</v>
      </c>
    </row>
    <row r="238">
      <c r="A238" s="133" t="s">
        <v>485</v>
      </c>
      <c r="B238" s="134">
        <v>44763.0</v>
      </c>
      <c r="C238" s="133">
        <v>30.0</v>
      </c>
      <c r="D238" s="133">
        <v>0.0</v>
      </c>
      <c r="E238" s="133">
        <v>80.0</v>
      </c>
      <c r="F238" s="133">
        <v>35.0</v>
      </c>
      <c r="G238" s="133">
        <v>40.0</v>
      </c>
      <c r="H238" s="133">
        <v>16.0</v>
      </c>
      <c r="I238" s="133">
        <v>30.0</v>
      </c>
      <c r="J238" s="133">
        <v>0.0</v>
      </c>
      <c r="K238" s="133">
        <v>20.0</v>
      </c>
      <c r="L238" s="133">
        <v>0.0</v>
      </c>
      <c r="M238" s="133">
        <v>60.0</v>
      </c>
      <c r="N238" s="133">
        <v>0.0</v>
      </c>
      <c r="O238" s="133">
        <v>0.0</v>
      </c>
      <c r="P238" s="133">
        <v>0.0</v>
      </c>
      <c r="Q238" s="133">
        <v>0.0</v>
      </c>
      <c r="R238" s="133">
        <v>4.0</v>
      </c>
    </row>
    <row r="239">
      <c r="A239" s="133" t="s">
        <v>486</v>
      </c>
      <c r="B239" s="134">
        <v>44763.0</v>
      </c>
      <c r="C239" s="133">
        <v>0.0</v>
      </c>
      <c r="D239" s="133">
        <v>0.0</v>
      </c>
      <c r="E239" s="133">
        <v>0.0</v>
      </c>
      <c r="F239" s="133">
        <v>0.0</v>
      </c>
      <c r="G239" s="133">
        <v>0.0</v>
      </c>
      <c r="H239" s="133">
        <v>0.0</v>
      </c>
      <c r="I239" s="133">
        <v>0.0</v>
      </c>
      <c r="J239" s="133">
        <v>0.0</v>
      </c>
      <c r="L239" s="133">
        <v>0.0</v>
      </c>
      <c r="M239" s="133">
        <v>0.0</v>
      </c>
      <c r="N239" s="133">
        <v>0.0</v>
      </c>
      <c r="O239" s="133">
        <v>0.0</v>
      </c>
      <c r="P239" s="133">
        <v>0.0</v>
      </c>
      <c r="Q239" s="133">
        <v>0.0</v>
      </c>
      <c r="R239" s="133">
        <v>0.0</v>
      </c>
    </row>
    <row r="240">
      <c r="A240" s="133" t="s">
        <v>453</v>
      </c>
      <c r="B240" s="134">
        <v>44794.0</v>
      </c>
      <c r="C240" s="133">
        <v>100.0</v>
      </c>
      <c r="D240" s="133">
        <v>100.0</v>
      </c>
      <c r="E240" s="133">
        <v>200.0</v>
      </c>
      <c r="F240" s="133">
        <v>100.0</v>
      </c>
      <c r="G240" s="133">
        <v>200.0</v>
      </c>
      <c r="H240" s="133">
        <v>200.0</v>
      </c>
      <c r="I240" s="133">
        <v>200.0</v>
      </c>
      <c r="J240" s="133">
        <v>200.0</v>
      </c>
      <c r="K240" s="133">
        <v>100.0</v>
      </c>
      <c r="L240" s="133">
        <v>20.0</v>
      </c>
      <c r="M240" s="133">
        <v>100.0</v>
      </c>
      <c r="N240" s="133">
        <v>100.0</v>
      </c>
      <c r="O240" s="133">
        <v>1000.0</v>
      </c>
      <c r="P240" s="133">
        <v>10.0</v>
      </c>
      <c r="Q240" s="133">
        <v>100.0</v>
      </c>
      <c r="R240" s="133">
        <v>25.0</v>
      </c>
    </row>
    <row r="241">
      <c r="A241" s="133" t="s">
        <v>454</v>
      </c>
      <c r="B241" s="134">
        <v>44794.0</v>
      </c>
      <c r="C241" s="133">
        <v>20.0</v>
      </c>
      <c r="D241" s="133">
        <v>20.0</v>
      </c>
      <c r="E241" s="133">
        <v>50.0</v>
      </c>
      <c r="F241" s="133">
        <v>50.0</v>
      </c>
      <c r="G241" s="133">
        <v>60.0</v>
      </c>
      <c r="H241" s="133">
        <v>68.0</v>
      </c>
      <c r="I241" s="133">
        <v>58.0</v>
      </c>
      <c r="J241" s="133">
        <v>60.0</v>
      </c>
      <c r="K241" s="133">
        <v>10.0</v>
      </c>
      <c r="L241" s="133">
        <v>20.0</v>
      </c>
      <c r="M241" s="133">
        <v>30.0</v>
      </c>
      <c r="N241" s="133">
        <v>50.0</v>
      </c>
      <c r="O241" s="133">
        <v>356.0</v>
      </c>
      <c r="P241" s="133">
        <v>0.0</v>
      </c>
      <c r="Q241" s="133">
        <v>0.0</v>
      </c>
      <c r="R241" s="133">
        <v>4.0</v>
      </c>
    </row>
    <row r="242">
      <c r="A242" s="133" t="s">
        <v>455</v>
      </c>
      <c r="B242" s="134">
        <v>44794.0</v>
      </c>
      <c r="C242" s="133">
        <v>40.0</v>
      </c>
      <c r="D242" s="133">
        <v>60.0</v>
      </c>
      <c r="E242" s="133">
        <v>110.0</v>
      </c>
      <c r="F242" s="133">
        <v>20.0</v>
      </c>
      <c r="G242" s="133">
        <v>110.0</v>
      </c>
      <c r="H242" s="133">
        <v>108.0</v>
      </c>
      <c r="I242" s="133">
        <v>57.0</v>
      </c>
      <c r="J242" s="133">
        <v>50.0</v>
      </c>
      <c r="K242" s="133">
        <v>40.0</v>
      </c>
      <c r="L242" s="133">
        <v>20.0</v>
      </c>
      <c r="M242" s="133">
        <v>50.0</v>
      </c>
      <c r="N242" s="133">
        <v>30.0</v>
      </c>
      <c r="O242" s="133">
        <v>384.0</v>
      </c>
      <c r="P242" s="133">
        <v>14.0</v>
      </c>
      <c r="Q242" s="133">
        <v>15.0</v>
      </c>
      <c r="R242" s="133">
        <v>7.0</v>
      </c>
    </row>
    <row r="243">
      <c r="A243" s="133" t="s">
        <v>456</v>
      </c>
      <c r="B243" s="134">
        <v>44794.0</v>
      </c>
      <c r="C243" s="133">
        <v>30.0</v>
      </c>
      <c r="D243" s="133">
        <v>40.0</v>
      </c>
      <c r="E243" s="133">
        <v>30.0</v>
      </c>
      <c r="F243" s="133">
        <v>25.0</v>
      </c>
      <c r="G243" s="133">
        <v>50.0</v>
      </c>
      <c r="H243" s="133">
        <v>56.0</v>
      </c>
      <c r="I243" s="133">
        <v>29.0</v>
      </c>
      <c r="J243" s="133">
        <v>30.0</v>
      </c>
      <c r="K243" s="133">
        <v>40.0</v>
      </c>
      <c r="L243" s="133">
        <v>30.0</v>
      </c>
      <c r="M243" s="133">
        <v>40.0</v>
      </c>
      <c r="N243" s="133">
        <v>58.0</v>
      </c>
      <c r="O243" s="133">
        <v>108.0</v>
      </c>
      <c r="P243" s="133">
        <v>3.0</v>
      </c>
      <c r="Q243" s="133">
        <v>10.0</v>
      </c>
      <c r="R243" s="133">
        <v>1.0</v>
      </c>
    </row>
    <row r="244">
      <c r="A244" s="133" t="s">
        <v>457</v>
      </c>
      <c r="B244" s="134">
        <v>44794.0</v>
      </c>
      <c r="C244" s="133">
        <v>40.0</v>
      </c>
      <c r="D244" s="133">
        <v>60.0</v>
      </c>
      <c r="E244" s="133">
        <v>120.0</v>
      </c>
      <c r="F244" s="133">
        <v>50.0</v>
      </c>
      <c r="G244" s="133">
        <v>80.0</v>
      </c>
      <c r="H244" s="133">
        <v>80.0</v>
      </c>
      <c r="I244" s="133">
        <v>60.0</v>
      </c>
      <c r="J244" s="133">
        <v>80.0</v>
      </c>
      <c r="K244" s="133">
        <v>40.0</v>
      </c>
      <c r="L244" s="133">
        <v>60.0</v>
      </c>
      <c r="M244" s="133">
        <v>30.0</v>
      </c>
      <c r="N244" s="133">
        <v>50.0</v>
      </c>
      <c r="O244" s="133">
        <v>400.0</v>
      </c>
      <c r="P244" s="133">
        <v>4.0</v>
      </c>
      <c r="Q244" s="133">
        <v>10.0</v>
      </c>
      <c r="R244" s="133">
        <v>6.0</v>
      </c>
    </row>
    <row r="245">
      <c r="A245" s="133" t="s">
        <v>458</v>
      </c>
      <c r="B245" s="134">
        <v>44794.0</v>
      </c>
    </row>
    <row r="246">
      <c r="A246" s="133" t="s">
        <v>459</v>
      </c>
      <c r="B246" s="134">
        <v>44794.0</v>
      </c>
      <c r="C246" s="133">
        <v>30.0</v>
      </c>
      <c r="D246" s="133">
        <v>20.0</v>
      </c>
      <c r="E246" s="133">
        <v>30.0</v>
      </c>
      <c r="F246" s="133">
        <v>30.0</v>
      </c>
      <c r="G246" s="133">
        <v>20.0</v>
      </c>
      <c r="H246" s="133">
        <v>44.0</v>
      </c>
      <c r="I246" s="133">
        <v>65.0</v>
      </c>
      <c r="J246" s="133">
        <v>10.0</v>
      </c>
      <c r="K246" s="133">
        <v>10.0</v>
      </c>
      <c r="L246" s="133">
        <v>20.0</v>
      </c>
      <c r="M246" s="133">
        <v>50.0</v>
      </c>
      <c r="N246" s="133">
        <v>30.0</v>
      </c>
      <c r="O246" s="133">
        <v>100.0</v>
      </c>
      <c r="P246" s="133">
        <v>4.0</v>
      </c>
      <c r="Q246" s="133">
        <v>10.0</v>
      </c>
      <c r="R246" s="133">
        <v>4.0</v>
      </c>
    </row>
    <row r="247">
      <c r="A247" s="133" t="s">
        <v>460</v>
      </c>
      <c r="B247" s="134">
        <v>44794.0</v>
      </c>
      <c r="C247" s="133">
        <v>0.0</v>
      </c>
      <c r="D247" s="133">
        <v>40.0</v>
      </c>
      <c r="E247" s="133">
        <v>30.0</v>
      </c>
      <c r="F247" s="133">
        <v>15.0</v>
      </c>
      <c r="G247" s="133">
        <v>40.0</v>
      </c>
      <c r="H247" s="133">
        <v>60.0</v>
      </c>
      <c r="I247" s="133">
        <v>83.0</v>
      </c>
      <c r="J247" s="133">
        <v>50.0</v>
      </c>
      <c r="K247" s="133">
        <v>20.0</v>
      </c>
      <c r="L247" s="133">
        <v>80.0</v>
      </c>
      <c r="M247" s="133">
        <v>42.0</v>
      </c>
      <c r="N247" s="133">
        <v>4.0</v>
      </c>
      <c r="O247" s="133">
        <v>25.0</v>
      </c>
      <c r="P247" s="133">
        <v>2.0</v>
      </c>
      <c r="Q247" s="133">
        <v>6.0</v>
      </c>
      <c r="R247" s="133">
        <v>2.0</v>
      </c>
    </row>
    <row r="248">
      <c r="A248" s="133" t="s">
        <v>461</v>
      </c>
      <c r="B248" s="134">
        <v>44794.0</v>
      </c>
    </row>
    <row r="249">
      <c r="A249" s="133" t="s">
        <v>462</v>
      </c>
      <c r="B249" s="134">
        <v>44794.0</v>
      </c>
      <c r="C249" s="133">
        <v>30.0</v>
      </c>
      <c r="D249" s="133">
        <v>20.0</v>
      </c>
      <c r="E249" s="133">
        <v>0.0</v>
      </c>
      <c r="F249" s="133">
        <v>10.0</v>
      </c>
      <c r="G249" s="133">
        <v>40.0</v>
      </c>
      <c r="H249" s="133">
        <v>36.0</v>
      </c>
      <c r="I249" s="133">
        <v>112.0</v>
      </c>
      <c r="J249" s="133">
        <v>30.0</v>
      </c>
      <c r="K249" s="133">
        <v>0.0</v>
      </c>
      <c r="L249" s="133">
        <v>90.0</v>
      </c>
      <c r="M249" s="133">
        <v>30.0</v>
      </c>
      <c r="N249" s="133">
        <v>0.0</v>
      </c>
      <c r="O249" s="133">
        <v>0.0</v>
      </c>
      <c r="P249" s="133">
        <v>0.0</v>
      </c>
      <c r="Q249" s="133">
        <v>5.0</v>
      </c>
      <c r="R249" s="133">
        <v>2.0</v>
      </c>
    </row>
    <row r="250">
      <c r="A250" s="133" t="s">
        <v>463</v>
      </c>
      <c r="B250" s="134">
        <v>44794.0</v>
      </c>
      <c r="C250" s="133">
        <v>0.0</v>
      </c>
      <c r="D250" s="133">
        <v>0.0</v>
      </c>
      <c r="E250" s="133">
        <v>0.0</v>
      </c>
      <c r="F250" s="133">
        <v>0.0</v>
      </c>
      <c r="G250" s="133">
        <v>0.0</v>
      </c>
      <c r="H250" s="133">
        <v>0.0</v>
      </c>
      <c r="I250" s="133">
        <v>0.0</v>
      </c>
      <c r="J250" s="133">
        <v>0.0</v>
      </c>
      <c r="K250" s="133">
        <v>0.0</v>
      </c>
      <c r="L250" s="133">
        <v>20.0</v>
      </c>
      <c r="M250" s="133">
        <v>0.0</v>
      </c>
      <c r="N250" s="133">
        <v>10.0</v>
      </c>
      <c r="O250" s="133">
        <v>0.0</v>
      </c>
      <c r="P250" s="133">
        <v>0.0</v>
      </c>
      <c r="Q250" s="133">
        <v>0.0</v>
      </c>
      <c r="R250" s="133">
        <v>0.0</v>
      </c>
    </row>
    <row r="251">
      <c r="A251" s="133" t="s">
        <v>464</v>
      </c>
      <c r="B251" s="134">
        <v>44794.0</v>
      </c>
      <c r="C251" s="133">
        <v>0.0</v>
      </c>
      <c r="D251" s="133">
        <v>0.0</v>
      </c>
      <c r="E251" s="133">
        <v>20.0</v>
      </c>
      <c r="F251" s="133">
        <v>0.0</v>
      </c>
      <c r="G251" s="133">
        <v>10.0</v>
      </c>
      <c r="H251" s="133">
        <v>10.0</v>
      </c>
      <c r="I251" s="133">
        <v>8.0</v>
      </c>
      <c r="J251" s="133">
        <v>10.0</v>
      </c>
      <c r="K251" s="133">
        <v>10.0</v>
      </c>
      <c r="L251" s="133">
        <v>20.0</v>
      </c>
      <c r="M251" s="133">
        <v>10.0</v>
      </c>
      <c r="N251" s="133">
        <v>20.0</v>
      </c>
      <c r="O251" s="133">
        <v>100.0</v>
      </c>
      <c r="P251" s="133">
        <v>2.0</v>
      </c>
      <c r="Q251" s="133">
        <v>5.0</v>
      </c>
      <c r="R251" s="133">
        <v>1.0</v>
      </c>
    </row>
    <row r="252">
      <c r="A252" s="133" t="s">
        <v>465</v>
      </c>
      <c r="B252" s="134">
        <v>44794.0</v>
      </c>
      <c r="C252" s="133">
        <v>100.0</v>
      </c>
      <c r="D252" s="133">
        <v>80.0</v>
      </c>
      <c r="E252" s="133">
        <v>100.0</v>
      </c>
      <c r="F252" s="133">
        <v>0.0</v>
      </c>
      <c r="G252" s="133">
        <v>60.0</v>
      </c>
      <c r="H252" s="133">
        <v>64.0</v>
      </c>
      <c r="I252" s="133">
        <v>72.0</v>
      </c>
      <c r="J252" s="133">
        <v>30.0</v>
      </c>
      <c r="K252" s="133">
        <v>0.0</v>
      </c>
      <c r="L252" s="133">
        <v>30.0</v>
      </c>
      <c r="M252" s="133">
        <v>152.0</v>
      </c>
      <c r="N252" s="133">
        <v>60.0</v>
      </c>
      <c r="O252" s="133">
        <v>0.0</v>
      </c>
      <c r="P252" s="133">
        <v>0.0</v>
      </c>
      <c r="Q252" s="133">
        <v>0.0</v>
      </c>
      <c r="R252" s="133">
        <v>2.0</v>
      </c>
    </row>
    <row r="253">
      <c r="A253" s="133" t="s">
        <v>466</v>
      </c>
      <c r="B253" s="134">
        <v>44794.0</v>
      </c>
      <c r="C253" s="133">
        <v>20.0</v>
      </c>
      <c r="D253" s="133">
        <v>20.0</v>
      </c>
      <c r="E253" s="133">
        <v>40.0</v>
      </c>
      <c r="F253" s="133">
        <v>30.0</v>
      </c>
      <c r="G253" s="133">
        <v>0.0</v>
      </c>
      <c r="H253" s="133">
        <v>0.0</v>
      </c>
      <c r="I253" s="133">
        <v>50.0</v>
      </c>
      <c r="J253" s="133">
        <v>0.0</v>
      </c>
      <c r="K253" s="133">
        <v>20.0</v>
      </c>
      <c r="L253" s="133">
        <v>50.0</v>
      </c>
      <c r="M253" s="133">
        <v>0.0</v>
      </c>
      <c r="N253" s="133">
        <v>70.0</v>
      </c>
      <c r="O253" s="133">
        <v>300.0</v>
      </c>
      <c r="P253" s="133">
        <v>1.0</v>
      </c>
      <c r="Q253" s="133">
        <v>5.0</v>
      </c>
      <c r="R253" s="133">
        <v>3.0</v>
      </c>
    </row>
    <row r="254">
      <c r="A254" s="133" t="s">
        <v>467</v>
      </c>
      <c r="B254" s="134">
        <v>44794.0</v>
      </c>
      <c r="C254" s="133">
        <v>30.0</v>
      </c>
      <c r="D254" s="133">
        <v>60.0</v>
      </c>
      <c r="E254" s="133">
        <v>100.0</v>
      </c>
      <c r="F254" s="133">
        <v>30.0</v>
      </c>
      <c r="G254" s="133">
        <v>80.0</v>
      </c>
      <c r="H254" s="133">
        <v>84.0</v>
      </c>
      <c r="I254" s="133">
        <v>50.0</v>
      </c>
      <c r="J254" s="133">
        <v>80.0</v>
      </c>
      <c r="K254" s="133">
        <v>50.0</v>
      </c>
      <c r="L254" s="133">
        <v>40.0</v>
      </c>
      <c r="M254" s="133">
        <v>50.0</v>
      </c>
      <c r="N254" s="133">
        <v>30.0</v>
      </c>
      <c r="O254" s="133">
        <v>300.0</v>
      </c>
      <c r="P254" s="133">
        <v>1.0</v>
      </c>
      <c r="Q254" s="133">
        <v>5.0</v>
      </c>
      <c r="R254" s="133">
        <v>3.0</v>
      </c>
    </row>
    <row r="255">
      <c r="A255" s="133" t="s">
        <v>468</v>
      </c>
      <c r="B255" s="134">
        <v>44794.0</v>
      </c>
      <c r="C255" s="133">
        <v>0.0</v>
      </c>
      <c r="D255" s="133">
        <v>0.0</v>
      </c>
      <c r="E255" s="133">
        <v>0.0</v>
      </c>
      <c r="F255" s="133">
        <v>10.0</v>
      </c>
      <c r="G255" s="133">
        <v>10.0</v>
      </c>
      <c r="H255" s="133">
        <v>10.0</v>
      </c>
      <c r="I255" s="133">
        <v>20.0</v>
      </c>
      <c r="J255" s="133">
        <v>0.0</v>
      </c>
      <c r="K255" s="133">
        <v>0.0</v>
      </c>
      <c r="L255" s="133">
        <v>10.0</v>
      </c>
      <c r="M255" s="133">
        <v>0.0</v>
      </c>
      <c r="N255" s="133">
        <v>20.0</v>
      </c>
      <c r="O255" s="133">
        <v>200.0</v>
      </c>
      <c r="P255" s="133">
        <v>0.0</v>
      </c>
      <c r="Q255" s="133">
        <v>0.0</v>
      </c>
      <c r="R255" s="133">
        <v>1.0</v>
      </c>
    </row>
    <row r="256">
      <c r="A256" s="133" t="s">
        <v>469</v>
      </c>
      <c r="B256" s="134">
        <v>44794.0</v>
      </c>
      <c r="C256" s="133">
        <v>40.0</v>
      </c>
      <c r="D256" s="133">
        <v>40.0</v>
      </c>
      <c r="E256" s="133">
        <v>260.0</v>
      </c>
      <c r="F256" s="133">
        <v>50.0</v>
      </c>
      <c r="G256" s="133">
        <v>50.0</v>
      </c>
      <c r="H256" s="133">
        <v>44.0</v>
      </c>
      <c r="I256" s="133">
        <v>55.0</v>
      </c>
      <c r="J256" s="133">
        <v>20.0</v>
      </c>
      <c r="K256" s="133">
        <v>0.0</v>
      </c>
      <c r="L256" s="133">
        <v>30.0</v>
      </c>
      <c r="M256" s="133">
        <v>30.0</v>
      </c>
      <c r="N256" s="133">
        <v>60.0</v>
      </c>
      <c r="O256" s="133">
        <v>0.0</v>
      </c>
      <c r="P256" s="133">
        <v>0.0</v>
      </c>
      <c r="Q256" s="133">
        <v>0.0</v>
      </c>
      <c r="R256" s="133">
        <v>0.0</v>
      </c>
    </row>
    <row r="257">
      <c r="A257" s="133" t="s">
        <v>470</v>
      </c>
      <c r="B257" s="134">
        <v>44794.0</v>
      </c>
      <c r="C257" s="133">
        <v>30.0</v>
      </c>
      <c r="D257" s="133">
        <v>60.0</v>
      </c>
      <c r="E257" s="133">
        <v>60.0</v>
      </c>
      <c r="F257" s="133">
        <v>30.0</v>
      </c>
      <c r="G257" s="133">
        <v>30.0</v>
      </c>
      <c r="H257" s="133">
        <v>60.0</v>
      </c>
      <c r="I257" s="133">
        <v>60.0</v>
      </c>
      <c r="J257" s="133">
        <v>50.0</v>
      </c>
      <c r="K257" s="133">
        <v>40.0</v>
      </c>
      <c r="L257" s="133">
        <v>40.0</v>
      </c>
      <c r="M257" s="133">
        <v>50.0</v>
      </c>
      <c r="N257" s="133">
        <v>60.0</v>
      </c>
      <c r="O257" s="133">
        <v>400.0</v>
      </c>
      <c r="P257" s="133">
        <v>40.0</v>
      </c>
      <c r="Q257" s="133">
        <v>7.0</v>
      </c>
      <c r="R257" s="133">
        <v>4.0</v>
      </c>
    </row>
    <row r="258">
      <c r="A258" s="133" t="s">
        <v>471</v>
      </c>
      <c r="B258" s="134">
        <v>44794.0</v>
      </c>
      <c r="C258" s="133">
        <v>10.0</v>
      </c>
      <c r="D258" s="133">
        <v>40.0</v>
      </c>
      <c r="E258" s="133">
        <v>30.0</v>
      </c>
      <c r="F258" s="133">
        <v>25.0</v>
      </c>
      <c r="G258" s="133">
        <v>40.0</v>
      </c>
      <c r="H258" s="133">
        <v>44.0</v>
      </c>
      <c r="I258" s="133">
        <v>89.0</v>
      </c>
      <c r="J258" s="133">
        <v>50.0</v>
      </c>
      <c r="K258" s="133">
        <v>30.0</v>
      </c>
      <c r="L258" s="133">
        <v>20.0</v>
      </c>
      <c r="M258" s="133">
        <v>30.0</v>
      </c>
      <c r="N258" s="133">
        <v>70.0</v>
      </c>
      <c r="O258" s="133">
        <v>252.0</v>
      </c>
      <c r="P258" s="133">
        <v>0.0</v>
      </c>
      <c r="Q258" s="133">
        <v>5.0</v>
      </c>
      <c r="R258" s="133">
        <v>6.0</v>
      </c>
    </row>
    <row r="259">
      <c r="A259" s="133" t="s">
        <v>472</v>
      </c>
      <c r="B259" s="134">
        <v>44794.0</v>
      </c>
      <c r="C259" s="133">
        <v>20.0</v>
      </c>
      <c r="D259" s="133">
        <v>20.0</v>
      </c>
      <c r="E259" s="133">
        <v>10.0</v>
      </c>
      <c r="F259" s="133">
        <v>20.0</v>
      </c>
      <c r="G259" s="133">
        <v>10.0</v>
      </c>
      <c r="H259" s="133">
        <v>26.0</v>
      </c>
      <c r="I259" s="133">
        <v>8.0</v>
      </c>
      <c r="J259" s="133">
        <v>30.0</v>
      </c>
      <c r="K259" s="133">
        <v>50.0</v>
      </c>
      <c r="L259" s="133">
        <v>30.0</v>
      </c>
      <c r="M259" s="133">
        <v>30.0</v>
      </c>
      <c r="N259" s="133">
        <v>33.0</v>
      </c>
      <c r="O259" s="133">
        <v>179.0</v>
      </c>
      <c r="P259" s="133">
        <v>6.0</v>
      </c>
      <c r="Q259" s="133">
        <v>4.0</v>
      </c>
      <c r="R259" s="133">
        <v>6.0</v>
      </c>
    </row>
    <row r="260">
      <c r="A260" s="133" t="s">
        <v>473</v>
      </c>
      <c r="B260" s="134">
        <v>44794.0</v>
      </c>
      <c r="C260" s="133">
        <v>0.0</v>
      </c>
      <c r="D260" s="133">
        <v>0.0</v>
      </c>
      <c r="E260" s="133">
        <v>30.0</v>
      </c>
      <c r="F260" s="133">
        <v>10.0</v>
      </c>
      <c r="G260" s="133">
        <v>70.0</v>
      </c>
      <c r="H260" s="133">
        <v>0.0</v>
      </c>
      <c r="I260" s="133">
        <v>34.0</v>
      </c>
      <c r="J260" s="133">
        <v>30.0</v>
      </c>
      <c r="K260" s="133">
        <v>0.0</v>
      </c>
      <c r="L260" s="133">
        <v>20.0</v>
      </c>
      <c r="M260" s="133">
        <v>0.0</v>
      </c>
      <c r="N260" s="133">
        <v>20.0</v>
      </c>
      <c r="O260" s="133">
        <v>150.0</v>
      </c>
      <c r="P260" s="133">
        <v>0.0</v>
      </c>
      <c r="Q260" s="133">
        <v>1.0</v>
      </c>
      <c r="R260" s="133">
        <v>1.0</v>
      </c>
    </row>
    <row r="261">
      <c r="A261" s="133" t="s">
        <v>474</v>
      </c>
      <c r="B261" s="134">
        <v>44794.0</v>
      </c>
    </row>
    <row r="262">
      <c r="A262" s="133" t="s">
        <v>475</v>
      </c>
      <c r="B262" s="134">
        <v>44794.0</v>
      </c>
      <c r="C262" s="133">
        <v>10.0</v>
      </c>
      <c r="D262" s="133">
        <v>20.0</v>
      </c>
      <c r="E262" s="133">
        <v>50.0</v>
      </c>
      <c r="F262" s="133">
        <v>0.0</v>
      </c>
      <c r="G262" s="133">
        <v>10.0</v>
      </c>
      <c r="H262" s="133">
        <v>12.0</v>
      </c>
      <c r="I262" s="133">
        <v>12.0</v>
      </c>
      <c r="J262" s="133">
        <v>60.0</v>
      </c>
      <c r="K262" s="133">
        <v>20.0</v>
      </c>
      <c r="L262" s="133">
        <v>0.0</v>
      </c>
      <c r="M262" s="133">
        <v>20.0</v>
      </c>
      <c r="N262" s="133">
        <v>30.0</v>
      </c>
      <c r="O262" s="133">
        <v>100.0</v>
      </c>
      <c r="P262" s="133">
        <v>0.0</v>
      </c>
      <c r="Q262" s="133">
        <v>0.0</v>
      </c>
      <c r="R262" s="133">
        <v>0.0</v>
      </c>
    </row>
    <row r="263">
      <c r="A263" s="133" t="s">
        <v>476</v>
      </c>
      <c r="B263" s="134">
        <v>44794.0</v>
      </c>
      <c r="C263" s="133">
        <v>10.0</v>
      </c>
      <c r="D263" s="133">
        <v>60.0</v>
      </c>
      <c r="E263" s="133">
        <v>80.0</v>
      </c>
      <c r="F263" s="133">
        <v>25.0</v>
      </c>
      <c r="G263" s="133">
        <v>20.0</v>
      </c>
      <c r="H263" s="133">
        <v>16.0</v>
      </c>
      <c r="I263" s="133">
        <v>13.0</v>
      </c>
      <c r="J263" s="133">
        <v>50.0</v>
      </c>
      <c r="K263" s="133">
        <v>20.0</v>
      </c>
      <c r="L263" s="133">
        <v>50.0</v>
      </c>
      <c r="M263" s="133">
        <v>20.0</v>
      </c>
      <c r="N263" s="133">
        <v>1.0</v>
      </c>
      <c r="O263" s="133">
        <v>0.0</v>
      </c>
      <c r="P263" s="133">
        <v>1.0</v>
      </c>
      <c r="Q263" s="133">
        <v>1.0</v>
      </c>
      <c r="R263" s="133">
        <v>1.0</v>
      </c>
    </row>
    <row r="264">
      <c r="A264" s="133" t="s">
        <v>477</v>
      </c>
      <c r="B264" s="134">
        <v>44794.0</v>
      </c>
      <c r="C264" s="133">
        <v>30.0</v>
      </c>
      <c r="D264" s="133">
        <v>20.0</v>
      </c>
      <c r="E264" s="133">
        <v>10.0</v>
      </c>
      <c r="F264" s="133">
        <v>40.0</v>
      </c>
      <c r="G264" s="133">
        <v>0.0</v>
      </c>
      <c r="H264" s="133">
        <v>28.0</v>
      </c>
      <c r="I264" s="133">
        <v>31.0</v>
      </c>
      <c r="J264" s="133">
        <v>30.0</v>
      </c>
      <c r="K264" s="133">
        <v>0.0</v>
      </c>
      <c r="L264" s="133">
        <v>70.0</v>
      </c>
      <c r="M264" s="133">
        <v>29.0</v>
      </c>
      <c r="N264" s="133">
        <v>0.0</v>
      </c>
      <c r="O264" s="133">
        <v>0.0</v>
      </c>
      <c r="P264" s="133">
        <v>0.0</v>
      </c>
      <c r="Q264" s="133">
        <v>0.0</v>
      </c>
      <c r="R264" s="133">
        <v>0.0</v>
      </c>
    </row>
    <row r="265">
      <c r="A265" s="133" t="s">
        <v>478</v>
      </c>
      <c r="B265" s="134">
        <v>44794.0</v>
      </c>
      <c r="C265" s="133">
        <v>20.0</v>
      </c>
      <c r="D265" s="133">
        <v>20.0</v>
      </c>
      <c r="E265" s="133">
        <v>100.0</v>
      </c>
      <c r="F265" s="133">
        <v>0.0</v>
      </c>
      <c r="G265" s="133">
        <v>50.0</v>
      </c>
      <c r="H265" s="133">
        <v>28.0</v>
      </c>
      <c r="I265" s="133">
        <v>16.0</v>
      </c>
      <c r="J265" s="133">
        <v>10.0</v>
      </c>
      <c r="K265" s="133">
        <v>20.0</v>
      </c>
      <c r="L265" s="133">
        <v>60.0</v>
      </c>
      <c r="M265" s="133">
        <v>50.0</v>
      </c>
      <c r="N265" s="133">
        <v>50.0</v>
      </c>
      <c r="O265" s="133">
        <v>100.0</v>
      </c>
      <c r="P265" s="133">
        <v>0.0</v>
      </c>
      <c r="Q265" s="133">
        <v>5.0</v>
      </c>
      <c r="R265" s="133">
        <v>2.0</v>
      </c>
    </row>
    <row r="266">
      <c r="A266" s="133" t="s">
        <v>479</v>
      </c>
      <c r="B266" s="134">
        <v>44794.0</v>
      </c>
      <c r="C266" s="133">
        <v>30.0</v>
      </c>
      <c r="D266" s="133">
        <v>20.0</v>
      </c>
      <c r="E266" s="133">
        <v>20.0</v>
      </c>
      <c r="F266" s="133">
        <v>50.0</v>
      </c>
      <c r="G266" s="133">
        <v>20.0</v>
      </c>
      <c r="H266" s="133">
        <v>16.0</v>
      </c>
      <c r="I266" s="133">
        <v>30.0</v>
      </c>
      <c r="J266" s="133">
        <v>0.0</v>
      </c>
      <c r="K266" s="133">
        <v>0.0</v>
      </c>
      <c r="L266" s="133">
        <v>0.0</v>
      </c>
      <c r="M266" s="133">
        <v>30.0</v>
      </c>
      <c r="N266" s="133">
        <v>30.0</v>
      </c>
      <c r="O266" s="133">
        <v>100.0</v>
      </c>
      <c r="P266" s="133">
        <v>0.0</v>
      </c>
      <c r="Q266" s="133">
        <v>0.0</v>
      </c>
      <c r="R266" s="133">
        <v>3.0</v>
      </c>
    </row>
    <row r="267">
      <c r="A267" s="133" t="s">
        <v>480</v>
      </c>
      <c r="B267" s="134">
        <v>44794.0</v>
      </c>
      <c r="C267" s="133">
        <v>0.0</v>
      </c>
      <c r="D267" s="133">
        <v>0.0</v>
      </c>
      <c r="E267" s="133">
        <v>0.0</v>
      </c>
      <c r="F267" s="133">
        <v>0.0</v>
      </c>
      <c r="G267" s="133">
        <v>0.0</v>
      </c>
      <c r="H267" s="133">
        <v>0.0</v>
      </c>
      <c r="I267" s="133">
        <v>6.0</v>
      </c>
      <c r="J267" s="133">
        <v>0.0</v>
      </c>
      <c r="K267" s="133">
        <v>0.0</v>
      </c>
      <c r="L267" s="133">
        <v>0.0</v>
      </c>
      <c r="M267" s="133">
        <v>0.0</v>
      </c>
      <c r="N267" s="133">
        <v>20.0</v>
      </c>
      <c r="O267" s="133">
        <v>100.0</v>
      </c>
      <c r="P267" s="133">
        <v>3.0</v>
      </c>
      <c r="Q267" s="133">
        <v>7.0</v>
      </c>
      <c r="R267" s="133">
        <v>8.0</v>
      </c>
    </row>
    <row r="268">
      <c r="A268" s="133" t="s">
        <v>481</v>
      </c>
      <c r="B268" s="134">
        <v>44794.0</v>
      </c>
      <c r="C268" s="133">
        <v>10.0</v>
      </c>
      <c r="D268" s="133">
        <v>0.0</v>
      </c>
      <c r="E268" s="133">
        <v>50.0</v>
      </c>
      <c r="F268" s="133">
        <v>15.0</v>
      </c>
      <c r="G268" s="133">
        <v>60.0</v>
      </c>
      <c r="H268" s="133">
        <v>44.0</v>
      </c>
      <c r="I268" s="133">
        <v>24.0</v>
      </c>
      <c r="J268" s="133">
        <v>40.0</v>
      </c>
      <c r="K268" s="133">
        <v>0.0</v>
      </c>
      <c r="L268" s="133">
        <v>10.0</v>
      </c>
      <c r="M268" s="133">
        <v>0.0</v>
      </c>
      <c r="N268" s="133">
        <v>40.0</v>
      </c>
      <c r="O268" s="133">
        <v>100.0</v>
      </c>
      <c r="P268" s="133">
        <v>0.0</v>
      </c>
      <c r="Q268" s="133">
        <v>0.0</v>
      </c>
      <c r="R268" s="133">
        <v>1.0</v>
      </c>
    </row>
    <row r="269">
      <c r="A269" s="133" t="s">
        <v>482</v>
      </c>
      <c r="B269" s="134">
        <v>44794.0</v>
      </c>
      <c r="C269" s="133">
        <v>500.0</v>
      </c>
      <c r="D269" s="133">
        <v>100.0</v>
      </c>
      <c r="E269" s="133">
        <v>250.0</v>
      </c>
      <c r="F269" s="133">
        <v>100.0</v>
      </c>
      <c r="G269" s="133">
        <v>160.0</v>
      </c>
      <c r="H269" s="133">
        <v>140.0</v>
      </c>
      <c r="I269" s="133">
        <v>60.0</v>
      </c>
      <c r="J269" s="133">
        <v>90.0</v>
      </c>
      <c r="K269" s="133">
        <v>70.0</v>
      </c>
      <c r="L269" s="133">
        <v>270.0</v>
      </c>
      <c r="M269" s="133">
        <v>151.0</v>
      </c>
      <c r="N269" s="133">
        <v>80.0</v>
      </c>
      <c r="O269" s="133">
        <v>450.0</v>
      </c>
      <c r="P269" s="133">
        <v>5.0</v>
      </c>
      <c r="Q269" s="133">
        <v>7.0</v>
      </c>
      <c r="R269" s="133">
        <v>0.0</v>
      </c>
    </row>
    <row r="270">
      <c r="A270" s="133" t="s">
        <v>483</v>
      </c>
      <c r="B270" s="134">
        <v>44794.0</v>
      </c>
      <c r="C270" s="133">
        <v>10.0</v>
      </c>
      <c r="D270" s="133">
        <v>0.0</v>
      </c>
      <c r="E270" s="133">
        <v>20.0</v>
      </c>
      <c r="F270" s="133">
        <v>5.0</v>
      </c>
      <c r="G270" s="133">
        <v>0.0</v>
      </c>
      <c r="H270" s="133">
        <v>8.0</v>
      </c>
      <c r="I270" s="133">
        <v>7.0</v>
      </c>
      <c r="J270" s="133">
        <v>0.0</v>
      </c>
      <c r="K270" s="133">
        <v>10.0</v>
      </c>
      <c r="L270" s="133">
        <v>10.0</v>
      </c>
      <c r="M270" s="133">
        <v>12.0</v>
      </c>
      <c r="N270" s="133">
        <v>0.0</v>
      </c>
      <c r="O270" s="133">
        <v>20.0</v>
      </c>
      <c r="P270" s="133">
        <v>0.0</v>
      </c>
      <c r="Q270" s="133">
        <v>2.0</v>
      </c>
      <c r="R270" s="133">
        <v>0.0</v>
      </c>
    </row>
    <row r="271">
      <c r="A271" s="133" t="s">
        <v>484</v>
      </c>
      <c r="B271" s="134">
        <v>44794.0</v>
      </c>
    </row>
    <row r="272">
      <c r="A272" s="133" t="s">
        <v>485</v>
      </c>
      <c r="B272" s="134">
        <v>44794.0</v>
      </c>
    </row>
    <row r="273">
      <c r="A273" s="133" t="s">
        <v>486</v>
      </c>
      <c r="B273" s="134">
        <v>44794.0</v>
      </c>
    </row>
    <row r="274">
      <c r="A274" s="133" t="s">
        <v>453</v>
      </c>
      <c r="B274" s="134">
        <v>44825.0</v>
      </c>
      <c r="C274" s="133">
        <v>140.0</v>
      </c>
      <c r="D274" s="133">
        <v>20.0</v>
      </c>
      <c r="E274" s="133">
        <v>270.0</v>
      </c>
      <c r="F274" s="133">
        <v>285.0</v>
      </c>
      <c r="G274" s="133">
        <v>290.0</v>
      </c>
      <c r="H274" s="133">
        <v>632.0</v>
      </c>
      <c r="I274" s="133">
        <v>130.0</v>
      </c>
      <c r="J274" s="133">
        <v>30.0</v>
      </c>
      <c r="K274" s="133">
        <v>0.0</v>
      </c>
      <c r="L274" s="133">
        <v>790.0</v>
      </c>
      <c r="M274" s="133">
        <v>580.0</v>
      </c>
      <c r="N274" s="133">
        <v>100.0</v>
      </c>
      <c r="O274" s="133">
        <v>2000.0</v>
      </c>
      <c r="P274" s="133">
        <v>100.0</v>
      </c>
      <c r="Q274" s="133">
        <v>100.0</v>
      </c>
      <c r="R274" s="133">
        <v>50.0</v>
      </c>
    </row>
    <row r="275">
      <c r="A275" s="133" t="s">
        <v>454</v>
      </c>
      <c r="B275" s="134">
        <v>44825.0</v>
      </c>
      <c r="C275" s="133">
        <v>30.0</v>
      </c>
      <c r="D275" s="133">
        <v>40.0</v>
      </c>
      <c r="E275" s="133">
        <v>40.0</v>
      </c>
      <c r="F275" s="133">
        <v>35.0</v>
      </c>
      <c r="G275" s="133">
        <v>30.0</v>
      </c>
      <c r="H275" s="133">
        <v>40.0</v>
      </c>
      <c r="I275" s="133">
        <v>55.0</v>
      </c>
      <c r="J275" s="133">
        <v>40.0</v>
      </c>
      <c r="K275" s="133">
        <v>0.0</v>
      </c>
      <c r="L275" s="133">
        <v>50.0</v>
      </c>
      <c r="M275" s="133">
        <v>27.0</v>
      </c>
      <c r="N275" s="133">
        <v>50.0</v>
      </c>
      <c r="O275" s="133">
        <v>100.0</v>
      </c>
      <c r="P275" s="133">
        <v>0.0</v>
      </c>
      <c r="Q275" s="133">
        <v>0.0</v>
      </c>
      <c r="R275" s="133">
        <v>0.0</v>
      </c>
    </row>
    <row r="276">
      <c r="A276" s="133" t="s">
        <v>455</v>
      </c>
      <c r="B276" s="134">
        <v>44825.0</v>
      </c>
      <c r="C276" s="133">
        <v>30.0</v>
      </c>
      <c r="D276" s="133">
        <v>0.0</v>
      </c>
      <c r="E276" s="133">
        <v>50.0</v>
      </c>
      <c r="F276" s="133">
        <v>10.0</v>
      </c>
      <c r="G276" s="133">
        <v>60.0</v>
      </c>
      <c r="H276" s="133">
        <v>60.0</v>
      </c>
      <c r="I276" s="133">
        <v>50.0</v>
      </c>
      <c r="J276" s="133">
        <v>20.0</v>
      </c>
      <c r="K276" s="133">
        <v>20.0</v>
      </c>
      <c r="L276" s="133">
        <v>40.0</v>
      </c>
      <c r="M276" s="133">
        <v>50.0</v>
      </c>
      <c r="N276" s="133">
        <v>20.0</v>
      </c>
      <c r="O276" s="133">
        <v>100.0</v>
      </c>
      <c r="P276" s="133">
        <v>0.0</v>
      </c>
      <c r="Q276" s="133">
        <v>2.0</v>
      </c>
      <c r="R276" s="133">
        <v>2.0</v>
      </c>
    </row>
    <row r="277">
      <c r="A277" s="133" t="s">
        <v>456</v>
      </c>
      <c r="B277" s="134">
        <v>44825.0</v>
      </c>
      <c r="C277" s="133">
        <v>20.0</v>
      </c>
      <c r="D277" s="133">
        <v>60.0</v>
      </c>
      <c r="E277" s="133">
        <v>30.0</v>
      </c>
      <c r="F277" s="133">
        <v>20.0</v>
      </c>
      <c r="G277" s="133">
        <v>60.0</v>
      </c>
      <c r="H277" s="133">
        <v>52.0</v>
      </c>
      <c r="I277" s="133">
        <v>61.0</v>
      </c>
      <c r="J277" s="133">
        <v>30.0</v>
      </c>
      <c r="K277" s="133">
        <v>10.0</v>
      </c>
      <c r="L277" s="133">
        <v>70.0</v>
      </c>
      <c r="M277" s="133">
        <v>40.0</v>
      </c>
      <c r="N277" s="133">
        <v>22.0</v>
      </c>
      <c r="O277" s="133">
        <v>278.0</v>
      </c>
      <c r="P277" s="133">
        <v>3.0</v>
      </c>
      <c r="Q277" s="133">
        <v>4.0</v>
      </c>
      <c r="R277" s="133">
        <v>2.0</v>
      </c>
    </row>
    <row r="278">
      <c r="A278" s="133" t="s">
        <v>457</v>
      </c>
      <c r="B278" s="134">
        <v>44825.0</v>
      </c>
      <c r="C278" s="133">
        <v>70.0</v>
      </c>
      <c r="D278" s="133">
        <v>40.0</v>
      </c>
      <c r="E278" s="133">
        <v>30.0</v>
      </c>
      <c r="F278" s="133">
        <v>35.0</v>
      </c>
      <c r="G278" s="133">
        <v>30.0</v>
      </c>
      <c r="H278" s="133">
        <v>40.0</v>
      </c>
      <c r="I278" s="133">
        <v>28.0</v>
      </c>
      <c r="J278" s="133">
        <v>40.0</v>
      </c>
      <c r="K278" s="133">
        <v>10.0</v>
      </c>
      <c r="L278" s="133">
        <v>90.0</v>
      </c>
      <c r="M278" s="133">
        <v>17.0</v>
      </c>
      <c r="N278" s="133">
        <v>24.0</v>
      </c>
      <c r="O278" s="133">
        <v>47.0</v>
      </c>
      <c r="P278" s="133">
        <v>4.0</v>
      </c>
      <c r="Q278" s="133">
        <v>1.0</v>
      </c>
      <c r="R278" s="133">
        <v>2.0</v>
      </c>
    </row>
    <row r="279">
      <c r="A279" s="133" t="s">
        <v>458</v>
      </c>
      <c r="B279" s="134">
        <v>44825.0</v>
      </c>
      <c r="C279" s="133">
        <v>10.0</v>
      </c>
      <c r="D279" s="133">
        <v>20.0</v>
      </c>
      <c r="E279" s="133">
        <v>20.0</v>
      </c>
      <c r="F279" s="133">
        <v>30.0</v>
      </c>
      <c r="G279" s="133">
        <v>20.0</v>
      </c>
      <c r="H279" s="133">
        <v>0.0</v>
      </c>
      <c r="I279" s="133">
        <v>18.0</v>
      </c>
      <c r="J279" s="133">
        <v>0.0</v>
      </c>
      <c r="K279" s="133">
        <v>0.0</v>
      </c>
      <c r="L279" s="133">
        <v>20.0</v>
      </c>
      <c r="M279" s="133">
        <v>0.0</v>
      </c>
      <c r="N279" s="133">
        <v>20.0</v>
      </c>
      <c r="O279" s="133">
        <v>200.0</v>
      </c>
      <c r="P279" s="133">
        <v>4.0</v>
      </c>
      <c r="Q279" s="133">
        <v>10.0</v>
      </c>
      <c r="R279" s="133">
        <v>5.0</v>
      </c>
    </row>
    <row r="280">
      <c r="A280" s="133" t="s">
        <v>459</v>
      </c>
      <c r="B280" s="134">
        <v>44825.0</v>
      </c>
      <c r="C280" s="133">
        <v>20.0</v>
      </c>
      <c r="D280" s="133">
        <v>0.0</v>
      </c>
      <c r="E280" s="133">
        <v>10.0</v>
      </c>
      <c r="F280" s="133">
        <v>15.0</v>
      </c>
      <c r="G280" s="133">
        <v>20.0</v>
      </c>
      <c r="H280" s="133">
        <v>60.0</v>
      </c>
      <c r="I280" s="133">
        <v>60.0</v>
      </c>
      <c r="J280" s="133">
        <v>0.0</v>
      </c>
      <c r="K280" s="133">
        <v>10.0</v>
      </c>
      <c r="L280" s="133">
        <v>30.0</v>
      </c>
      <c r="M280" s="133">
        <v>60.0</v>
      </c>
      <c r="N280" s="133">
        <v>40.0</v>
      </c>
      <c r="O280" s="133">
        <v>200.0</v>
      </c>
      <c r="P280" s="133">
        <v>5.0</v>
      </c>
      <c r="Q280" s="133">
        <v>10.0</v>
      </c>
      <c r="R280" s="133">
        <v>0.0</v>
      </c>
    </row>
    <row r="281">
      <c r="A281" s="133" t="s">
        <v>460</v>
      </c>
      <c r="B281" s="134">
        <v>44825.0</v>
      </c>
      <c r="C281" s="133">
        <v>30.0</v>
      </c>
      <c r="D281" s="133">
        <v>40.0</v>
      </c>
      <c r="E281" s="133">
        <v>30.0</v>
      </c>
      <c r="F281" s="133">
        <v>30.0</v>
      </c>
      <c r="G281" s="133">
        <v>50.0</v>
      </c>
      <c r="H281" s="133">
        <v>44.0</v>
      </c>
      <c r="I281" s="133">
        <v>50.0</v>
      </c>
      <c r="J281" s="133">
        <v>50.0</v>
      </c>
      <c r="K281" s="133">
        <v>30.0</v>
      </c>
      <c r="L281" s="133">
        <v>40.0</v>
      </c>
      <c r="M281" s="133">
        <v>46.0</v>
      </c>
      <c r="N281" s="133">
        <v>39.0</v>
      </c>
      <c r="O281" s="133">
        <v>150.0</v>
      </c>
      <c r="P281" s="133">
        <v>3.0</v>
      </c>
      <c r="Q281" s="133">
        <v>6.0</v>
      </c>
      <c r="R281" s="133">
        <v>0.0</v>
      </c>
    </row>
    <row r="282">
      <c r="A282" s="133" t="s">
        <v>461</v>
      </c>
      <c r="B282" s="134">
        <v>44825.0</v>
      </c>
    </row>
    <row r="283">
      <c r="A283" s="133" t="s">
        <v>462</v>
      </c>
      <c r="B283" s="134">
        <v>44825.0</v>
      </c>
      <c r="C283" s="133">
        <v>30.0</v>
      </c>
      <c r="D283" s="133">
        <v>20.0</v>
      </c>
      <c r="E283" s="133">
        <v>30.0</v>
      </c>
      <c r="F283" s="133">
        <v>5.0</v>
      </c>
      <c r="G283" s="133">
        <v>30.0</v>
      </c>
      <c r="H283" s="133">
        <v>52.0</v>
      </c>
      <c r="I283" s="133">
        <v>41.0</v>
      </c>
      <c r="J283" s="133">
        <v>70.0</v>
      </c>
      <c r="K283" s="133">
        <v>30.0</v>
      </c>
      <c r="L283" s="133">
        <v>70.0</v>
      </c>
      <c r="M283" s="133">
        <v>30.0</v>
      </c>
      <c r="N283" s="133">
        <v>100.0</v>
      </c>
      <c r="O283" s="133">
        <v>50.0</v>
      </c>
      <c r="P283" s="133">
        <v>4.0</v>
      </c>
      <c r="Q283" s="133">
        <v>5.0</v>
      </c>
      <c r="R283" s="133">
        <v>2.0</v>
      </c>
    </row>
    <row r="284">
      <c r="A284" s="133" t="s">
        <v>463</v>
      </c>
      <c r="B284" s="134">
        <v>44825.0</v>
      </c>
      <c r="C284" s="133">
        <v>20.0</v>
      </c>
      <c r="D284" s="133">
        <v>20.0</v>
      </c>
      <c r="E284" s="133">
        <v>0.0</v>
      </c>
      <c r="F284" s="133">
        <v>10.0</v>
      </c>
      <c r="G284" s="133">
        <v>10.0</v>
      </c>
      <c r="H284" s="133">
        <v>8.0</v>
      </c>
      <c r="I284" s="133">
        <v>10.0</v>
      </c>
      <c r="J284" s="133">
        <v>10.0</v>
      </c>
      <c r="K284" s="133">
        <v>0.0</v>
      </c>
      <c r="L284" s="133">
        <v>10.0</v>
      </c>
      <c r="M284" s="133">
        <v>19.0</v>
      </c>
      <c r="N284" s="133">
        <v>20.0</v>
      </c>
      <c r="O284" s="133">
        <v>100.0</v>
      </c>
      <c r="P284" s="133">
        <v>4.0</v>
      </c>
      <c r="Q284" s="133">
        <v>8.0</v>
      </c>
      <c r="R284" s="133">
        <v>1.0</v>
      </c>
    </row>
    <row r="285">
      <c r="A285" s="133" t="s">
        <v>464</v>
      </c>
      <c r="B285" s="134">
        <v>44825.0</v>
      </c>
      <c r="C285" s="133">
        <v>40.0</v>
      </c>
      <c r="D285" s="133">
        <v>60.0</v>
      </c>
      <c r="E285" s="133">
        <v>70.0</v>
      </c>
      <c r="F285" s="133">
        <v>30.0</v>
      </c>
      <c r="G285" s="133">
        <v>50.0</v>
      </c>
      <c r="H285" s="133">
        <v>60.0</v>
      </c>
      <c r="I285" s="133">
        <v>6.0</v>
      </c>
      <c r="J285" s="133">
        <v>60.0</v>
      </c>
      <c r="K285" s="133">
        <v>10.0</v>
      </c>
      <c r="L285" s="133">
        <v>90.0</v>
      </c>
      <c r="M285" s="133">
        <v>67.0</v>
      </c>
      <c r="N285" s="133">
        <v>45.0</v>
      </c>
      <c r="O285" s="133">
        <v>111.0</v>
      </c>
      <c r="P285" s="133">
        <v>4.0</v>
      </c>
      <c r="Q285" s="133">
        <v>7.0</v>
      </c>
      <c r="R285" s="133">
        <v>5.0</v>
      </c>
    </row>
    <row r="286">
      <c r="A286" s="133" t="s">
        <v>465</v>
      </c>
      <c r="B286" s="134">
        <v>44825.0</v>
      </c>
      <c r="C286" s="133">
        <v>120.0</v>
      </c>
      <c r="D286" s="133">
        <v>20.0</v>
      </c>
      <c r="E286" s="133">
        <v>100.0</v>
      </c>
      <c r="F286" s="133">
        <v>50.0</v>
      </c>
      <c r="G286" s="133">
        <v>60.0</v>
      </c>
      <c r="H286" s="133">
        <v>0.0</v>
      </c>
      <c r="I286" s="133">
        <v>81.0</v>
      </c>
      <c r="J286" s="133">
        <v>20.0</v>
      </c>
      <c r="K286" s="133">
        <v>0.0</v>
      </c>
      <c r="L286" s="133">
        <v>0.0</v>
      </c>
      <c r="M286" s="133">
        <v>0.0</v>
      </c>
      <c r="N286" s="133">
        <v>34.0</v>
      </c>
      <c r="O286" s="133">
        <v>0.0</v>
      </c>
      <c r="P286" s="133">
        <v>1.0</v>
      </c>
      <c r="Q286" s="133">
        <v>0.0</v>
      </c>
      <c r="R286" s="133">
        <v>0.0</v>
      </c>
    </row>
    <row r="287">
      <c r="A287" s="133" t="s">
        <v>466</v>
      </c>
      <c r="B287" s="134">
        <v>44825.0</v>
      </c>
      <c r="C287" s="133">
        <v>30.0</v>
      </c>
      <c r="D287" s="133">
        <v>40.0</v>
      </c>
      <c r="E287" s="133">
        <v>50.0</v>
      </c>
      <c r="F287" s="133">
        <v>15.0</v>
      </c>
      <c r="G287" s="133">
        <v>90.0</v>
      </c>
      <c r="H287" s="133">
        <v>96.0</v>
      </c>
      <c r="I287" s="133">
        <v>79.0</v>
      </c>
      <c r="J287" s="133">
        <v>70.0</v>
      </c>
      <c r="K287" s="133">
        <v>10.0</v>
      </c>
      <c r="L287" s="133">
        <v>70.0</v>
      </c>
      <c r="M287" s="133">
        <v>90.0</v>
      </c>
      <c r="N287" s="133">
        <v>3.0</v>
      </c>
      <c r="O287" s="133">
        <v>467.0</v>
      </c>
      <c r="P287" s="133">
        <v>0.0</v>
      </c>
      <c r="Q287" s="133">
        <v>0.0</v>
      </c>
      <c r="R287" s="133">
        <v>8.0</v>
      </c>
    </row>
    <row r="288">
      <c r="A288" s="133" t="s">
        <v>467</v>
      </c>
      <c r="B288" s="134">
        <v>44825.0</v>
      </c>
    </row>
    <row r="289">
      <c r="A289" s="133" t="s">
        <v>468</v>
      </c>
      <c r="B289" s="134">
        <v>44825.0</v>
      </c>
      <c r="C289" s="133">
        <v>10.0</v>
      </c>
      <c r="D289" s="133">
        <v>20.0</v>
      </c>
      <c r="E289" s="133">
        <v>20.0</v>
      </c>
      <c r="F289" s="133">
        <v>25.0</v>
      </c>
      <c r="G289" s="133">
        <v>40.0</v>
      </c>
      <c r="H289" s="133">
        <v>40.0</v>
      </c>
      <c r="I289" s="133">
        <v>48.0</v>
      </c>
      <c r="J289" s="133">
        <v>0.0</v>
      </c>
      <c r="K289" s="133">
        <v>0.0</v>
      </c>
      <c r="L289" s="133">
        <v>30.0</v>
      </c>
      <c r="M289" s="133">
        <v>30.0</v>
      </c>
      <c r="N289" s="133">
        <v>6.0</v>
      </c>
      <c r="O289" s="133">
        <v>0.0</v>
      </c>
      <c r="P289" s="133">
        <v>2.0</v>
      </c>
      <c r="Q289" s="133">
        <v>0.0</v>
      </c>
      <c r="R289" s="133">
        <v>2.0</v>
      </c>
    </row>
    <row r="290">
      <c r="A290" s="133" t="s">
        <v>469</v>
      </c>
      <c r="B290" s="134">
        <v>44825.0</v>
      </c>
      <c r="C290" s="133">
        <v>20.0</v>
      </c>
      <c r="D290" s="133">
        <v>20.0</v>
      </c>
      <c r="E290" s="133">
        <v>30.0</v>
      </c>
      <c r="F290" s="133">
        <v>10.0</v>
      </c>
      <c r="G290" s="133">
        <v>80.0</v>
      </c>
      <c r="H290" s="133">
        <v>96.0</v>
      </c>
      <c r="I290" s="133">
        <v>32.0</v>
      </c>
      <c r="J290" s="133">
        <v>10.0</v>
      </c>
      <c r="K290" s="133">
        <v>0.0</v>
      </c>
      <c r="L290" s="133">
        <v>50.0</v>
      </c>
      <c r="M290" s="133">
        <v>50.0</v>
      </c>
      <c r="N290" s="133">
        <v>0.0</v>
      </c>
      <c r="O290" s="133">
        <v>400.0</v>
      </c>
      <c r="P290" s="133">
        <v>0.0</v>
      </c>
      <c r="Q290" s="133">
        <v>0.0</v>
      </c>
      <c r="R290" s="133">
        <v>2.0</v>
      </c>
    </row>
    <row r="291">
      <c r="A291" s="133" t="s">
        <v>470</v>
      </c>
      <c r="B291" s="134">
        <v>44825.0</v>
      </c>
      <c r="C291" s="133">
        <v>60.0</v>
      </c>
      <c r="D291" s="133">
        <v>0.0</v>
      </c>
      <c r="E291" s="133">
        <v>120.0</v>
      </c>
      <c r="F291" s="133">
        <v>48.0</v>
      </c>
      <c r="G291" s="133">
        <v>70.0</v>
      </c>
      <c r="H291" s="133">
        <v>56.0</v>
      </c>
      <c r="I291" s="133">
        <v>100.0</v>
      </c>
      <c r="J291" s="133">
        <v>30.0</v>
      </c>
      <c r="K291" s="133">
        <v>10.0</v>
      </c>
      <c r="L291" s="133">
        <v>90.0</v>
      </c>
      <c r="M291" s="133">
        <v>100.0</v>
      </c>
      <c r="N291" s="133">
        <v>99.0</v>
      </c>
      <c r="O291" s="133">
        <v>100.0</v>
      </c>
      <c r="P291" s="133">
        <v>0.0</v>
      </c>
      <c r="Q291" s="133">
        <v>5.0</v>
      </c>
      <c r="R291" s="133">
        <v>1.0</v>
      </c>
    </row>
    <row r="292">
      <c r="A292" s="133" t="s">
        <v>471</v>
      </c>
      <c r="B292" s="134">
        <v>44825.0</v>
      </c>
      <c r="C292" s="133">
        <v>30.0</v>
      </c>
      <c r="D292" s="133">
        <v>80.0</v>
      </c>
      <c r="E292" s="133">
        <v>40.0</v>
      </c>
      <c r="F292" s="133">
        <v>100.0</v>
      </c>
      <c r="G292" s="133">
        <v>60.0</v>
      </c>
      <c r="H292" s="133">
        <v>60.0</v>
      </c>
      <c r="I292" s="133">
        <v>80.0</v>
      </c>
      <c r="J292" s="133">
        <v>80.0</v>
      </c>
      <c r="K292" s="133">
        <v>20.0</v>
      </c>
      <c r="L292" s="133">
        <v>70.0</v>
      </c>
      <c r="M292" s="133">
        <v>40.0</v>
      </c>
      <c r="N292" s="133">
        <v>40.0</v>
      </c>
      <c r="O292" s="133">
        <v>100.0</v>
      </c>
      <c r="P292" s="133">
        <v>5.0</v>
      </c>
      <c r="Q292" s="133">
        <v>15.0</v>
      </c>
      <c r="R292" s="133">
        <v>2.0</v>
      </c>
    </row>
    <row r="293">
      <c r="A293" s="133" t="s">
        <v>472</v>
      </c>
      <c r="B293" s="134">
        <v>44825.0</v>
      </c>
      <c r="C293" s="133">
        <v>90.0</v>
      </c>
      <c r="D293" s="133">
        <v>20.0</v>
      </c>
      <c r="E293" s="133">
        <v>30.0</v>
      </c>
      <c r="F293" s="133">
        <v>20.0</v>
      </c>
      <c r="G293" s="133">
        <v>30.0</v>
      </c>
      <c r="H293" s="133">
        <v>28.0</v>
      </c>
      <c r="I293" s="133">
        <v>15.0</v>
      </c>
      <c r="J293" s="133">
        <v>30.0</v>
      </c>
      <c r="K293" s="133">
        <v>30.0</v>
      </c>
      <c r="L293" s="133">
        <v>20.0</v>
      </c>
      <c r="M293" s="133">
        <v>39.0</v>
      </c>
      <c r="N293" s="133">
        <v>17.0</v>
      </c>
      <c r="O293" s="133">
        <v>101.0</v>
      </c>
      <c r="P293" s="133">
        <v>4.0</v>
      </c>
      <c r="Q293" s="133">
        <v>6.0</v>
      </c>
      <c r="R293" s="133">
        <v>5.0</v>
      </c>
    </row>
    <row r="294">
      <c r="A294" s="133" t="s">
        <v>473</v>
      </c>
      <c r="B294" s="134">
        <v>44825.0</v>
      </c>
    </row>
    <row r="295">
      <c r="A295" s="133" t="s">
        <v>474</v>
      </c>
      <c r="B295" s="134">
        <v>44825.0</v>
      </c>
    </row>
    <row r="296">
      <c r="A296" s="133" t="s">
        <v>475</v>
      </c>
      <c r="B296" s="134">
        <v>44825.0</v>
      </c>
      <c r="C296" s="133">
        <v>30.0</v>
      </c>
      <c r="D296" s="133">
        <v>0.0</v>
      </c>
      <c r="E296" s="133">
        <v>40.0</v>
      </c>
      <c r="F296" s="133">
        <v>10.0</v>
      </c>
      <c r="G296" s="133">
        <v>10.0</v>
      </c>
      <c r="H296" s="133">
        <v>24.0</v>
      </c>
      <c r="I296" s="133">
        <v>32.0</v>
      </c>
      <c r="J296" s="133">
        <v>10.0</v>
      </c>
      <c r="K296" s="133">
        <v>10.0</v>
      </c>
      <c r="L296" s="133">
        <v>10.0</v>
      </c>
      <c r="M296" s="133">
        <v>20.0</v>
      </c>
      <c r="N296" s="133">
        <v>12.0</v>
      </c>
      <c r="O296" s="133">
        <v>13.0</v>
      </c>
      <c r="P296" s="133">
        <v>0.0</v>
      </c>
      <c r="Q296" s="133">
        <v>0.0</v>
      </c>
      <c r="R296" s="133">
        <v>0.0</v>
      </c>
    </row>
    <row r="297">
      <c r="A297" s="133" t="s">
        <v>476</v>
      </c>
      <c r="B297" s="134">
        <v>44825.0</v>
      </c>
      <c r="C297" s="133">
        <v>10.0</v>
      </c>
      <c r="D297" s="133">
        <v>20.0</v>
      </c>
      <c r="E297" s="133">
        <v>0.0</v>
      </c>
      <c r="F297" s="133">
        <v>10.0</v>
      </c>
      <c r="G297" s="133">
        <v>0.0</v>
      </c>
      <c r="H297" s="133">
        <v>0.0</v>
      </c>
      <c r="I297" s="133">
        <v>0.0</v>
      </c>
      <c r="J297" s="133">
        <v>0.0</v>
      </c>
      <c r="K297" s="133">
        <v>0.0</v>
      </c>
      <c r="L297" s="133">
        <v>10.0</v>
      </c>
      <c r="M297" s="133">
        <v>40.0</v>
      </c>
      <c r="N297" s="133">
        <v>0.0</v>
      </c>
      <c r="O297" s="133">
        <v>0.0</v>
      </c>
      <c r="P297" s="133">
        <v>0.0</v>
      </c>
      <c r="Q297" s="133">
        <v>0.0</v>
      </c>
      <c r="R297" s="133">
        <v>0.0</v>
      </c>
    </row>
    <row r="298">
      <c r="A298" s="133" t="s">
        <v>477</v>
      </c>
      <c r="B298" s="134">
        <v>44825.0</v>
      </c>
      <c r="C298" s="133">
        <v>0.0</v>
      </c>
      <c r="D298" s="133">
        <v>20.0</v>
      </c>
      <c r="E298" s="133">
        <v>170.0</v>
      </c>
      <c r="F298" s="133">
        <v>20.0</v>
      </c>
      <c r="G298" s="133">
        <v>40.0</v>
      </c>
      <c r="H298" s="133">
        <v>60.0</v>
      </c>
      <c r="I298" s="133">
        <v>50.0</v>
      </c>
      <c r="J298" s="133">
        <v>0.0</v>
      </c>
      <c r="K298" s="133">
        <v>0.0</v>
      </c>
      <c r="L298" s="133">
        <v>30.0</v>
      </c>
      <c r="M298" s="133">
        <v>36.0</v>
      </c>
      <c r="N298" s="133">
        <v>50.0</v>
      </c>
      <c r="O298" s="133">
        <v>0.0</v>
      </c>
      <c r="P298" s="133">
        <v>5.0</v>
      </c>
      <c r="Q298" s="133">
        <v>0.0</v>
      </c>
      <c r="R298" s="133">
        <v>0.0</v>
      </c>
    </row>
    <row r="299">
      <c r="A299" s="133" t="s">
        <v>478</v>
      </c>
      <c r="B299" s="134">
        <v>44825.0</v>
      </c>
      <c r="C299" s="133">
        <v>40.0</v>
      </c>
      <c r="D299" s="133">
        <v>20.0</v>
      </c>
      <c r="E299" s="133">
        <v>120.0</v>
      </c>
      <c r="F299" s="133">
        <v>10.0</v>
      </c>
      <c r="G299" s="133">
        <v>70.0</v>
      </c>
      <c r="H299" s="133">
        <v>24.0</v>
      </c>
      <c r="I299" s="133">
        <v>29.0</v>
      </c>
      <c r="J299" s="133">
        <v>30.0</v>
      </c>
      <c r="K299" s="133">
        <v>0.0</v>
      </c>
      <c r="L299" s="133">
        <v>40.0</v>
      </c>
      <c r="M299" s="133">
        <v>10.0</v>
      </c>
      <c r="N299" s="133">
        <v>0.0</v>
      </c>
      <c r="O299" s="133">
        <v>0.0</v>
      </c>
      <c r="P299" s="133">
        <v>5.0</v>
      </c>
      <c r="Q299" s="133">
        <v>5.0</v>
      </c>
      <c r="R299" s="133">
        <v>0.0</v>
      </c>
    </row>
    <row r="300">
      <c r="A300" s="133" t="s">
        <v>479</v>
      </c>
      <c r="B300" s="134">
        <v>44825.0</v>
      </c>
      <c r="C300" s="133">
        <v>30.0</v>
      </c>
      <c r="D300" s="133">
        <v>0.0</v>
      </c>
      <c r="E300" s="133">
        <v>10.0</v>
      </c>
      <c r="F300" s="133">
        <v>40.0</v>
      </c>
      <c r="G300" s="133">
        <v>20.0</v>
      </c>
      <c r="H300" s="133">
        <v>20.0</v>
      </c>
      <c r="I300" s="133">
        <v>54.0</v>
      </c>
      <c r="J300" s="133">
        <v>10.0</v>
      </c>
      <c r="K300" s="133">
        <v>0.0</v>
      </c>
      <c r="L300" s="133">
        <v>20.0</v>
      </c>
      <c r="M300" s="133">
        <v>100.0</v>
      </c>
      <c r="N300" s="133">
        <v>0.0</v>
      </c>
      <c r="O300" s="133">
        <v>0.0</v>
      </c>
      <c r="P300" s="133">
        <v>0.0</v>
      </c>
      <c r="Q300" s="133">
        <v>0.0</v>
      </c>
      <c r="R300" s="133">
        <v>0.0</v>
      </c>
    </row>
    <row r="301">
      <c r="A301" s="133" t="s">
        <v>480</v>
      </c>
      <c r="B301" s="134">
        <v>44825.0</v>
      </c>
      <c r="C301" s="133">
        <v>10.0</v>
      </c>
      <c r="D301" s="133">
        <v>20.0</v>
      </c>
      <c r="E301" s="133">
        <v>0.0</v>
      </c>
      <c r="F301" s="133">
        <v>30.0</v>
      </c>
      <c r="G301" s="133">
        <v>10.0</v>
      </c>
      <c r="H301" s="133">
        <v>30.0</v>
      </c>
      <c r="I301" s="133">
        <v>40.0</v>
      </c>
      <c r="J301" s="133">
        <v>30.0</v>
      </c>
      <c r="K301" s="133">
        <v>20.0</v>
      </c>
      <c r="L301" s="133">
        <v>50.0</v>
      </c>
      <c r="M301" s="133">
        <v>10.0</v>
      </c>
      <c r="N301" s="133">
        <v>40.0</v>
      </c>
      <c r="O301" s="133">
        <v>66.0</v>
      </c>
      <c r="P301" s="133">
        <v>3.0</v>
      </c>
      <c r="Q301" s="133">
        <v>10.0</v>
      </c>
      <c r="R301" s="133">
        <v>1.0</v>
      </c>
    </row>
    <row r="302">
      <c r="A302" s="133" t="s">
        <v>481</v>
      </c>
      <c r="B302" s="134">
        <v>44825.0</v>
      </c>
      <c r="C302" s="133">
        <v>10.0</v>
      </c>
      <c r="D302" s="133">
        <v>20.0</v>
      </c>
      <c r="E302" s="133">
        <v>0.0</v>
      </c>
      <c r="F302" s="133">
        <v>15.0</v>
      </c>
      <c r="G302" s="133">
        <v>40.0</v>
      </c>
      <c r="H302" s="133">
        <v>44.0</v>
      </c>
      <c r="I302" s="133">
        <v>40.0</v>
      </c>
      <c r="J302" s="133">
        <v>0.0</v>
      </c>
      <c r="K302" s="133">
        <v>0.0</v>
      </c>
      <c r="L302" s="133">
        <v>30.0</v>
      </c>
      <c r="M302" s="133">
        <v>20.0</v>
      </c>
      <c r="N302" s="133">
        <v>10.0</v>
      </c>
      <c r="O302" s="133">
        <v>10.0</v>
      </c>
      <c r="P302" s="133">
        <v>0.0</v>
      </c>
      <c r="Q302" s="133">
        <v>0.0</v>
      </c>
      <c r="R302" s="133">
        <v>1.0</v>
      </c>
    </row>
    <row r="303">
      <c r="A303" s="133" t="s">
        <v>482</v>
      </c>
      <c r="B303" s="134">
        <v>44825.0</v>
      </c>
      <c r="C303" s="133">
        <v>420.0</v>
      </c>
      <c r="D303" s="133">
        <v>40.0</v>
      </c>
      <c r="E303" s="133">
        <v>20.0</v>
      </c>
      <c r="F303" s="133">
        <v>60.0</v>
      </c>
      <c r="G303" s="133">
        <v>90.0</v>
      </c>
      <c r="H303" s="133">
        <v>92.0</v>
      </c>
      <c r="I303" s="133">
        <v>96.0</v>
      </c>
      <c r="J303" s="133">
        <v>30.0</v>
      </c>
      <c r="K303" s="133">
        <v>10.0</v>
      </c>
      <c r="L303" s="133">
        <v>160.0</v>
      </c>
      <c r="M303" s="133">
        <v>101.0</v>
      </c>
      <c r="N303" s="133">
        <v>10.0</v>
      </c>
      <c r="O303" s="133">
        <v>850.0</v>
      </c>
      <c r="P303" s="133">
        <v>6.0</v>
      </c>
      <c r="Q303" s="133">
        <v>11.0</v>
      </c>
      <c r="R303" s="133">
        <v>5.0</v>
      </c>
    </row>
    <row r="304">
      <c r="A304" s="133" t="s">
        <v>483</v>
      </c>
      <c r="B304" s="134">
        <v>44825.0</v>
      </c>
      <c r="C304" s="133">
        <v>30.0</v>
      </c>
      <c r="D304" s="133">
        <v>20.0</v>
      </c>
      <c r="E304" s="133">
        <v>10.0</v>
      </c>
      <c r="F304" s="133">
        <v>20.0</v>
      </c>
      <c r="G304" s="133">
        <v>20.0</v>
      </c>
      <c r="H304" s="133">
        <v>24.0</v>
      </c>
      <c r="I304" s="133">
        <v>18.0</v>
      </c>
      <c r="J304" s="133">
        <v>0.0</v>
      </c>
      <c r="K304" s="133">
        <v>20.0</v>
      </c>
      <c r="L304" s="133">
        <v>20.0</v>
      </c>
      <c r="M304" s="133">
        <v>0.0</v>
      </c>
      <c r="N304" s="133">
        <v>40.0</v>
      </c>
      <c r="O304" s="133">
        <v>100.0</v>
      </c>
      <c r="P304" s="133">
        <v>0.0</v>
      </c>
      <c r="Q304" s="133">
        <v>0.0</v>
      </c>
      <c r="R304" s="133">
        <v>0.0</v>
      </c>
    </row>
    <row r="305">
      <c r="A305" s="133" t="s">
        <v>484</v>
      </c>
      <c r="B305" s="134">
        <v>44825.0</v>
      </c>
    </row>
    <row r="306">
      <c r="A306" s="133" t="s">
        <v>485</v>
      </c>
      <c r="B306" s="134">
        <v>44825.0</v>
      </c>
    </row>
    <row r="307">
      <c r="A307" s="133" t="s">
        <v>486</v>
      </c>
      <c r="B307" s="134">
        <v>44825.0</v>
      </c>
    </row>
    <row r="308">
      <c r="A308" s="133" t="s">
        <v>453</v>
      </c>
      <c r="B308" s="134">
        <v>44855.0</v>
      </c>
      <c r="C308" s="133">
        <v>140.0</v>
      </c>
      <c r="D308" s="133">
        <v>20.0</v>
      </c>
      <c r="E308" s="133">
        <v>270.0</v>
      </c>
      <c r="F308" s="133">
        <v>285.0</v>
      </c>
      <c r="G308" s="133">
        <v>290.0</v>
      </c>
      <c r="H308" s="133">
        <v>632.0</v>
      </c>
      <c r="I308" s="133">
        <v>130.0</v>
      </c>
      <c r="J308" s="133">
        <v>30.0</v>
      </c>
      <c r="K308" s="133">
        <v>0.0</v>
      </c>
      <c r="L308" s="133">
        <v>790.0</v>
      </c>
      <c r="M308" s="133">
        <v>580.0</v>
      </c>
      <c r="N308" s="133">
        <v>100.0</v>
      </c>
      <c r="O308" s="133">
        <v>2000.0</v>
      </c>
      <c r="P308" s="133">
        <v>100.0</v>
      </c>
      <c r="Q308" s="133">
        <v>100.0</v>
      </c>
      <c r="R308" s="133">
        <v>50.0</v>
      </c>
    </row>
    <row r="309">
      <c r="A309" s="133" t="s">
        <v>454</v>
      </c>
      <c r="B309" s="134">
        <v>44855.0</v>
      </c>
      <c r="C309" s="133">
        <v>30.0</v>
      </c>
      <c r="D309" s="133">
        <v>40.0</v>
      </c>
      <c r="E309" s="133">
        <v>40.0</v>
      </c>
      <c r="F309" s="133">
        <v>35.0</v>
      </c>
      <c r="G309" s="133">
        <v>30.0</v>
      </c>
      <c r="H309" s="133">
        <v>40.0</v>
      </c>
      <c r="I309" s="133">
        <v>55.0</v>
      </c>
      <c r="J309" s="133">
        <v>40.0</v>
      </c>
      <c r="K309" s="133">
        <v>0.0</v>
      </c>
      <c r="L309" s="133">
        <v>50.0</v>
      </c>
      <c r="M309" s="133">
        <v>80.0</v>
      </c>
      <c r="N309" s="133">
        <v>50.0</v>
      </c>
      <c r="O309" s="133">
        <v>100.0</v>
      </c>
      <c r="P309" s="133">
        <v>0.0</v>
      </c>
      <c r="Q309" s="133">
        <v>0.0</v>
      </c>
      <c r="R309" s="133">
        <v>0.0</v>
      </c>
    </row>
    <row r="310">
      <c r="A310" s="133" t="s">
        <v>455</v>
      </c>
      <c r="B310" s="134">
        <v>44855.0</v>
      </c>
      <c r="C310" s="133">
        <v>30.0</v>
      </c>
      <c r="D310" s="133">
        <v>0.0</v>
      </c>
      <c r="E310" s="133">
        <v>50.0</v>
      </c>
      <c r="F310" s="133">
        <v>10.0</v>
      </c>
      <c r="G310" s="133">
        <v>60.0</v>
      </c>
      <c r="H310" s="133">
        <v>60.0</v>
      </c>
      <c r="I310" s="133">
        <v>50.0</v>
      </c>
      <c r="J310" s="133">
        <v>20.0</v>
      </c>
      <c r="K310" s="133">
        <v>20.0</v>
      </c>
      <c r="L310" s="133">
        <v>40.0</v>
      </c>
      <c r="M310" s="133">
        <v>50.0</v>
      </c>
      <c r="N310" s="133">
        <v>20.0</v>
      </c>
      <c r="O310" s="133">
        <v>100.0</v>
      </c>
      <c r="P310" s="133">
        <v>0.0</v>
      </c>
      <c r="Q310" s="133">
        <v>2.0</v>
      </c>
      <c r="R310" s="133">
        <v>2.0</v>
      </c>
    </row>
    <row r="311">
      <c r="A311" s="133" t="s">
        <v>456</v>
      </c>
      <c r="B311" s="134">
        <v>44855.0</v>
      </c>
      <c r="C311" s="133">
        <v>20.0</v>
      </c>
      <c r="D311" s="133">
        <v>60.0</v>
      </c>
      <c r="E311" s="133">
        <v>30.0</v>
      </c>
      <c r="F311" s="133">
        <v>20.0</v>
      </c>
      <c r="G311" s="133">
        <v>60.0</v>
      </c>
      <c r="H311" s="133">
        <v>52.0</v>
      </c>
      <c r="I311" s="133">
        <v>61.0</v>
      </c>
      <c r="J311" s="133">
        <v>30.0</v>
      </c>
      <c r="K311" s="133">
        <v>10.0</v>
      </c>
      <c r="L311" s="133">
        <v>70.0</v>
      </c>
      <c r="M311" s="133">
        <v>40.0</v>
      </c>
      <c r="N311" s="133">
        <v>22.0</v>
      </c>
      <c r="O311" s="133">
        <v>278.0</v>
      </c>
      <c r="P311" s="133">
        <v>3.0</v>
      </c>
      <c r="Q311" s="133">
        <v>4.0</v>
      </c>
      <c r="R311" s="133">
        <v>2.0</v>
      </c>
    </row>
    <row r="312">
      <c r="A312" s="133" t="s">
        <v>457</v>
      </c>
      <c r="B312" s="134">
        <v>44855.0</v>
      </c>
      <c r="C312" s="133">
        <v>70.0</v>
      </c>
      <c r="D312" s="133">
        <v>40.0</v>
      </c>
      <c r="E312" s="133">
        <v>30.0</v>
      </c>
      <c r="F312" s="133">
        <v>35.0</v>
      </c>
      <c r="G312" s="133">
        <v>30.0</v>
      </c>
      <c r="H312" s="133">
        <v>40.0</v>
      </c>
      <c r="I312" s="133">
        <v>28.0</v>
      </c>
      <c r="J312" s="133">
        <v>40.0</v>
      </c>
      <c r="K312" s="133">
        <v>10.0</v>
      </c>
      <c r="L312" s="133">
        <v>90.0</v>
      </c>
      <c r="M312" s="133">
        <v>17.0</v>
      </c>
      <c r="N312" s="133">
        <v>24.0</v>
      </c>
      <c r="O312" s="133">
        <v>47.0</v>
      </c>
      <c r="P312" s="133">
        <v>4.0</v>
      </c>
      <c r="Q312" s="133">
        <v>1.0</v>
      </c>
      <c r="R312" s="133">
        <v>2.0</v>
      </c>
    </row>
    <row r="313">
      <c r="A313" s="133" t="s">
        <v>458</v>
      </c>
      <c r="B313" s="134">
        <v>44855.0</v>
      </c>
      <c r="C313" s="133">
        <v>10.0</v>
      </c>
      <c r="D313" s="133">
        <v>20.0</v>
      </c>
      <c r="E313" s="133">
        <v>20.0</v>
      </c>
      <c r="F313" s="133">
        <v>30.0</v>
      </c>
      <c r="G313" s="133">
        <v>20.0</v>
      </c>
      <c r="H313" s="133">
        <v>0.0</v>
      </c>
      <c r="I313" s="133">
        <v>18.0</v>
      </c>
      <c r="J313" s="133">
        <v>0.0</v>
      </c>
      <c r="K313" s="133">
        <v>0.0</v>
      </c>
      <c r="L313" s="133">
        <v>20.0</v>
      </c>
      <c r="M313" s="133">
        <v>0.0</v>
      </c>
      <c r="N313" s="133">
        <v>20.0</v>
      </c>
      <c r="O313" s="133">
        <v>200.0</v>
      </c>
      <c r="P313" s="133">
        <v>4.0</v>
      </c>
      <c r="Q313" s="133">
        <v>10.0</v>
      </c>
      <c r="R313" s="133">
        <v>5.0</v>
      </c>
    </row>
    <row r="314">
      <c r="A314" s="133" t="s">
        <v>459</v>
      </c>
      <c r="B314" s="134">
        <v>44855.0</v>
      </c>
      <c r="C314" s="133">
        <v>20.0</v>
      </c>
      <c r="D314" s="133">
        <v>0.0</v>
      </c>
      <c r="E314" s="133">
        <v>10.0</v>
      </c>
      <c r="F314" s="133">
        <v>15.0</v>
      </c>
      <c r="G314" s="133">
        <v>20.0</v>
      </c>
      <c r="H314" s="133">
        <v>60.0</v>
      </c>
      <c r="I314" s="133">
        <v>60.0</v>
      </c>
      <c r="J314" s="133">
        <v>0.0</v>
      </c>
      <c r="K314" s="133">
        <v>10.0</v>
      </c>
      <c r="L314" s="133">
        <v>30.0</v>
      </c>
      <c r="M314" s="133">
        <v>60.0</v>
      </c>
      <c r="N314" s="133">
        <v>40.0</v>
      </c>
      <c r="O314" s="133">
        <v>200.0</v>
      </c>
      <c r="P314" s="133">
        <v>5.0</v>
      </c>
      <c r="Q314" s="133">
        <v>10.0</v>
      </c>
      <c r="R314" s="133">
        <v>0.0</v>
      </c>
    </row>
    <row r="315">
      <c r="A315" s="133" t="s">
        <v>460</v>
      </c>
      <c r="B315" s="134">
        <v>44855.0</v>
      </c>
      <c r="C315" s="133">
        <v>30.0</v>
      </c>
      <c r="D315" s="133">
        <v>40.0</v>
      </c>
      <c r="E315" s="133">
        <v>30.0</v>
      </c>
      <c r="F315" s="133">
        <v>30.0</v>
      </c>
      <c r="G315" s="133">
        <v>50.0</v>
      </c>
      <c r="H315" s="133">
        <v>44.0</v>
      </c>
      <c r="I315" s="133">
        <v>50.0</v>
      </c>
      <c r="J315" s="133">
        <v>50.0</v>
      </c>
      <c r="K315" s="133">
        <v>30.0</v>
      </c>
      <c r="L315" s="133">
        <v>40.0</v>
      </c>
      <c r="M315" s="133">
        <v>46.0</v>
      </c>
      <c r="N315" s="133">
        <v>39.0</v>
      </c>
      <c r="O315" s="133">
        <v>150.0</v>
      </c>
      <c r="P315" s="133">
        <v>3.0</v>
      </c>
      <c r="Q315" s="133">
        <v>6.0</v>
      </c>
      <c r="R315" s="133">
        <v>0.0</v>
      </c>
    </row>
    <row r="316">
      <c r="A316" s="133" t="s">
        <v>461</v>
      </c>
      <c r="B316" s="134">
        <v>44855.0</v>
      </c>
      <c r="C316" s="133">
        <v>20.0</v>
      </c>
      <c r="D316" s="133">
        <v>0.0</v>
      </c>
      <c r="E316" s="133">
        <v>0.0</v>
      </c>
      <c r="F316" s="133">
        <v>60.0</v>
      </c>
      <c r="G316" s="133">
        <v>60.0</v>
      </c>
      <c r="H316" s="133">
        <v>72.0</v>
      </c>
      <c r="I316" s="133">
        <v>40.0</v>
      </c>
      <c r="J316" s="133">
        <v>30.0</v>
      </c>
      <c r="K316" s="133">
        <v>0.0</v>
      </c>
      <c r="L316" s="133">
        <v>20.0</v>
      </c>
      <c r="M316" s="133">
        <v>0.0</v>
      </c>
      <c r="N316" s="133">
        <v>11.0</v>
      </c>
      <c r="O316" s="133">
        <v>25.0</v>
      </c>
      <c r="P316" s="133">
        <v>0.0</v>
      </c>
      <c r="Q316" s="133">
        <v>10.0</v>
      </c>
      <c r="R316" s="133">
        <v>0.0</v>
      </c>
    </row>
    <row r="317">
      <c r="A317" s="133" t="s">
        <v>462</v>
      </c>
      <c r="B317" s="134">
        <v>44855.0</v>
      </c>
      <c r="C317" s="133">
        <v>30.0</v>
      </c>
      <c r="D317" s="133">
        <v>20.0</v>
      </c>
      <c r="E317" s="133">
        <v>30.0</v>
      </c>
      <c r="F317" s="133">
        <v>5.0</v>
      </c>
      <c r="G317" s="133">
        <v>30.0</v>
      </c>
      <c r="H317" s="133">
        <v>52.0</v>
      </c>
      <c r="I317" s="133">
        <v>41.0</v>
      </c>
      <c r="J317" s="133">
        <v>70.0</v>
      </c>
      <c r="K317" s="133">
        <v>30.0</v>
      </c>
      <c r="L317" s="133">
        <v>70.0</v>
      </c>
      <c r="M317" s="133">
        <v>30.0</v>
      </c>
      <c r="N317" s="133">
        <v>100.0</v>
      </c>
      <c r="O317" s="133">
        <v>50.0</v>
      </c>
      <c r="P317" s="133">
        <v>4.0</v>
      </c>
      <c r="Q317" s="133">
        <v>5.0</v>
      </c>
      <c r="R317" s="133">
        <v>2.0</v>
      </c>
    </row>
    <row r="318">
      <c r="A318" s="133" t="s">
        <v>463</v>
      </c>
      <c r="B318" s="134">
        <v>44855.0</v>
      </c>
      <c r="C318" s="133">
        <v>20.0</v>
      </c>
      <c r="D318" s="133">
        <v>20.0</v>
      </c>
      <c r="E318" s="133">
        <v>0.0</v>
      </c>
      <c r="F318" s="133">
        <v>10.0</v>
      </c>
      <c r="G318" s="133">
        <v>10.0</v>
      </c>
      <c r="H318" s="133">
        <v>8.0</v>
      </c>
      <c r="I318" s="133">
        <v>10.0</v>
      </c>
      <c r="J318" s="133">
        <v>10.0</v>
      </c>
      <c r="K318" s="133">
        <v>0.0</v>
      </c>
      <c r="L318" s="133">
        <v>10.0</v>
      </c>
      <c r="M318" s="133">
        <v>80.0</v>
      </c>
      <c r="N318" s="133">
        <v>20.0</v>
      </c>
      <c r="O318" s="133">
        <v>100.0</v>
      </c>
      <c r="P318" s="133">
        <v>4.0</v>
      </c>
      <c r="Q318" s="133">
        <v>8.0</v>
      </c>
      <c r="R318" s="133">
        <v>1.0</v>
      </c>
    </row>
    <row r="319">
      <c r="A319" s="133" t="s">
        <v>464</v>
      </c>
      <c r="B319" s="134">
        <v>44855.0</v>
      </c>
      <c r="C319" s="133">
        <v>40.0</v>
      </c>
      <c r="D319" s="133">
        <v>60.0</v>
      </c>
      <c r="E319" s="133">
        <v>70.0</v>
      </c>
      <c r="F319" s="133">
        <v>30.0</v>
      </c>
      <c r="G319" s="133">
        <v>50.0</v>
      </c>
      <c r="H319" s="133">
        <v>60.0</v>
      </c>
      <c r="I319" s="133">
        <v>6.0</v>
      </c>
      <c r="J319" s="133">
        <v>60.0</v>
      </c>
      <c r="K319" s="133">
        <v>10.0</v>
      </c>
      <c r="L319" s="133">
        <v>90.0</v>
      </c>
      <c r="M319" s="133">
        <v>67.0</v>
      </c>
      <c r="N319" s="133">
        <v>45.0</v>
      </c>
      <c r="O319" s="133">
        <v>111.0</v>
      </c>
      <c r="P319" s="133">
        <v>4.0</v>
      </c>
      <c r="Q319" s="133">
        <v>7.0</v>
      </c>
      <c r="R319" s="133">
        <v>5.0</v>
      </c>
    </row>
    <row r="320">
      <c r="A320" s="133" t="s">
        <v>465</v>
      </c>
      <c r="B320" s="134">
        <v>44855.0</v>
      </c>
      <c r="C320" s="133">
        <v>120.0</v>
      </c>
      <c r="D320" s="133">
        <v>20.0</v>
      </c>
      <c r="E320" s="133">
        <v>100.0</v>
      </c>
      <c r="F320" s="133">
        <v>50.0</v>
      </c>
      <c r="G320" s="133">
        <v>60.0</v>
      </c>
      <c r="H320" s="133">
        <v>0.0</v>
      </c>
      <c r="I320" s="133">
        <v>81.0</v>
      </c>
      <c r="J320" s="133">
        <v>20.0</v>
      </c>
      <c r="K320" s="133">
        <v>0.0</v>
      </c>
      <c r="L320" s="133">
        <v>0.0</v>
      </c>
      <c r="M320" s="133">
        <v>0.0</v>
      </c>
      <c r="N320" s="133">
        <v>34.0</v>
      </c>
      <c r="O320" s="133">
        <v>0.0</v>
      </c>
      <c r="P320" s="133">
        <v>1.0</v>
      </c>
      <c r="Q320" s="133">
        <v>0.0</v>
      </c>
      <c r="R320" s="133">
        <v>0.0</v>
      </c>
    </row>
    <row r="321">
      <c r="A321" s="133" t="s">
        <v>466</v>
      </c>
      <c r="B321" s="134">
        <v>44855.0</v>
      </c>
      <c r="C321" s="133">
        <v>30.0</v>
      </c>
      <c r="D321" s="133">
        <v>40.0</v>
      </c>
      <c r="E321" s="133">
        <v>50.0</v>
      </c>
      <c r="F321" s="133">
        <v>15.0</v>
      </c>
      <c r="G321" s="133">
        <v>90.0</v>
      </c>
      <c r="H321" s="133">
        <v>96.0</v>
      </c>
      <c r="I321" s="133">
        <v>79.0</v>
      </c>
      <c r="J321" s="133">
        <v>70.0</v>
      </c>
      <c r="K321" s="133">
        <v>10.0</v>
      </c>
      <c r="L321" s="133">
        <v>70.0</v>
      </c>
      <c r="M321" s="133">
        <v>90.0</v>
      </c>
      <c r="N321" s="133">
        <v>3.0</v>
      </c>
      <c r="O321" s="133">
        <v>467.0</v>
      </c>
      <c r="P321" s="133">
        <v>0.0</v>
      </c>
      <c r="Q321" s="133">
        <v>0.0</v>
      </c>
      <c r="R321" s="133">
        <v>8.0</v>
      </c>
    </row>
    <row r="322">
      <c r="A322" s="133" t="s">
        <v>467</v>
      </c>
      <c r="B322" s="134">
        <v>44855.0</v>
      </c>
      <c r="C322" s="133">
        <v>30.0</v>
      </c>
      <c r="D322" s="133">
        <v>40.0</v>
      </c>
      <c r="E322" s="133">
        <v>30.0</v>
      </c>
      <c r="F322" s="133">
        <v>30.0</v>
      </c>
      <c r="G322" s="133">
        <v>100.0</v>
      </c>
      <c r="H322" s="133">
        <v>108.0</v>
      </c>
      <c r="I322" s="133">
        <v>64.0</v>
      </c>
      <c r="J322" s="133">
        <v>100.0</v>
      </c>
      <c r="K322" s="133">
        <v>20.0</v>
      </c>
      <c r="L322" s="133">
        <v>50.0</v>
      </c>
      <c r="M322" s="133">
        <v>42.0</v>
      </c>
      <c r="N322" s="133">
        <v>50.0</v>
      </c>
      <c r="O322" s="133">
        <v>100.0</v>
      </c>
      <c r="P322" s="133">
        <v>5.0</v>
      </c>
      <c r="Q322" s="133">
        <v>5.0</v>
      </c>
      <c r="R322" s="133">
        <v>5.0</v>
      </c>
    </row>
    <row r="323">
      <c r="A323" s="133" t="s">
        <v>468</v>
      </c>
      <c r="B323" s="134">
        <v>44855.0</v>
      </c>
      <c r="C323" s="133">
        <v>10.0</v>
      </c>
      <c r="D323" s="133">
        <v>20.0</v>
      </c>
      <c r="E323" s="133">
        <v>20.0</v>
      </c>
      <c r="F323" s="133">
        <v>25.0</v>
      </c>
      <c r="G323" s="133">
        <v>40.0</v>
      </c>
      <c r="H323" s="133">
        <v>40.0</v>
      </c>
      <c r="I323" s="133">
        <v>48.0</v>
      </c>
      <c r="J323" s="133">
        <v>0.0</v>
      </c>
      <c r="K323" s="133">
        <v>0.0</v>
      </c>
      <c r="L323" s="133">
        <v>30.0</v>
      </c>
      <c r="M323" s="133">
        <v>30.0</v>
      </c>
      <c r="N323" s="133">
        <v>6.0</v>
      </c>
      <c r="O323" s="133">
        <v>0.0</v>
      </c>
      <c r="P323" s="133">
        <v>2.0</v>
      </c>
      <c r="Q323" s="133">
        <v>0.0</v>
      </c>
      <c r="R323" s="133">
        <v>2.0</v>
      </c>
    </row>
    <row r="324">
      <c r="A324" s="133" t="s">
        <v>469</v>
      </c>
      <c r="B324" s="134">
        <v>44855.0</v>
      </c>
      <c r="C324" s="133">
        <v>20.0</v>
      </c>
      <c r="D324" s="133">
        <v>20.0</v>
      </c>
      <c r="E324" s="133">
        <v>30.0</v>
      </c>
      <c r="F324" s="133">
        <v>10.0</v>
      </c>
      <c r="G324" s="133">
        <v>80.0</v>
      </c>
      <c r="H324" s="133">
        <v>96.0</v>
      </c>
      <c r="I324" s="133">
        <v>32.0</v>
      </c>
      <c r="J324" s="133">
        <v>10.0</v>
      </c>
      <c r="K324" s="133">
        <v>0.0</v>
      </c>
      <c r="L324" s="133">
        <v>50.0</v>
      </c>
      <c r="M324" s="133">
        <v>110.0</v>
      </c>
      <c r="N324" s="133">
        <v>0.0</v>
      </c>
      <c r="O324" s="133">
        <v>400.0</v>
      </c>
      <c r="P324" s="133">
        <v>0.0</v>
      </c>
      <c r="Q324" s="133">
        <v>0.0</v>
      </c>
      <c r="R324" s="133">
        <v>2.0</v>
      </c>
    </row>
    <row r="325">
      <c r="A325" s="133" t="s">
        <v>470</v>
      </c>
      <c r="B325" s="134">
        <v>44855.0</v>
      </c>
      <c r="C325" s="133">
        <v>60.0</v>
      </c>
      <c r="D325" s="133">
        <v>0.0</v>
      </c>
      <c r="E325" s="133">
        <v>120.0</v>
      </c>
      <c r="F325" s="133">
        <v>48.0</v>
      </c>
      <c r="G325" s="133">
        <v>70.0</v>
      </c>
      <c r="H325" s="133">
        <v>56.0</v>
      </c>
      <c r="I325" s="133">
        <v>100.0</v>
      </c>
      <c r="J325" s="133">
        <v>30.0</v>
      </c>
      <c r="K325" s="133">
        <v>10.0</v>
      </c>
      <c r="L325" s="133">
        <v>90.0</v>
      </c>
      <c r="M325" s="133">
        <v>6110.0</v>
      </c>
      <c r="N325" s="133">
        <v>99.0</v>
      </c>
      <c r="O325" s="133">
        <v>100.0</v>
      </c>
      <c r="P325" s="133">
        <v>0.0</v>
      </c>
      <c r="Q325" s="133">
        <v>5.0</v>
      </c>
      <c r="R325" s="133">
        <v>1.0</v>
      </c>
    </row>
    <row r="326">
      <c r="A326" s="133" t="s">
        <v>471</v>
      </c>
      <c r="B326" s="134">
        <v>44855.0</v>
      </c>
      <c r="C326" s="133">
        <v>30.0</v>
      </c>
      <c r="D326" s="133">
        <v>80.0</v>
      </c>
      <c r="E326" s="133">
        <v>40.0</v>
      </c>
      <c r="F326" s="133">
        <v>100.0</v>
      </c>
      <c r="G326" s="133">
        <v>60.0</v>
      </c>
      <c r="H326" s="133">
        <v>60.0</v>
      </c>
      <c r="I326" s="133">
        <v>80.0</v>
      </c>
      <c r="J326" s="133">
        <v>80.0</v>
      </c>
      <c r="K326" s="133">
        <v>20.0</v>
      </c>
      <c r="L326" s="133">
        <v>70.0</v>
      </c>
      <c r="M326" s="133">
        <v>40.0</v>
      </c>
      <c r="N326" s="133">
        <v>40.0</v>
      </c>
      <c r="O326" s="133">
        <v>100.0</v>
      </c>
      <c r="P326" s="133">
        <v>5.0</v>
      </c>
      <c r="Q326" s="133">
        <v>15.0</v>
      </c>
      <c r="R326" s="133">
        <v>2.0</v>
      </c>
    </row>
    <row r="327">
      <c r="A327" s="133" t="s">
        <v>472</v>
      </c>
      <c r="B327" s="134">
        <v>44855.0</v>
      </c>
      <c r="C327" s="133">
        <v>90.0</v>
      </c>
      <c r="D327" s="133">
        <v>20.0</v>
      </c>
      <c r="E327" s="133">
        <v>30.0</v>
      </c>
      <c r="F327" s="133">
        <v>20.0</v>
      </c>
      <c r="G327" s="133">
        <v>30.0</v>
      </c>
      <c r="H327" s="133">
        <v>28.0</v>
      </c>
      <c r="I327" s="133">
        <v>15.0</v>
      </c>
      <c r="J327" s="133">
        <v>30.0</v>
      </c>
      <c r="K327" s="133">
        <v>30.0</v>
      </c>
      <c r="L327" s="133">
        <v>20.0</v>
      </c>
      <c r="M327" s="133">
        <v>39.0</v>
      </c>
      <c r="N327" s="133">
        <v>17.0</v>
      </c>
      <c r="O327" s="133">
        <v>101.0</v>
      </c>
      <c r="P327" s="133">
        <v>4.0</v>
      </c>
      <c r="Q327" s="133">
        <v>6.0</v>
      </c>
      <c r="R327" s="133">
        <v>5.0</v>
      </c>
    </row>
    <row r="328">
      <c r="A328" s="133" t="s">
        <v>473</v>
      </c>
      <c r="B328" s="134">
        <v>44855.0</v>
      </c>
      <c r="C328" s="133">
        <v>10.0</v>
      </c>
      <c r="D328" s="133">
        <v>0.0</v>
      </c>
      <c r="E328" s="133">
        <v>0.0</v>
      </c>
      <c r="F328" s="133">
        <v>5.0</v>
      </c>
      <c r="G328" s="133">
        <v>0.0</v>
      </c>
      <c r="H328" s="133">
        <v>0.0</v>
      </c>
      <c r="I328" s="133">
        <v>18.0</v>
      </c>
      <c r="J328" s="133">
        <v>10.0</v>
      </c>
      <c r="K328" s="133">
        <v>0.0</v>
      </c>
      <c r="L328" s="133">
        <v>50.0</v>
      </c>
      <c r="M328" s="133">
        <v>30.0</v>
      </c>
      <c r="N328" s="133">
        <v>0.0</v>
      </c>
      <c r="O328" s="133">
        <v>0.0</v>
      </c>
      <c r="P328" s="133">
        <v>0.0</v>
      </c>
      <c r="Q328" s="133">
        <v>0.0</v>
      </c>
      <c r="R328" s="133">
        <v>0.0</v>
      </c>
    </row>
    <row r="329">
      <c r="A329" s="133" t="s">
        <v>474</v>
      </c>
      <c r="B329" s="134">
        <v>44855.0</v>
      </c>
    </row>
    <row r="330">
      <c r="A330" s="133" t="s">
        <v>475</v>
      </c>
      <c r="B330" s="134">
        <v>44855.0</v>
      </c>
      <c r="C330" s="133">
        <v>30.0</v>
      </c>
      <c r="D330" s="133">
        <v>0.0</v>
      </c>
      <c r="E330" s="133">
        <v>40.0</v>
      </c>
      <c r="F330" s="133">
        <v>10.0</v>
      </c>
      <c r="G330" s="133">
        <v>10.0</v>
      </c>
      <c r="H330" s="133">
        <v>24.0</v>
      </c>
      <c r="I330" s="133">
        <v>32.0</v>
      </c>
      <c r="J330" s="133">
        <v>10.0</v>
      </c>
      <c r="K330" s="133">
        <v>10.0</v>
      </c>
      <c r="L330" s="133">
        <v>10.0</v>
      </c>
      <c r="M330" s="133">
        <v>20.0</v>
      </c>
      <c r="N330" s="133">
        <v>12.0</v>
      </c>
      <c r="O330" s="133">
        <v>13.0</v>
      </c>
      <c r="P330" s="133">
        <v>0.0</v>
      </c>
      <c r="Q330" s="133">
        <v>0.0</v>
      </c>
      <c r="R330" s="133">
        <v>0.0</v>
      </c>
    </row>
    <row r="331">
      <c r="A331" s="133" t="s">
        <v>476</v>
      </c>
      <c r="B331" s="134">
        <v>44855.0</v>
      </c>
      <c r="C331" s="133">
        <v>10.0</v>
      </c>
      <c r="D331" s="133">
        <v>20.0</v>
      </c>
      <c r="E331" s="133">
        <v>0.0</v>
      </c>
      <c r="F331" s="133">
        <v>10.0</v>
      </c>
      <c r="G331" s="133">
        <v>0.0</v>
      </c>
      <c r="H331" s="133">
        <v>0.0</v>
      </c>
      <c r="I331" s="133">
        <v>0.0</v>
      </c>
      <c r="J331" s="133">
        <v>0.0</v>
      </c>
      <c r="K331" s="133">
        <v>0.0</v>
      </c>
      <c r="L331" s="133">
        <v>10.0</v>
      </c>
      <c r="M331" s="133">
        <v>40.0</v>
      </c>
      <c r="N331" s="133">
        <v>0.0</v>
      </c>
      <c r="O331" s="133">
        <v>0.0</v>
      </c>
      <c r="P331" s="133">
        <v>0.0</v>
      </c>
      <c r="Q331" s="133">
        <v>0.0</v>
      </c>
      <c r="R331" s="133">
        <v>0.0</v>
      </c>
    </row>
    <row r="332">
      <c r="A332" s="133" t="s">
        <v>477</v>
      </c>
      <c r="B332" s="134">
        <v>44855.0</v>
      </c>
      <c r="C332" s="133">
        <v>0.0</v>
      </c>
      <c r="D332" s="133">
        <v>20.0</v>
      </c>
      <c r="E332" s="133">
        <v>170.0</v>
      </c>
      <c r="F332" s="133">
        <v>20.0</v>
      </c>
      <c r="G332" s="133">
        <v>40.0</v>
      </c>
      <c r="H332" s="133">
        <v>60.0</v>
      </c>
      <c r="I332" s="133">
        <v>50.0</v>
      </c>
      <c r="J332" s="133">
        <v>0.0</v>
      </c>
      <c r="K332" s="133">
        <v>0.0</v>
      </c>
      <c r="L332" s="133">
        <v>30.0</v>
      </c>
      <c r="M332" s="133">
        <v>36.0</v>
      </c>
      <c r="N332" s="133">
        <v>50.0</v>
      </c>
      <c r="O332" s="133">
        <v>0.0</v>
      </c>
      <c r="P332" s="133">
        <v>5.0</v>
      </c>
      <c r="Q332" s="133">
        <v>0.0</v>
      </c>
      <c r="R332" s="133">
        <v>0.0</v>
      </c>
    </row>
    <row r="333">
      <c r="A333" s="133" t="s">
        <v>478</v>
      </c>
      <c r="B333" s="134">
        <v>44855.0</v>
      </c>
      <c r="C333" s="133">
        <v>40.0</v>
      </c>
      <c r="D333" s="133">
        <v>20.0</v>
      </c>
      <c r="E333" s="133">
        <v>120.0</v>
      </c>
      <c r="F333" s="133">
        <v>10.0</v>
      </c>
      <c r="G333" s="133">
        <v>70.0</v>
      </c>
      <c r="H333" s="133">
        <v>24.0</v>
      </c>
      <c r="I333" s="133">
        <v>29.0</v>
      </c>
      <c r="J333" s="133">
        <v>30.0</v>
      </c>
      <c r="K333" s="133">
        <v>0.0</v>
      </c>
      <c r="L333" s="133">
        <v>40.0</v>
      </c>
      <c r="M333" s="133">
        <v>10.0</v>
      </c>
      <c r="N333" s="133">
        <v>0.0</v>
      </c>
      <c r="O333" s="133">
        <v>0.0</v>
      </c>
      <c r="P333" s="133">
        <v>5.0</v>
      </c>
      <c r="Q333" s="133">
        <v>5.0</v>
      </c>
      <c r="R333" s="133">
        <v>0.0</v>
      </c>
    </row>
    <row r="334">
      <c r="A334" s="133" t="s">
        <v>479</v>
      </c>
      <c r="B334" s="134">
        <v>44855.0</v>
      </c>
      <c r="C334" s="133">
        <v>30.0</v>
      </c>
      <c r="D334" s="133">
        <v>0.0</v>
      </c>
      <c r="E334" s="133">
        <v>10.0</v>
      </c>
      <c r="F334" s="133">
        <v>40.0</v>
      </c>
      <c r="G334" s="133">
        <v>20.0</v>
      </c>
      <c r="H334" s="133">
        <v>20.0</v>
      </c>
      <c r="I334" s="133">
        <v>54.0</v>
      </c>
      <c r="J334" s="133">
        <v>10.0</v>
      </c>
      <c r="K334" s="133">
        <v>0.0</v>
      </c>
      <c r="L334" s="133">
        <v>20.0</v>
      </c>
      <c r="M334" s="133">
        <v>100.0</v>
      </c>
      <c r="N334" s="133">
        <v>0.0</v>
      </c>
      <c r="O334" s="133">
        <v>0.0</v>
      </c>
      <c r="P334" s="133">
        <v>0.0</v>
      </c>
      <c r="Q334" s="133">
        <v>0.0</v>
      </c>
      <c r="R334" s="133">
        <v>0.0</v>
      </c>
    </row>
    <row r="335">
      <c r="A335" s="133" t="s">
        <v>480</v>
      </c>
      <c r="B335" s="134">
        <v>44855.0</v>
      </c>
      <c r="C335" s="133">
        <v>10.0</v>
      </c>
      <c r="D335" s="133">
        <v>20.0</v>
      </c>
      <c r="E335" s="133">
        <v>0.0</v>
      </c>
      <c r="F335" s="133">
        <v>30.0</v>
      </c>
      <c r="G335" s="133">
        <v>10.0</v>
      </c>
      <c r="H335" s="133">
        <v>30.0</v>
      </c>
      <c r="I335" s="133">
        <v>40.0</v>
      </c>
      <c r="J335" s="133">
        <v>30.0</v>
      </c>
      <c r="K335" s="133">
        <v>20.0</v>
      </c>
      <c r="L335" s="133">
        <v>50.0</v>
      </c>
      <c r="M335" s="133">
        <v>10.0</v>
      </c>
      <c r="N335" s="133">
        <v>40.0</v>
      </c>
      <c r="O335" s="133">
        <v>66.0</v>
      </c>
      <c r="P335" s="133">
        <v>3.0</v>
      </c>
      <c r="Q335" s="133">
        <v>10.0</v>
      </c>
      <c r="R335" s="133">
        <v>1.0</v>
      </c>
    </row>
    <row r="336">
      <c r="A336" s="133" t="s">
        <v>481</v>
      </c>
      <c r="B336" s="134">
        <v>44855.0</v>
      </c>
      <c r="C336" s="133">
        <v>10.0</v>
      </c>
      <c r="D336" s="133">
        <v>20.0</v>
      </c>
      <c r="E336" s="133">
        <v>0.0</v>
      </c>
      <c r="F336" s="133">
        <v>15.0</v>
      </c>
      <c r="G336" s="133">
        <v>40.0</v>
      </c>
      <c r="H336" s="133">
        <v>44.0</v>
      </c>
      <c r="I336" s="133">
        <v>40.0</v>
      </c>
      <c r="J336" s="133">
        <v>0.0</v>
      </c>
      <c r="K336" s="133">
        <v>0.0</v>
      </c>
      <c r="L336" s="133">
        <v>30.0</v>
      </c>
      <c r="M336" s="133">
        <v>20.0</v>
      </c>
      <c r="N336" s="133">
        <v>10.0</v>
      </c>
      <c r="O336" s="133">
        <v>10.0</v>
      </c>
      <c r="P336" s="133">
        <v>0.0</v>
      </c>
      <c r="Q336" s="133">
        <v>0.0</v>
      </c>
      <c r="R336" s="133">
        <v>1.0</v>
      </c>
    </row>
    <row r="337">
      <c r="A337" s="133" t="s">
        <v>482</v>
      </c>
      <c r="B337" s="134">
        <v>44855.0</v>
      </c>
      <c r="C337" s="133">
        <v>420.0</v>
      </c>
      <c r="D337" s="133">
        <v>40.0</v>
      </c>
      <c r="E337" s="133">
        <v>20.0</v>
      </c>
      <c r="F337" s="133">
        <v>60.0</v>
      </c>
      <c r="G337" s="133">
        <v>90.0</v>
      </c>
      <c r="H337" s="133">
        <v>92.0</v>
      </c>
      <c r="I337" s="133">
        <v>96.0</v>
      </c>
      <c r="J337" s="133">
        <v>30.0</v>
      </c>
      <c r="K337" s="133">
        <v>10.0</v>
      </c>
      <c r="L337" s="133">
        <v>160.0</v>
      </c>
      <c r="M337" s="133">
        <v>138.0</v>
      </c>
      <c r="N337" s="133">
        <v>10.0</v>
      </c>
      <c r="O337" s="133">
        <v>850.0</v>
      </c>
      <c r="P337" s="133">
        <v>6.0</v>
      </c>
      <c r="Q337" s="133">
        <v>11.0</v>
      </c>
      <c r="R337" s="133">
        <v>5.0</v>
      </c>
    </row>
    <row r="338">
      <c r="A338" s="133" t="s">
        <v>483</v>
      </c>
      <c r="B338" s="134">
        <v>44855.0</v>
      </c>
      <c r="C338" s="133">
        <v>30.0</v>
      </c>
      <c r="D338" s="133">
        <v>20.0</v>
      </c>
      <c r="E338" s="133">
        <v>10.0</v>
      </c>
      <c r="F338" s="133">
        <v>20.0</v>
      </c>
      <c r="G338" s="133">
        <v>20.0</v>
      </c>
      <c r="H338" s="133">
        <v>24.0</v>
      </c>
      <c r="I338" s="133">
        <v>18.0</v>
      </c>
      <c r="J338" s="133">
        <v>0.0</v>
      </c>
      <c r="K338" s="133">
        <v>20.0</v>
      </c>
      <c r="L338" s="133">
        <v>20.0</v>
      </c>
      <c r="M338" s="133">
        <v>22.0</v>
      </c>
      <c r="N338" s="133">
        <v>40.0</v>
      </c>
      <c r="O338" s="133">
        <v>100.0</v>
      </c>
      <c r="P338" s="133">
        <v>0.0</v>
      </c>
      <c r="Q338" s="133">
        <v>0.0</v>
      </c>
      <c r="R338" s="133">
        <v>0.0</v>
      </c>
    </row>
    <row r="339">
      <c r="A339" s="133" t="s">
        <v>484</v>
      </c>
      <c r="B339" s="134">
        <v>44855.0</v>
      </c>
      <c r="C339" s="133">
        <v>90.0</v>
      </c>
      <c r="D339" s="133">
        <v>60.0</v>
      </c>
      <c r="E339" s="133">
        <v>70.0</v>
      </c>
      <c r="F339" s="133">
        <v>40.0</v>
      </c>
      <c r="G339" s="133">
        <v>0.0</v>
      </c>
      <c r="H339" s="133">
        <v>0.0</v>
      </c>
      <c r="I339" s="133">
        <v>24.0</v>
      </c>
      <c r="J339" s="133">
        <v>40.0</v>
      </c>
      <c r="K339" s="133">
        <v>20.0</v>
      </c>
      <c r="L339" s="133">
        <v>60.0</v>
      </c>
      <c r="M339" s="133">
        <v>19.0</v>
      </c>
      <c r="N339" s="133">
        <v>30.0</v>
      </c>
      <c r="O339" s="133">
        <v>30.0</v>
      </c>
      <c r="P339" s="133">
        <v>0.0</v>
      </c>
      <c r="Q339" s="133">
        <v>0.0</v>
      </c>
      <c r="R339" s="133">
        <v>2.0</v>
      </c>
    </row>
    <row r="340">
      <c r="A340" s="133" t="s">
        <v>485</v>
      </c>
      <c r="B340" s="134">
        <v>44855.0</v>
      </c>
      <c r="C340" s="133">
        <v>40.0</v>
      </c>
      <c r="D340" s="133">
        <v>40.0</v>
      </c>
      <c r="E340" s="133">
        <v>80.0</v>
      </c>
      <c r="F340" s="133">
        <v>25.0</v>
      </c>
      <c r="G340" s="133">
        <v>40.0</v>
      </c>
      <c r="H340" s="133">
        <v>24.0</v>
      </c>
      <c r="I340" s="133">
        <v>32.0</v>
      </c>
      <c r="J340" s="133">
        <v>50.0</v>
      </c>
      <c r="K340" s="133">
        <v>0.0</v>
      </c>
      <c r="L340" s="133">
        <v>70.0</v>
      </c>
      <c r="M340" s="133">
        <v>18.0</v>
      </c>
      <c r="N340" s="133">
        <v>0.0</v>
      </c>
      <c r="O340" s="133">
        <v>200.0</v>
      </c>
      <c r="P340" s="133">
        <v>2.0</v>
      </c>
      <c r="Q340" s="133">
        <v>6.0</v>
      </c>
      <c r="R340" s="133">
        <v>9.0</v>
      </c>
    </row>
    <row r="341">
      <c r="A341" s="133" t="s">
        <v>486</v>
      </c>
      <c r="B341" s="134">
        <v>44855.0</v>
      </c>
      <c r="C341" s="133">
        <v>70.0</v>
      </c>
      <c r="D341" s="133">
        <v>40.0</v>
      </c>
      <c r="E341" s="133">
        <v>40.0</v>
      </c>
      <c r="F341" s="133">
        <v>30.0</v>
      </c>
      <c r="G341" s="133">
        <v>60.0</v>
      </c>
      <c r="H341" s="133">
        <v>48.0</v>
      </c>
      <c r="I341" s="133">
        <v>84.0</v>
      </c>
      <c r="J341" s="133">
        <v>60.0</v>
      </c>
      <c r="K341" s="133">
        <v>80.0</v>
      </c>
      <c r="L341" s="133">
        <v>190.0</v>
      </c>
      <c r="M341" s="133">
        <v>80.0</v>
      </c>
      <c r="N341" s="133">
        <v>90.0</v>
      </c>
      <c r="O341" s="133">
        <v>580.0</v>
      </c>
      <c r="P341" s="133">
        <v>3.0</v>
      </c>
      <c r="Q341" s="133">
        <v>0.0</v>
      </c>
      <c r="R341" s="133">
        <v>9.0</v>
      </c>
    </row>
    <row r="342">
      <c r="A342" s="133" t="s">
        <v>453</v>
      </c>
      <c r="B342" s="134">
        <v>44886.0</v>
      </c>
      <c r="C342" s="133">
        <v>140.0</v>
      </c>
      <c r="D342" s="133">
        <v>20.0</v>
      </c>
      <c r="E342" s="133">
        <v>270.0</v>
      </c>
      <c r="F342" s="133">
        <v>285.0</v>
      </c>
      <c r="G342" s="133">
        <v>290.0</v>
      </c>
      <c r="H342" s="133">
        <v>632.0</v>
      </c>
      <c r="I342" s="133">
        <v>130.0</v>
      </c>
      <c r="J342" s="133">
        <v>30.0</v>
      </c>
      <c r="K342" s="133">
        <v>0.0</v>
      </c>
      <c r="L342" s="133">
        <v>790.0</v>
      </c>
      <c r="M342" s="133">
        <v>580.0</v>
      </c>
      <c r="N342" s="133">
        <v>100.0</v>
      </c>
      <c r="O342" s="133">
        <v>2000.0</v>
      </c>
      <c r="P342" s="133">
        <v>100.0</v>
      </c>
      <c r="Q342" s="133">
        <v>100.0</v>
      </c>
      <c r="R342" s="133">
        <v>50.0</v>
      </c>
    </row>
    <row r="343">
      <c r="A343" s="133" t="s">
        <v>454</v>
      </c>
      <c r="B343" s="134">
        <v>44886.0</v>
      </c>
      <c r="C343" s="133">
        <v>30.0</v>
      </c>
      <c r="D343" s="133">
        <v>40.0</v>
      </c>
      <c r="E343" s="133">
        <v>40.0</v>
      </c>
      <c r="F343" s="133">
        <v>35.0</v>
      </c>
      <c r="G343" s="133">
        <v>30.0</v>
      </c>
      <c r="H343" s="133">
        <v>40.0</v>
      </c>
      <c r="I343" s="133">
        <v>55.0</v>
      </c>
      <c r="J343" s="133">
        <v>40.0</v>
      </c>
      <c r="K343" s="133">
        <v>0.0</v>
      </c>
      <c r="L343" s="133">
        <v>50.0</v>
      </c>
      <c r="M343" s="133">
        <v>80.0</v>
      </c>
      <c r="N343" s="133">
        <v>50.0</v>
      </c>
      <c r="O343" s="133">
        <v>100.0</v>
      </c>
      <c r="P343" s="133">
        <v>0.0</v>
      </c>
      <c r="Q343" s="133">
        <v>0.0</v>
      </c>
      <c r="R343" s="133">
        <v>0.0</v>
      </c>
    </row>
    <row r="344">
      <c r="A344" s="133" t="s">
        <v>455</v>
      </c>
      <c r="B344" s="134">
        <v>44886.0</v>
      </c>
      <c r="C344" s="133">
        <v>30.0</v>
      </c>
      <c r="D344" s="133">
        <v>0.0</v>
      </c>
      <c r="E344" s="133">
        <v>50.0</v>
      </c>
      <c r="F344" s="133">
        <v>10.0</v>
      </c>
      <c r="G344" s="133">
        <v>60.0</v>
      </c>
      <c r="H344" s="133">
        <v>60.0</v>
      </c>
      <c r="I344" s="133">
        <v>50.0</v>
      </c>
      <c r="J344" s="133">
        <v>20.0</v>
      </c>
      <c r="K344" s="133">
        <v>20.0</v>
      </c>
      <c r="L344" s="133">
        <v>40.0</v>
      </c>
      <c r="M344" s="133">
        <v>50.0</v>
      </c>
      <c r="N344" s="133">
        <v>20.0</v>
      </c>
      <c r="O344" s="133">
        <v>100.0</v>
      </c>
      <c r="P344" s="133">
        <v>0.0</v>
      </c>
      <c r="Q344" s="133">
        <v>2.0</v>
      </c>
      <c r="R344" s="133">
        <v>2.0</v>
      </c>
    </row>
    <row r="345">
      <c r="A345" s="133" t="s">
        <v>456</v>
      </c>
      <c r="B345" s="134">
        <v>44886.0</v>
      </c>
      <c r="C345" s="133">
        <v>20.0</v>
      </c>
      <c r="D345" s="133">
        <v>60.0</v>
      </c>
      <c r="E345" s="133">
        <v>30.0</v>
      </c>
      <c r="F345" s="133">
        <v>20.0</v>
      </c>
      <c r="G345" s="133">
        <v>60.0</v>
      </c>
      <c r="H345" s="133">
        <v>52.0</v>
      </c>
      <c r="I345" s="133">
        <v>61.0</v>
      </c>
      <c r="J345" s="133">
        <v>30.0</v>
      </c>
      <c r="K345" s="133">
        <v>10.0</v>
      </c>
      <c r="L345" s="133">
        <v>70.0</v>
      </c>
      <c r="M345" s="133">
        <v>40.0</v>
      </c>
      <c r="N345" s="133">
        <v>22.0</v>
      </c>
      <c r="O345" s="133">
        <v>278.0</v>
      </c>
      <c r="P345" s="133">
        <v>3.0</v>
      </c>
      <c r="Q345" s="133">
        <v>4.0</v>
      </c>
      <c r="R345" s="133">
        <v>2.0</v>
      </c>
    </row>
    <row r="346">
      <c r="A346" s="133" t="s">
        <v>457</v>
      </c>
      <c r="B346" s="134">
        <v>44886.0</v>
      </c>
      <c r="C346" s="133">
        <v>70.0</v>
      </c>
      <c r="D346" s="133">
        <v>40.0</v>
      </c>
      <c r="E346" s="133">
        <v>30.0</v>
      </c>
      <c r="F346" s="133">
        <v>35.0</v>
      </c>
      <c r="G346" s="133">
        <v>30.0</v>
      </c>
      <c r="H346" s="133">
        <v>40.0</v>
      </c>
      <c r="I346" s="133">
        <v>28.0</v>
      </c>
      <c r="J346" s="133">
        <v>40.0</v>
      </c>
      <c r="K346" s="133">
        <v>10.0</v>
      </c>
      <c r="L346" s="133">
        <v>90.0</v>
      </c>
      <c r="M346" s="133">
        <v>17.0</v>
      </c>
      <c r="N346" s="133">
        <v>24.0</v>
      </c>
      <c r="O346" s="133">
        <v>47.0</v>
      </c>
      <c r="P346" s="133">
        <v>4.0</v>
      </c>
      <c r="Q346" s="133">
        <v>1.0</v>
      </c>
      <c r="R346" s="133">
        <v>2.0</v>
      </c>
    </row>
    <row r="347">
      <c r="A347" s="133" t="s">
        <v>458</v>
      </c>
      <c r="B347" s="134">
        <v>44886.0</v>
      </c>
      <c r="C347" s="133">
        <v>10.0</v>
      </c>
      <c r="D347" s="133">
        <v>20.0</v>
      </c>
      <c r="E347" s="133">
        <v>20.0</v>
      </c>
      <c r="F347" s="133">
        <v>30.0</v>
      </c>
      <c r="G347" s="133">
        <v>20.0</v>
      </c>
      <c r="H347" s="133">
        <v>0.0</v>
      </c>
      <c r="I347" s="133">
        <v>18.0</v>
      </c>
      <c r="J347" s="133">
        <v>0.0</v>
      </c>
      <c r="K347" s="133">
        <v>0.0</v>
      </c>
      <c r="L347" s="133">
        <v>20.0</v>
      </c>
      <c r="M347" s="133">
        <v>0.0</v>
      </c>
      <c r="N347" s="133">
        <v>20.0</v>
      </c>
      <c r="O347" s="133">
        <v>200.0</v>
      </c>
      <c r="P347" s="133">
        <v>4.0</v>
      </c>
      <c r="Q347" s="133">
        <v>10.0</v>
      </c>
      <c r="R347" s="133">
        <v>5.0</v>
      </c>
    </row>
    <row r="348">
      <c r="A348" s="133" t="s">
        <v>459</v>
      </c>
      <c r="B348" s="134">
        <v>44886.0</v>
      </c>
      <c r="C348" s="133">
        <v>20.0</v>
      </c>
      <c r="D348" s="133">
        <v>0.0</v>
      </c>
      <c r="E348" s="133">
        <v>10.0</v>
      </c>
      <c r="F348" s="133">
        <v>15.0</v>
      </c>
      <c r="G348" s="133">
        <v>20.0</v>
      </c>
      <c r="H348" s="133">
        <v>60.0</v>
      </c>
      <c r="I348" s="133">
        <v>60.0</v>
      </c>
      <c r="J348" s="133">
        <v>0.0</v>
      </c>
      <c r="K348" s="133">
        <v>10.0</v>
      </c>
      <c r="L348" s="133">
        <v>30.0</v>
      </c>
      <c r="M348" s="133">
        <v>60.0</v>
      </c>
      <c r="N348" s="133">
        <v>40.0</v>
      </c>
      <c r="O348" s="133">
        <v>200.0</v>
      </c>
      <c r="P348" s="133">
        <v>5.0</v>
      </c>
      <c r="Q348" s="133">
        <v>10.0</v>
      </c>
      <c r="R348" s="133">
        <v>0.0</v>
      </c>
    </row>
    <row r="349">
      <c r="A349" s="133" t="s">
        <v>460</v>
      </c>
      <c r="B349" s="134">
        <v>44886.0</v>
      </c>
      <c r="C349" s="133">
        <v>30.0</v>
      </c>
      <c r="D349" s="133">
        <v>40.0</v>
      </c>
      <c r="E349" s="133">
        <v>30.0</v>
      </c>
      <c r="F349" s="133">
        <v>30.0</v>
      </c>
      <c r="G349" s="133">
        <v>50.0</v>
      </c>
      <c r="H349" s="133">
        <v>44.0</v>
      </c>
      <c r="I349" s="133">
        <v>50.0</v>
      </c>
      <c r="J349" s="133">
        <v>50.0</v>
      </c>
      <c r="K349" s="133">
        <v>30.0</v>
      </c>
      <c r="L349" s="133">
        <v>40.0</v>
      </c>
      <c r="M349" s="133">
        <v>46.0</v>
      </c>
      <c r="N349" s="133">
        <v>39.0</v>
      </c>
      <c r="O349" s="133">
        <v>150.0</v>
      </c>
      <c r="P349" s="133">
        <v>3.0</v>
      </c>
      <c r="Q349" s="133">
        <v>6.0</v>
      </c>
      <c r="R349" s="133">
        <v>0.0</v>
      </c>
    </row>
    <row r="350">
      <c r="A350" s="133" t="s">
        <v>461</v>
      </c>
      <c r="B350" s="134">
        <v>44886.0</v>
      </c>
      <c r="C350" s="133">
        <v>20.0</v>
      </c>
      <c r="D350" s="133">
        <v>0.0</v>
      </c>
      <c r="E350" s="133">
        <v>0.0</v>
      </c>
      <c r="F350" s="133">
        <v>60.0</v>
      </c>
      <c r="G350" s="133">
        <v>60.0</v>
      </c>
      <c r="H350" s="133">
        <v>72.0</v>
      </c>
      <c r="I350" s="133">
        <v>40.0</v>
      </c>
      <c r="J350" s="133">
        <v>30.0</v>
      </c>
      <c r="K350" s="133">
        <v>0.0</v>
      </c>
      <c r="L350" s="133">
        <v>20.0</v>
      </c>
      <c r="M350" s="133">
        <v>0.0</v>
      </c>
      <c r="N350" s="133">
        <v>11.0</v>
      </c>
      <c r="O350" s="133">
        <v>25.0</v>
      </c>
      <c r="P350" s="133">
        <v>0.0</v>
      </c>
      <c r="Q350" s="133">
        <v>10.0</v>
      </c>
      <c r="R350" s="133">
        <v>0.0</v>
      </c>
    </row>
    <row r="351">
      <c r="A351" s="133" t="s">
        <v>462</v>
      </c>
      <c r="B351" s="134">
        <v>44886.0</v>
      </c>
      <c r="C351" s="133">
        <v>30.0</v>
      </c>
      <c r="D351" s="133">
        <v>20.0</v>
      </c>
      <c r="E351" s="133">
        <v>30.0</v>
      </c>
      <c r="F351" s="133">
        <v>5.0</v>
      </c>
      <c r="G351" s="133">
        <v>30.0</v>
      </c>
      <c r="H351" s="133">
        <v>52.0</v>
      </c>
      <c r="I351" s="133">
        <v>41.0</v>
      </c>
      <c r="J351" s="133">
        <v>70.0</v>
      </c>
      <c r="K351" s="133">
        <v>30.0</v>
      </c>
      <c r="L351" s="133">
        <v>70.0</v>
      </c>
      <c r="M351" s="133">
        <v>30.0</v>
      </c>
      <c r="N351" s="133">
        <v>100.0</v>
      </c>
      <c r="O351" s="133">
        <v>50.0</v>
      </c>
      <c r="P351" s="133">
        <v>4.0</v>
      </c>
      <c r="Q351" s="133">
        <v>5.0</v>
      </c>
      <c r="R351" s="133">
        <v>2.0</v>
      </c>
    </row>
    <row r="352">
      <c r="A352" s="133" t="s">
        <v>463</v>
      </c>
      <c r="B352" s="134">
        <v>44886.0</v>
      </c>
      <c r="C352" s="133">
        <v>20.0</v>
      </c>
      <c r="D352" s="133">
        <v>20.0</v>
      </c>
      <c r="E352" s="133">
        <v>0.0</v>
      </c>
      <c r="F352" s="133">
        <v>10.0</v>
      </c>
      <c r="G352" s="133">
        <v>10.0</v>
      </c>
      <c r="H352" s="133">
        <v>8.0</v>
      </c>
      <c r="I352" s="133">
        <v>10.0</v>
      </c>
      <c r="J352" s="133">
        <v>10.0</v>
      </c>
      <c r="K352" s="133">
        <v>0.0</v>
      </c>
      <c r="L352" s="133">
        <v>10.0</v>
      </c>
      <c r="M352" s="133">
        <v>80.0</v>
      </c>
      <c r="N352" s="133">
        <v>20.0</v>
      </c>
      <c r="O352" s="133">
        <v>100.0</v>
      </c>
      <c r="P352" s="133">
        <v>4.0</v>
      </c>
      <c r="Q352" s="133">
        <v>8.0</v>
      </c>
      <c r="R352" s="133">
        <v>1.0</v>
      </c>
    </row>
    <row r="353">
      <c r="A353" s="133" t="s">
        <v>464</v>
      </c>
      <c r="B353" s="134">
        <v>44886.0</v>
      </c>
      <c r="C353" s="133">
        <v>40.0</v>
      </c>
      <c r="D353" s="133">
        <v>60.0</v>
      </c>
      <c r="E353" s="133">
        <v>70.0</v>
      </c>
      <c r="F353" s="133">
        <v>30.0</v>
      </c>
      <c r="G353" s="133">
        <v>50.0</v>
      </c>
      <c r="H353" s="133">
        <v>60.0</v>
      </c>
      <c r="I353" s="133">
        <v>6.0</v>
      </c>
      <c r="J353" s="133">
        <v>60.0</v>
      </c>
      <c r="K353" s="133">
        <v>10.0</v>
      </c>
      <c r="L353" s="133">
        <v>90.0</v>
      </c>
      <c r="M353" s="133">
        <v>67.0</v>
      </c>
      <c r="N353" s="133">
        <v>45.0</v>
      </c>
      <c r="O353" s="133">
        <v>111.0</v>
      </c>
      <c r="P353" s="133">
        <v>4.0</v>
      </c>
      <c r="Q353" s="133">
        <v>7.0</v>
      </c>
      <c r="R353" s="133">
        <v>5.0</v>
      </c>
    </row>
    <row r="354">
      <c r="A354" s="133" t="s">
        <v>465</v>
      </c>
      <c r="B354" s="134">
        <v>44886.0</v>
      </c>
      <c r="C354" s="133">
        <v>120.0</v>
      </c>
      <c r="D354" s="133">
        <v>20.0</v>
      </c>
      <c r="E354" s="133">
        <v>100.0</v>
      </c>
      <c r="F354" s="133">
        <v>50.0</v>
      </c>
      <c r="G354" s="133">
        <v>60.0</v>
      </c>
      <c r="H354" s="133">
        <v>0.0</v>
      </c>
      <c r="I354" s="133">
        <v>81.0</v>
      </c>
      <c r="J354" s="133">
        <v>20.0</v>
      </c>
      <c r="K354" s="133">
        <v>0.0</v>
      </c>
      <c r="L354" s="133">
        <v>0.0</v>
      </c>
      <c r="M354" s="133">
        <v>0.0</v>
      </c>
      <c r="N354" s="133">
        <v>34.0</v>
      </c>
      <c r="O354" s="133">
        <v>0.0</v>
      </c>
      <c r="P354" s="133">
        <v>1.0</v>
      </c>
      <c r="Q354" s="133">
        <v>0.0</v>
      </c>
      <c r="R354" s="133">
        <v>0.0</v>
      </c>
    </row>
    <row r="355">
      <c r="A355" s="133" t="s">
        <v>466</v>
      </c>
      <c r="B355" s="134">
        <v>44886.0</v>
      </c>
      <c r="C355" s="133">
        <v>30.0</v>
      </c>
      <c r="D355" s="133">
        <v>40.0</v>
      </c>
      <c r="E355" s="133">
        <v>50.0</v>
      </c>
      <c r="F355" s="133">
        <v>15.0</v>
      </c>
      <c r="G355" s="133">
        <v>90.0</v>
      </c>
      <c r="H355" s="133">
        <v>96.0</v>
      </c>
      <c r="I355" s="133">
        <v>79.0</v>
      </c>
      <c r="J355" s="133">
        <v>70.0</v>
      </c>
      <c r="K355" s="133">
        <v>10.0</v>
      </c>
      <c r="L355" s="133">
        <v>70.0</v>
      </c>
      <c r="M355" s="133">
        <v>90.0</v>
      </c>
      <c r="N355" s="133">
        <v>3.0</v>
      </c>
      <c r="O355" s="133">
        <v>467.0</v>
      </c>
      <c r="P355" s="133">
        <v>0.0</v>
      </c>
      <c r="Q355" s="133">
        <v>0.0</v>
      </c>
      <c r="R355" s="133">
        <v>8.0</v>
      </c>
    </row>
    <row r="356">
      <c r="A356" s="133" t="s">
        <v>467</v>
      </c>
      <c r="B356" s="134">
        <v>44886.0</v>
      </c>
      <c r="C356" s="133">
        <v>30.0</v>
      </c>
      <c r="D356" s="133">
        <v>40.0</v>
      </c>
      <c r="E356" s="133">
        <v>30.0</v>
      </c>
      <c r="F356" s="133">
        <v>30.0</v>
      </c>
      <c r="G356" s="133">
        <v>100.0</v>
      </c>
      <c r="H356" s="133">
        <v>108.0</v>
      </c>
      <c r="I356" s="133">
        <v>64.0</v>
      </c>
      <c r="J356" s="133">
        <v>100.0</v>
      </c>
      <c r="K356" s="133">
        <v>20.0</v>
      </c>
      <c r="L356" s="133">
        <v>50.0</v>
      </c>
      <c r="M356" s="133">
        <v>42.0</v>
      </c>
      <c r="N356" s="133">
        <v>50.0</v>
      </c>
      <c r="O356" s="133">
        <v>100.0</v>
      </c>
      <c r="P356" s="133">
        <v>5.0</v>
      </c>
      <c r="Q356" s="133">
        <v>5.0</v>
      </c>
      <c r="R356" s="133">
        <v>5.0</v>
      </c>
    </row>
    <row r="357">
      <c r="A357" s="133" t="s">
        <v>468</v>
      </c>
      <c r="B357" s="134">
        <v>44886.0</v>
      </c>
      <c r="C357" s="133">
        <v>10.0</v>
      </c>
      <c r="D357" s="133">
        <v>20.0</v>
      </c>
      <c r="E357" s="133">
        <v>20.0</v>
      </c>
      <c r="F357" s="133">
        <v>25.0</v>
      </c>
      <c r="G357" s="133">
        <v>40.0</v>
      </c>
      <c r="H357" s="133">
        <v>40.0</v>
      </c>
      <c r="I357" s="133">
        <v>48.0</v>
      </c>
      <c r="J357" s="133">
        <v>0.0</v>
      </c>
      <c r="K357" s="133">
        <v>0.0</v>
      </c>
      <c r="L357" s="133">
        <v>30.0</v>
      </c>
      <c r="M357" s="133">
        <v>30.0</v>
      </c>
      <c r="N357" s="133">
        <v>6.0</v>
      </c>
      <c r="O357" s="133">
        <v>0.0</v>
      </c>
      <c r="P357" s="133">
        <v>2.0</v>
      </c>
      <c r="Q357" s="133">
        <v>0.0</v>
      </c>
      <c r="R357" s="133">
        <v>2.0</v>
      </c>
    </row>
    <row r="358">
      <c r="A358" s="133" t="s">
        <v>469</v>
      </c>
      <c r="B358" s="134">
        <v>44886.0</v>
      </c>
      <c r="C358" s="133">
        <v>20.0</v>
      </c>
      <c r="D358" s="133">
        <v>20.0</v>
      </c>
      <c r="E358" s="133">
        <v>30.0</v>
      </c>
      <c r="F358" s="133">
        <v>10.0</v>
      </c>
      <c r="G358" s="133">
        <v>80.0</v>
      </c>
      <c r="H358" s="133">
        <v>96.0</v>
      </c>
      <c r="I358" s="133">
        <v>32.0</v>
      </c>
      <c r="J358" s="133">
        <v>10.0</v>
      </c>
      <c r="K358" s="133">
        <v>0.0</v>
      </c>
      <c r="L358" s="133">
        <v>50.0</v>
      </c>
      <c r="M358" s="133">
        <v>110.0</v>
      </c>
      <c r="N358" s="133">
        <v>0.0</v>
      </c>
      <c r="O358" s="133">
        <v>400.0</v>
      </c>
      <c r="P358" s="133">
        <v>0.0</v>
      </c>
      <c r="Q358" s="133">
        <v>0.0</v>
      </c>
      <c r="R358" s="133">
        <v>2.0</v>
      </c>
    </row>
    <row r="359">
      <c r="A359" s="133" t="s">
        <v>470</v>
      </c>
      <c r="B359" s="134">
        <v>44886.0</v>
      </c>
      <c r="C359" s="133">
        <v>60.0</v>
      </c>
      <c r="D359" s="133">
        <v>0.0</v>
      </c>
      <c r="E359" s="133">
        <v>120.0</v>
      </c>
      <c r="F359" s="133">
        <v>48.0</v>
      </c>
      <c r="G359" s="133">
        <v>70.0</v>
      </c>
      <c r="H359" s="133">
        <v>56.0</v>
      </c>
      <c r="I359" s="133">
        <v>100.0</v>
      </c>
      <c r="J359" s="133">
        <v>30.0</v>
      </c>
      <c r="K359" s="133">
        <v>10.0</v>
      </c>
      <c r="L359" s="133">
        <v>90.0</v>
      </c>
      <c r="M359" s="133">
        <v>6110.0</v>
      </c>
      <c r="N359" s="133">
        <v>99.0</v>
      </c>
      <c r="O359" s="133">
        <v>100.0</v>
      </c>
      <c r="P359" s="133">
        <v>0.0</v>
      </c>
      <c r="Q359" s="133">
        <v>5.0</v>
      </c>
      <c r="R359" s="133">
        <v>1.0</v>
      </c>
    </row>
    <row r="360">
      <c r="A360" s="133" t="s">
        <v>471</v>
      </c>
      <c r="B360" s="134">
        <v>44886.0</v>
      </c>
      <c r="C360" s="133">
        <v>30.0</v>
      </c>
      <c r="D360" s="133">
        <v>80.0</v>
      </c>
      <c r="E360" s="133">
        <v>40.0</v>
      </c>
      <c r="F360" s="133">
        <v>100.0</v>
      </c>
      <c r="G360" s="133">
        <v>60.0</v>
      </c>
      <c r="H360" s="133">
        <v>60.0</v>
      </c>
      <c r="I360" s="133">
        <v>80.0</v>
      </c>
      <c r="J360" s="133">
        <v>80.0</v>
      </c>
      <c r="K360" s="133">
        <v>20.0</v>
      </c>
      <c r="L360" s="133">
        <v>70.0</v>
      </c>
      <c r="M360" s="133">
        <v>40.0</v>
      </c>
      <c r="N360" s="133">
        <v>40.0</v>
      </c>
      <c r="O360" s="133">
        <v>100.0</v>
      </c>
      <c r="P360" s="133">
        <v>5.0</v>
      </c>
      <c r="Q360" s="133">
        <v>15.0</v>
      </c>
      <c r="R360" s="133">
        <v>2.0</v>
      </c>
    </row>
    <row r="361">
      <c r="A361" s="133" t="s">
        <v>472</v>
      </c>
      <c r="B361" s="134">
        <v>44886.0</v>
      </c>
      <c r="C361" s="133">
        <v>90.0</v>
      </c>
      <c r="D361" s="133">
        <v>20.0</v>
      </c>
      <c r="E361" s="133">
        <v>30.0</v>
      </c>
      <c r="F361" s="133">
        <v>20.0</v>
      </c>
      <c r="G361" s="133">
        <v>30.0</v>
      </c>
      <c r="H361" s="133">
        <v>28.0</v>
      </c>
      <c r="I361" s="133">
        <v>15.0</v>
      </c>
      <c r="J361" s="133">
        <v>30.0</v>
      </c>
      <c r="K361" s="133">
        <v>30.0</v>
      </c>
      <c r="L361" s="133">
        <v>20.0</v>
      </c>
      <c r="M361" s="133">
        <v>39.0</v>
      </c>
      <c r="N361" s="133">
        <v>17.0</v>
      </c>
      <c r="O361" s="133">
        <v>101.0</v>
      </c>
      <c r="P361" s="133">
        <v>4.0</v>
      </c>
      <c r="Q361" s="133">
        <v>6.0</v>
      </c>
      <c r="R361" s="133">
        <v>5.0</v>
      </c>
    </row>
    <row r="362">
      <c r="A362" s="133" t="s">
        <v>473</v>
      </c>
      <c r="B362" s="134">
        <v>44886.0</v>
      </c>
      <c r="C362" s="133">
        <v>10.0</v>
      </c>
      <c r="D362" s="133">
        <v>0.0</v>
      </c>
      <c r="E362" s="133">
        <v>0.0</v>
      </c>
      <c r="F362" s="133">
        <v>5.0</v>
      </c>
      <c r="G362" s="133">
        <v>0.0</v>
      </c>
      <c r="H362" s="133">
        <v>0.0</v>
      </c>
      <c r="I362" s="133">
        <v>18.0</v>
      </c>
      <c r="J362" s="133">
        <v>10.0</v>
      </c>
      <c r="K362" s="133">
        <v>0.0</v>
      </c>
      <c r="L362" s="133">
        <v>50.0</v>
      </c>
      <c r="M362" s="133">
        <v>30.0</v>
      </c>
      <c r="N362" s="133">
        <v>0.0</v>
      </c>
      <c r="O362" s="133">
        <v>0.0</v>
      </c>
      <c r="P362" s="133">
        <v>0.0</v>
      </c>
      <c r="Q362" s="133">
        <v>0.0</v>
      </c>
      <c r="R362" s="133">
        <v>0.0</v>
      </c>
    </row>
    <row r="363">
      <c r="A363" s="133" t="s">
        <v>474</v>
      </c>
      <c r="B363" s="134">
        <v>44886.0</v>
      </c>
      <c r="C363" s="133">
        <v>40.0</v>
      </c>
      <c r="D363" s="133">
        <v>80.0</v>
      </c>
      <c r="E363" s="133">
        <v>100.0</v>
      </c>
      <c r="F363" s="133">
        <v>80.0</v>
      </c>
      <c r="G363" s="133">
        <v>100.0</v>
      </c>
      <c r="H363" s="133">
        <v>100.0</v>
      </c>
      <c r="I363" s="133">
        <v>82.0</v>
      </c>
      <c r="J363" s="133">
        <v>70.0</v>
      </c>
      <c r="K363" s="133">
        <v>70.0</v>
      </c>
      <c r="L363" s="133">
        <v>30.0</v>
      </c>
      <c r="M363" s="133">
        <v>200.0</v>
      </c>
      <c r="N363" s="133">
        <v>100.0</v>
      </c>
      <c r="O363" s="133">
        <v>0.0</v>
      </c>
      <c r="P363" s="133">
        <v>0.0</v>
      </c>
      <c r="Q363" s="133">
        <v>0.0</v>
      </c>
      <c r="R363" s="133">
        <v>5.0</v>
      </c>
    </row>
    <row r="364">
      <c r="A364" s="133" t="s">
        <v>475</v>
      </c>
      <c r="B364" s="134">
        <v>44886.0</v>
      </c>
      <c r="C364" s="133">
        <v>30.0</v>
      </c>
      <c r="D364" s="133">
        <v>0.0</v>
      </c>
      <c r="E364" s="133">
        <v>40.0</v>
      </c>
      <c r="F364" s="133">
        <v>10.0</v>
      </c>
      <c r="G364" s="133">
        <v>10.0</v>
      </c>
      <c r="H364" s="133">
        <v>24.0</v>
      </c>
      <c r="I364" s="133">
        <v>32.0</v>
      </c>
      <c r="J364" s="133">
        <v>10.0</v>
      </c>
      <c r="K364" s="133">
        <v>10.0</v>
      </c>
      <c r="L364" s="133">
        <v>10.0</v>
      </c>
      <c r="M364" s="133">
        <v>20.0</v>
      </c>
      <c r="N364" s="133">
        <v>12.0</v>
      </c>
      <c r="O364" s="133">
        <v>13.0</v>
      </c>
      <c r="P364" s="133">
        <v>0.0</v>
      </c>
      <c r="Q364" s="133">
        <v>0.0</v>
      </c>
      <c r="R364" s="133">
        <v>0.0</v>
      </c>
    </row>
    <row r="365">
      <c r="A365" s="133" t="s">
        <v>476</v>
      </c>
      <c r="B365" s="134">
        <v>44886.0</v>
      </c>
      <c r="C365" s="133">
        <v>10.0</v>
      </c>
      <c r="D365" s="133">
        <v>20.0</v>
      </c>
      <c r="E365" s="133">
        <v>0.0</v>
      </c>
      <c r="F365" s="133">
        <v>10.0</v>
      </c>
      <c r="G365" s="133">
        <v>0.0</v>
      </c>
      <c r="H365" s="133">
        <v>0.0</v>
      </c>
      <c r="I365" s="133">
        <v>0.0</v>
      </c>
      <c r="J365" s="133">
        <v>0.0</v>
      </c>
      <c r="K365" s="133">
        <v>0.0</v>
      </c>
      <c r="L365" s="133">
        <v>10.0</v>
      </c>
      <c r="M365" s="133">
        <v>40.0</v>
      </c>
      <c r="N365" s="133">
        <v>0.0</v>
      </c>
      <c r="O365" s="133">
        <v>0.0</v>
      </c>
      <c r="P365" s="133">
        <v>0.0</v>
      </c>
      <c r="Q365" s="133">
        <v>0.0</v>
      </c>
      <c r="R365" s="133">
        <v>0.0</v>
      </c>
    </row>
    <row r="366">
      <c r="A366" s="133" t="s">
        <v>477</v>
      </c>
      <c r="B366" s="134">
        <v>44886.0</v>
      </c>
      <c r="C366" s="133">
        <v>0.0</v>
      </c>
      <c r="D366" s="133">
        <v>20.0</v>
      </c>
      <c r="E366" s="133">
        <v>170.0</v>
      </c>
      <c r="F366" s="133">
        <v>20.0</v>
      </c>
      <c r="G366" s="133">
        <v>40.0</v>
      </c>
      <c r="H366" s="133">
        <v>60.0</v>
      </c>
      <c r="I366" s="133">
        <v>50.0</v>
      </c>
      <c r="J366" s="133">
        <v>0.0</v>
      </c>
      <c r="K366" s="133">
        <v>0.0</v>
      </c>
      <c r="L366" s="133">
        <v>30.0</v>
      </c>
      <c r="M366" s="133">
        <v>36.0</v>
      </c>
      <c r="N366" s="133">
        <v>50.0</v>
      </c>
      <c r="O366" s="133">
        <v>0.0</v>
      </c>
      <c r="P366" s="133">
        <v>5.0</v>
      </c>
      <c r="Q366" s="133">
        <v>0.0</v>
      </c>
      <c r="R366" s="133">
        <v>0.0</v>
      </c>
    </row>
    <row r="367">
      <c r="A367" s="133" t="s">
        <v>478</v>
      </c>
      <c r="B367" s="134">
        <v>44886.0</v>
      </c>
      <c r="C367" s="133">
        <v>40.0</v>
      </c>
      <c r="D367" s="133">
        <v>20.0</v>
      </c>
      <c r="E367" s="133">
        <v>120.0</v>
      </c>
      <c r="F367" s="133">
        <v>10.0</v>
      </c>
      <c r="G367" s="133">
        <v>70.0</v>
      </c>
      <c r="H367" s="133">
        <v>24.0</v>
      </c>
      <c r="I367" s="133">
        <v>29.0</v>
      </c>
      <c r="J367" s="133">
        <v>30.0</v>
      </c>
      <c r="K367" s="133">
        <v>0.0</v>
      </c>
      <c r="L367" s="133">
        <v>40.0</v>
      </c>
      <c r="M367" s="133">
        <v>10.0</v>
      </c>
      <c r="N367" s="133">
        <v>0.0</v>
      </c>
      <c r="O367" s="133">
        <v>0.0</v>
      </c>
      <c r="P367" s="133">
        <v>5.0</v>
      </c>
      <c r="Q367" s="133">
        <v>5.0</v>
      </c>
      <c r="R367" s="133">
        <v>0.0</v>
      </c>
    </row>
    <row r="368">
      <c r="A368" s="133" t="s">
        <v>479</v>
      </c>
      <c r="B368" s="134">
        <v>44886.0</v>
      </c>
      <c r="C368" s="133">
        <v>30.0</v>
      </c>
      <c r="D368" s="133">
        <v>0.0</v>
      </c>
      <c r="E368" s="133">
        <v>10.0</v>
      </c>
      <c r="F368" s="133">
        <v>40.0</v>
      </c>
      <c r="G368" s="133">
        <v>20.0</v>
      </c>
      <c r="H368" s="133">
        <v>20.0</v>
      </c>
      <c r="I368" s="133">
        <v>54.0</v>
      </c>
      <c r="J368" s="133">
        <v>10.0</v>
      </c>
      <c r="K368" s="133">
        <v>0.0</v>
      </c>
      <c r="L368" s="133">
        <v>20.0</v>
      </c>
      <c r="M368" s="133">
        <v>100.0</v>
      </c>
      <c r="N368" s="133">
        <v>0.0</v>
      </c>
      <c r="O368" s="133">
        <v>0.0</v>
      </c>
      <c r="P368" s="133">
        <v>0.0</v>
      </c>
      <c r="Q368" s="133">
        <v>0.0</v>
      </c>
      <c r="R368" s="133">
        <v>0.0</v>
      </c>
    </row>
    <row r="369">
      <c r="A369" s="133" t="s">
        <v>480</v>
      </c>
      <c r="B369" s="134">
        <v>44886.0</v>
      </c>
      <c r="C369" s="133">
        <v>10.0</v>
      </c>
      <c r="D369" s="133">
        <v>20.0</v>
      </c>
      <c r="E369" s="133">
        <v>0.0</v>
      </c>
      <c r="F369" s="133">
        <v>30.0</v>
      </c>
      <c r="G369" s="133">
        <v>10.0</v>
      </c>
      <c r="H369" s="133">
        <v>30.0</v>
      </c>
      <c r="I369" s="133">
        <v>40.0</v>
      </c>
      <c r="J369" s="133">
        <v>30.0</v>
      </c>
      <c r="K369" s="133">
        <v>20.0</v>
      </c>
      <c r="L369" s="133">
        <v>50.0</v>
      </c>
      <c r="M369" s="133">
        <v>10.0</v>
      </c>
      <c r="N369" s="133">
        <v>40.0</v>
      </c>
      <c r="O369" s="133">
        <v>66.0</v>
      </c>
      <c r="P369" s="133">
        <v>3.0</v>
      </c>
      <c r="Q369" s="133">
        <v>10.0</v>
      </c>
      <c r="R369" s="133">
        <v>1.0</v>
      </c>
    </row>
    <row r="370">
      <c r="A370" s="133" t="s">
        <v>481</v>
      </c>
      <c r="B370" s="134">
        <v>44886.0</v>
      </c>
      <c r="C370" s="133">
        <v>10.0</v>
      </c>
      <c r="D370" s="133">
        <v>20.0</v>
      </c>
      <c r="E370" s="133">
        <v>0.0</v>
      </c>
      <c r="F370" s="133">
        <v>15.0</v>
      </c>
      <c r="G370" s="133">
        <v>40.0</v>
      </c>
      <c r="H370" s="133">
        <v>44.0</v>
      </c>
      <c r="I370" s="133">
        <v>40.0</v>
      </c>
      <c r="J370" s="133">
        <v>0.0</v>
      </c>
      <c r="K370" s="133">
        <v>0.0</v>
      </c>
      <c r="L370" s="133">
        <v>30.0</v>
      </c>
      <c r="M370" s="133">
        <v>20.0</v>
      </c>
      <c r="N370" s="133">
        <v>10.0</v>
      </c>
      <c r="O370" s="133">
        <v>10.0</v>
      </c>
      <c r="P370" s="133">
        <v>0.0</v>
      </c>
      <c r="Q370" s="133">
        <v>0.0</v>
      </c>
      <c r="R370" s="133">
        <v>1.0</v>
      </c>
    </row>
    <row r="371">
      <c r="A371" s="133" t="s">
        <v>482</v>
      </c>
      <c r="B371" s="134">
        <v>44886.0</v>
      </c>
      <c r="C371" s="133">
        <v>420.0</v>
      </c>
      <c r="D371" s="133">
        <v>40.0</v>
      </c>
      <c r="E371" s="133">
        <v>20.0</v>
      </c>
      <c r="F371" s="133">
        <v>60.0</v>
      </c>
      <c r="G371" s="133">
        <v>90.0</v>
      </c>
      <c r="H371" s="133">
        <v>92.0</v>
      </c>
      <c r="I371" s="133">
        <v>96.0</v>
      </c>
      <c r="J371" s="133">
        <v>30.0</v>
      </c>
      <c r="K371" s="133">
        <v>10.0</v>
      </c>
      <c r="L371" s="133">
        <v>160.0</v>
      </c>
      <c r="M371" s="133">
        <v>138.0</v>
      </c>
      <c r="N371" s="133">
        <v>10.0</v>
      </c>
      <c r="O371" s="133">
        <v>850.0</v>
      </c>
      <c r="P371" s="133">
        <v>6.0</v>
      </c>
      <c r="Q371" s="133">
        <v>11.0</v>
      </c>
      <c r="R371" s="133">
        <v>5.0</v>
      </c>
    </row>
    <row r="372">
      <c r="A372" s="133" t="s">
        <v>483</v>
      </c>
      <c r="B372" s="134">
        <v>44886.0</v>
      </c>
      <c r="C372" s="133">
        <v>30.0</v>
      </c>
      <c r="D372" s="133">
        <v>20.0</v>
      </c>
      <c r="E372" s="133">
        <v>10.0</v>
      </c>
      <c r="F372" s="133">
        <v>20.0</v>
      </c>
      <c r="G372" s="133">
        <v>20.0</v>
      </c>
      <c r="H372" s="133">
        <v>24.0</v>
      </c>
      <c r="I372" s="133">
        <v>18.0</v>
      </c>
      <c r="J372" s="133">
        <v>0.0</v>
      </c>
      <c r="K372" s="133">
        <v>20.0</v>
      </c>
      <c r="L372" s="133">
        <v>20.0</v>
      </c>
      <c r="M372" s="133">
        <v>22.0</v>
      </c>
      <c r="N372" s="133">
        <v>40.0</v>
      </c>
      <c r="O372" s="133">
        <v>100.0</v>
      </c>
      <c r="P372" s="133">
        <v>0.0</v>
      </c>
      <c r="Q372" s="133">
        <v>0.0</v>
      </c>
      <c r="R372" s="133">
        <v>0.0</v>
      </c>
    </row>
    <row r="373">
      <c r="A373" s="133" t="s">
        <v>484</v>
      </c>
      <c r="B373" s="134">
        <v>44886.0</v>
      </c>
      <c r="C373" s="133">
        <v>90.0</v>
      </c>
      <c r="D373" s="133">
        <v>60.0</v>
      </c>
      <c r="E373" s="133">
        <v>70.0</v>
      </c>
      <c r="F373" s="133">
        <v>40.0</v>
      </c>
      <c r="G373" s="133">
        <v>0.0</v>
      </c>
      <c r="H373" s="133">
        <v>0.0</v>
      </c>
      <c r="I373" s="133">
        <v>24.0</v>
      </c>
      <c r="J373" s="133">
        <v>40.0</v>
      </c>
      <c r="K373" s="133">
        <v>20.0</v>
      </c>
      <c r="L373" s="133">
        <v>60.0</v>
      </c>
      <c r="M373" s="133">
        <v>19.0</v>
      </c>
      <c r="N373" s="133">
        <v>30.0</v>
      </c>
      <c r="O373" s="133">
        <v>30.0</v>
      </c>
      <c r="P373" s="133">
        <v>0.0</v>
      </c>
      <c r="Q373" s="133">
        <v>0.0</v>
      </c>
      <c r="R373" s="133">
        <v>2.0</v>
      </c>
    </row>
    <row r="374">
      <c r="A374" s="133" t="s">
        <v>485</v>
      </c>
      <c r="B374" s="134">
        <v>44886.0</v>
      </c>
      <c r="C374" s="133">
        <v>40.0</v>
      </c>
      <c r="D374" s="133">
        <v>40.0</v>
      </c>
      <c r="E374" s="133">
        <v>80.0</v>
      </c>
      <c r="F374" s="133">
        <v>25.0</v>
      </c>
      <c r="G374" s="133">
        <v>40.0</v>
      </c>
      <c r="H374" s="133">
        <v>24.0</v>
      </c>
      <c r="I374" s="133">
        <v>32.0</v>
      </c>
      <c r="J374" s="133">
        <v>50.0</v>
      </c>
      <c r="K374" s="133">
        <v>0.0</v>
      </c>
      <c r="L374" s="133">
        <v>70.0</v>
      </c>
      <c r="M374" s="133">
        <v>18.0</v>
      </c>
      <c r="N374" s="133">
        <v>0.0</v>
      </c>
      <c r="O374" s="133">
        <v>200.0</v>
      </c>
      <c r="P374" s="133">
        <v>2.0</v>
      </c>
      <c r="Q374" s="133">
        <v>6.0</v>
      </c>
      <c r="R374" s="133">
        <v>9.0</v>
      </c>
    </row>
    <row r="375">
      <c r="A375" s="133" t="s">
        <v>486</v>
      </c>
      <c r="B375" s="134">
        <v>44886.0</v>
      </c>
      <c r="C375" s="133">
        <v>70.0</v>
      </c>
      <c r="D375" s="133">
        <v>140.0</v>
      </c>
      <c r="E375" s="133">
        <v>0.0</v>
      </c>
      <c r="F375" s="133">
        <v>50.0</v>
      </c>
      <c r="G375" s="133">
        <v>130.0</v>
      </c>
      <c r="H375" s="133">
        <v>260.0</v>
      </c>
      <c r="I375" s="133">
        <v>160.0</v>
      </c>
      <c r="J375" s="133">
        <v>100.0</v>
      </c>
      <c r="K375" s="133">
        <v>100.0</v>
      </c>
      <c r="L375" s="133">
        <v>300.0</v>
      </c>
      <c r="M375" s="133">
        <v>70.0</v>
      </c>
      <c r="N375" s="133">
        <v>100.0</v>
      </c>
      <c r="O375" s="133">
        <v>700.0</v>
      </c>
      <c r="P375" s="133">
        <v>7.0</v>
      </c>
      <c r="Q375" s="133">
        <v>20.0</v>
      </c>
      <c r="R375" s="133">
        <v>10.0</v>
      </c>
    </row>
    <row r="376">
      <c r="A376" s="133" t="s">
        <v>453</v>
      </c>
      <c r="B376" s="134">
        <v>44916.0</v>
      </c>
      <c r="C376" s="133">
        <v>140.0</v>
      </c>
      <c r="D376" s="133">
        <v>20.0</v>
      </c>
      <c r="E376" s="133">
        <v>270.0</v>
      </c>
      <c r="F376" s="133">
        <v>285.0</v>
      </c>
      <c r="G376" s="133">
        <v>290.0</v>
      </c>
      <c r="H376" s="133">
        <v>632.0</v>
      </c>
      <c r="I376" s="133">
        <v>130.0</v>
      </c>
      <c r="J376" s="133">
        <v>30.0</v>
      </c>
      <c r="K376" s="133">
        <v>0.0</v>
      </c>
      <c r="L376" s="133">
        <v>790.0</v>
      </c>
      <c r="M376" s="133">
        <v>580.0</v>
      </c>
      <c r="N376" s="133">
        <v>100.0</v>
      </c>
      <c r="O376" s="133">
        <v>2000.0</v>
      </c>
      <c r="P376" s="133">
        <v>100.0</v>
      </c>
      <c r="Q376" s="133">
        <v>100.0</v>
      </c>
      <c r="R376" s="133">
        <v>50.0</v>
      </c>
    </row>
    <row r="377">
      <c r="A377" s="133" t="s">
        <v>454</v>
      </c>
      <c r="B377" s="134">
        <v>44916.0</v>
      </c>
      <c r="C377" s="133">
        <v>30.0</v>
      </c>
      <c r="D377" s="133">
        <v>40.0</v>
      </c>
      <c r="E377" s="133">
        <v>40.0</v>
      </c>
      <c r="F377" s="133">
        <v>35.0</v>
      </c>
      <c r="G377" s="133">
        <v>30.0</v>
      </c>
      <c r="H377" s="133">
        <v>40.0</v>
      </c>
      <c r="I377" s="133">
        <v>55.0</v>
      </c>
      <c r="J377" s="133">
        <v>40.0</v>
      </c>
      <c r="K377" s="133">
        <v>0.0</v>
      </c>
      <c r="L377" s="133">
        <v>50.0</v>
      </c>
      <c r="M377" s="133">
        <v>80.0</v>
      </c>
      <c r="N377" s="133">
        <v>50.0</v>
      </c>
      <c r="O377" s="133">
        <v>100.0</v>
      </c>
      <c r="P377" s="133">
        <v>0.0</v>
      </c>
      <c r="Q377" s="133">
        <v>0.0</v>
      </c>
      <c r="R377" s="133">
        <v>0.0</v>
      </c>
    </row>
    <row r="378">
      <c r="A378" s="133" t="s">
        <v>455</v>
      </c>
      <c r="B378" s="134">
        <v>44916.0</v>
      </c>
      <c r="C378" s="133">
        <v>30.0</v>
      </c>
      <c r="D378" s="133">
        <v>0.0</v>
      </c>
      <c r="E378" s="133">
        <v>50.0</v>
      </c>
      <c r="F378" s="133">
        <v>10.0</v>
      </c>
      <c r="G378" s="133">
        <v>60.0</v>
      </c>
      <c r="H378" s="133">
        <v>60.0</v>
      </c>
      <c r="I378" s="133">
        <v>50.0</v>
      </c>
      <c r="J378" s="133">
        <v>20.0</v>
      </c>
      <c r="K378" s="133">
        <v>20.0</v>
      </c>
      <c r="L378" s="133">
        <v>40.0</v>
      </c>
      <c r="M378" s="133">
        <v>50.0</v>
      </c>
      <c r="N378" s="133">
        <v>20.0</v>
      </c>
      <c r="O378" s="133">
        <v>100.0</v>
      </c>
      <c r="P378" s="133">
        <v>0.0</v>
      </c>
      <c r="Q378" s="133">
        <v>2.0</v>
      </c>
      <c r="R378" s="133">
        <v>2.0</v>
      </c>
    </row>
    <row r="379">
      <c r="A379" s="133" t="s">
        <v>456</v>
      </c>
      <c r="B379" s="134">
        <v>44916.0</v>
      </c>
      <c r="C379" s="133">
        <v>20.0</v>
      </c>
      <c r="D379" s="133">
        <v>60.0</v>
      </c>
      <c r="E379" s="133">
        <v>30.0</v>
      </c>
      <c r="F379" s="133">
        <v>20.0</v>
      </c>
      <c r="G379" s="133">
        <v>60.0</v>
      </c>
      <c r="H379" s="133">
        <v>52.0</v>
      </c>
      <c r="I379" s="133">
        <v>61.0</v>
      </c>
      <c r="J379" s="133">
        <v>30.0</v>
      </c>
      <c r="K379" s="133">
        <v>10.0</v>
      </c>
      <c r="L379" s="133">
        <v>70.0</v>
      </c>
      <c r="M379" s="133">
        <v>40.0</v>
      </c>
      <c r="N379" s="133">
        <v>22.0</v>
      </c>
      <c r="O379" s="133">
        <v>278.0</v>
      </c>
      <c r="P379" s="133">
        <v>3.0</v>
      </c>
      <c r="Q379" s="133">
        <v>4.0</v>
      </c>
      <c r="R379" s="133">
        <v>2.0</v>
      </c>
    </row>
    <row r="380">
      <c r="A380" s="133" t="s">
        <v>457</v>
      </c>
      <c r="B380" s="134">
        <v>44916.0</v>
      </c>
      <c r="C380" s="133">
        <v>70.0</v>
      </c>
      <c r="D380" s="133">
        <v>40.0</v>
      </c>
      <c r="E380" s="133">
        <v>30.0</v>
      </c>
      <c r="F380" s="133">
        <v>35.0</v>
      </c>
      <c r="G380" s="133">
        <v>30.0</v>
      </c>
      <c r="H380" s="133">
        <v>40.0</v>
      </c>
      <c r="I380" s="133">
        <v>28.0</v>
      </c>
      <c r="J380" s="133">
        <v>40.0</v>
      </c>
      <c r="K380" s="133">
        <v>10.0</v>
      </c>
      <c r="L380" s="133">
        <v>90.0</v>
      </c>
      <c r="M380" s="133">
        <v>17.0</v>
      </c>
      <c r="N380" s="133">
        <v>24.0</v>
      </c>
      <c r="O380" s="133">
        <v>47.0</v>
      </c>
      <c r="P380" s="133">
        <v>4.0</v>
      </c>
      <c r="Q380" s="133">
        <v>1.0</v>
      </c>
      <c r="R380" s="133">
        <v>2.0</v>
      </c>
    </row>
    <row r="381">
      <c r="A381" s="133" t="s">
        <v>458</v>
      </c>
      <c r="B381" s="134">
        <v>44916.0</v>
      </c>
      <c r="C381" s="133">
        <v>10.0</v>
      </c>
      <c r="D381" s="133">
        <v>20.0</v>
      </c>
      <c r="E381" s="133">
        <v>20.0</v>
      </c>
      <c r="F381" s="133">
        <v>30.0</v>
      </c>
      <c r="G381" s="133">
        <v>20.0</v>
      </c>
      <c r="H381" s="133">
        <v>0.0</v>
      </c>
      <c r="I381" s="133">
        <v>18.0</v>
      </c>
      <c r="J381" s="133">
        <v>0.0</v>
      </c>
      <c r="K381" s="133">
        <v>0.0</v>
      </c>
      <c r="L381" s="133">
        <v>20.0</v>
      </c>
      <c r="M381" s="133">
        <v>0.0</v>
      </c>
      <c r="N381" s="133">
        <v>20.0</v>
      </c>
      <c r="O381" s="133">
        <v>200.0</v>
      </c>
      <c r="P381" s="133">
        <v>4.0</v>
      </c>
      <c r="Q381" s="133">
        <v>10.0</v>
      </c>
      <c r="R381" s="133">
        <v>5.0</v>
      </c>
    </row>
    <row r="382">
      <c r="A382" s="133" t="s">
        <v>459</v>
      </c>
      <c r="B382" s="134">
        <v>44916.0</v>
      </c>
      <c r="C382" s="133">
        <v>20.0</v>
      </c>
      <c r="D382" s="133">
        <v>0.0</v>
      </c>
      <c r="E382" s="133">
        <v>10.0</v>
      </c>
      <c r="F382" s="133">
        <v>15.0</v>
      </c>
      <c r="G382" s="133">
        <v>20.0</v>
      </c>
      <c r="H382" s="133">
        <v>60.0</v>
      </c>
      <c r="I382" s="133">
        <v>60.0</v>
      </c>
      <c r="J382" s="133">
        <v>0.0</v>
      </c>
      <c r="K382" s="133">
        <v>10.0</v>
      </c>
      <c r="L382" s="133">
        <v>30.0</v>
      </c>
      <c r="M382" s="133">
        <v>60.0</v>
      </c>
      <c r="N382" s="133">
        <v>40.0</v>
      </c>
      <c r="O382" s="133">
        <v>200.0</v>
      </c>
      <c r="P382" s="133">
        <v>5.0</v>
      </c>
      <c r="Q382" s="133">
        <v>10.0</v>
      </c>
      <c r="R382" s="133">
        <v>0.0</v>
      </c>
    </row>
    <row r="383">
      <c r="A383" s="133" t="s">
        <v>460</v>
      </c>
      <c r="B383" s="134">
        <v>44916.0</v>
      </c>
      <c r="C383" s="133">
        <v>30.0</v>
      </c>
      <c r="D383" s="133">
        <v>40.0</v>
      </c>
      <c r="E383" s="133">
        <v>30.0</v>
      </c>
      <c r="F383" s="133">
        <v>30.0</v>
      </c>
      <c r="G383" s="133">
        <v>50.0</v>
      </c>
      <c r="H383" s="133">
        <v>44.0</v>
      </c>
      <c r="I383" s="133">
        <v>50.0</v>
      </c>
      <c r="J383" s="133">
        <v>50.0</v>
      </c>
      <c r="K383" s="133">
        <v>30.0</v>
      </c>
      <c r="L383" s="133">
        <v>40.0</v>
      </c>
      <c r="M383" s="133">
        <v>46.0</v>
      </c>
      <c r="N383" s="133">
        <v>39.0</v>
      </c>
      <c r="O383" s="133">
        <v>150.0</v>
      </c>
      <c r="P383" s="133">
        <v>3.0</v>
      </c>
      <c r="Q383" s="133">
        <v>6.0</v>
      </c>
      <c r="R383" s="133">
        <v>0.0</v>
      </c>
    </row>
    <row r="384">
      <c r="A384" s="133" t="s">
        <v>461</v>
      </c>
      <c r="B384" s="134">
        <v>44916.0</v>
      </c>
      <c r="C384" s="133">
        <v>20.0</v>
      </c>
      <c r="D384" s="133">
        <v>0.0</v>
      </c>
      <c r="E384" s="133">
        <v>0.0</v>
      </c>
      <c r="F384" s="133">
        <v>60.0</v>
      </c>
      <c r="G384" s="133">
        <v>60.0</v>
      </c>
      <c r="H384" s="133">
        <v>72.0</v>
      </c>
      <c r="I384" s="133">
        <v>40.0</v>
      </c>
      <c r="J384" s="133">
        <v>30.0</v>
      </c>
      <c r="K384" s="133">
        <v>0.0</v>
      </c>
      <c r="L384" s="133">
        <v>20.0</v>
      </c>
      <c r="M384" s="133">
        <v>0.0</v>
      </c>
      <c r="N384" s="133">
        <v>11.0</v>
      </c>
      <c r="O384" s="133">
        <v>25.0</v>
      </c>
      <c r="P384" s="133">
        <v>0.0</v>
      </c>
      <c r="Q384" s="133">
        <v>10.0</v>
      </c>
      <c r="R384" s="133">
        <v>0.0</v>
      </c>
    </row>
    <row r="385">
      <c r="A385" s="133" t="s">
        <v>462</v>
      </c>
      <c r="B385" s="134">
        <v>44916.0</v>
      </c>
      <c r="C385" s="133">
        <v>30.0</v>
      </c>
      <c r="D385" s="133">
        <v>20.0</v>
      </c>
      <c r="E385" s="133">
        <v>30.0</v>
      </c>
      <c r="F385" s="133">
        <v>5.0</v>
      </c>
      <c r="G385" s="133">
        <v>30.0</v>
      </c>
      <c r="H385" s="133">
        <v>52.0</v>
      </c>
      <c r="I385" s="133">
        <v>41.0</v>
      </c>
      <c r="J385" s="133">
        <v>70.0</v>
      </c>
      <c r="K385" s="133">
        <v>30.0</v>
      </c>
      <c r="L385" s="133">
        <v>70.0</v>
      </c>
      <c r="M385" s="133">
        <v>30.0</v>
      </c>
      <c r="N385" s="133">
        <v>100.0</v>
      </c>
      <c r="O385" s="133">
        <v>50.0</v>
      </c>
      <c r="P385" s="133">
        <v>4.0</v>
      </c>
      <c r="Q385" s="133">
        <v>5.0</v>
      </c>
      <c r="R385" s="133">
        <v>2.0</v>
      </c>
    </row>
    <row r="386">
      <c r="A386" s="133" t="s">
        <v>463</v>
      </c>
      <c r="B386" s="134">
        <v>44916.0</v>
      </c>
      <c r="C386" s="133">
        <v>20.0</v>
      </c>
      <c r="D386" s="133">
        <v>20.0</v>
      </c>
      <c r="E386" s="133">
        <v>0.0</v>
      </c>
      <c r="F386" s="133">
        <v>10.0</v>
      </c>
      <c r="G386" s="133">
        <v>10.0</v>
      </c>
      <c r="H386" s="133">
        <v>8.0</v>
      </c>
      <c r="I386" s="133">
        <v>10.0</v>
      </c>
      <c r="J386" s="133">
        <v>10.0</v>
      </c>
      <c r="K386" s="133">
        <v>0.0</v>
      </c>
      <c r="L386" s="133">
        <v>10.0</v>
      </c>
      <c r="M386" s="133">
        <v>80.0</v>
      </c>
      <c r="N386" s="133">
        <v>20.0</v>
      </c>
      <c r="O386" s="133">
        <v>100.0</v>
      </c>
      <c r="P386" s="133">
        <v>4.0</v>
      </c>
      <c r="Q386" s="133">
        <v>8.0</v>
      </c>
      <c r="R386" s="133">
        <v>1.0</v>
      </c>
    </row>
    <row r="387">
      <c r="A387" s="133" t="s">
        <v>464</v>
      </c>
      <c r="B387" s="134">
        <v>44916.0</v>
      </c>
      <c r="C387" s="133">
        <v>40.0</v>
      </c>
      <c r="D387" s="133">
        <v>60.0</v>
      </c>
      <c r="E387" s="133">
        <v>70.0</v>
      </c>
      <c r="F387" s="133">
        <v>30.0</v>
      </c>
      <c r="G387" s="133">
        <v>50.0</v>
      </c>
      <c r="H387" s="133">
        <v>60.0</v>
      </c>
      <c r="I387" s="133">
        <v>6.0</v>
      </c>
      <c r="J387" s="133">
        <v>60.0</v>
      </c>
      <c r="K387" s="133">
        <v>10.0</v>
      </c>
      <c r="L387" s="133">
        <v>90.0</v>
      </c>
      <c r="M387" s="133">
        <v>67.0</v>
      </c>
      <c r="N387" s="133">
        <v>45.0</v>
      </c>
      <c r="O387" s="133">
        <v>111.0</v>
      </c>
      <c r="P387" s="133">
        <v>4.0</v>
      </c>
      <c r="Q387" s="133">
        <v>7.0</v>
      </c>
      <c r="R387" s="133">
        <v>5.0</v>
      </c>
    </row>
    <row r="388">
      <c r="A388" s="133" t="s">
        <v>465</v>
      </c>
      <c r="B388" s="134">
        <v>44916.0</v>
      </c>
      <c r="C388" s="133">
        <v>120.0</v>
      </c>
      <c r="D388" s="133">
        <v>20.0</v>
      </c>
      <c r="E388" s="133">
        <v>100.0</v>
      </c>
      <c r="F388" s="133">
        <v>50.0</v>
      </c>
      <c r="G388" s="133">
        <v>60.0</v>
      </c>
      <c r="H388" s="133">
        <v>0.0</v>
      </c>
      <c r="I388" s="133">
        <v>81.0</v>
      </c>
      <c r="J388" s="133">
        <v>20.0</v>
      </c>
      <c r="K388" s="133">
        <v>0.0</v>
      </c>
      <c r="L388" s="133">
        <v>0.0</v>
      </c>
      <c r="M388" s="133">
        <v>0.0</v>
      </c>
      <c r="N388" s="133">
        <v>34.0</v>
      </c>
      <c r="O388" s="133">
        <v>0.0</v>
      </c>
      <c r="P388" s="133">
        <v>1.0</v>
      </c>
      <c r="Q388" s="133">
        <v>0.0</v>
      </c>
      <c r="R388" s="133">
        <v>0.0</v>
      </c>
    </row>
    <row r="389">
      <c r="A389" s="133" t="s">
        <v>466</v>
      </c>
      <c r="B389" s="134">
        <v>44916.0</v>
      </c>
      <c r="C389" s="133">
        <v>30.0</v>
      </c>
      <c r="D389" s="133">
        <v>40.0</v>
      </c>
      <c r="E389" s="133">
        <v>50.0</v>
      </c>
      <c r="F389" s="133">
        <v>15.0</v>
      </c>
      <c r="G389" s="133">
        <v>90.0</v>
      </c>
      <c r="H389" s="133">
        <v>96.0</v>
      </c>
      <c r="I389" s="133">
        <v>79.0</v>
      </c>
      <c r="J389" s="133">
        <v>70.0</v>
      </c>
      <c r="K389" s="133">
        <v>10.0</v>
      </c>
      <c r="L389" s="133">
        <v>70.0</v>
      </c>
      <c r="M389" s="133">
        <v>90.0</v>
      </c>
      <c r="N389" s="133">
        <v>3.0</v>
      </c>
      <c r="O389" s="133">
        <v>467.0</v>
      </c>
      <c r="P389" s="133">
        <v>0.0</v>
      </c>
      <c r="Q389" s="133">
        <v>0.0</v>
      </c>
      <c r="R389" s="133">
        <v>8.0</v>
      </c>
    </row>
    <row r="390">
      <c r="A390" s="133" t="s">
        <v>467</v>
      </c>
      <c r="B390" s="134">
        <v>44916.0</v>
      </c>
      <c r="C390" s="133">
        <v>30.0</v>
      </c>
      <c r="D390" s="133">
        <v>40.0</v>
      </c>
      <c r="E390" s="133">
        <v>30.0</v>
      </c>
      <c r="F390" s="133">
        <v>30.0</v>
      </c>
      <c r="G390" s="133">
        <v>100.0</v>
      </c>
      <c r="H390" s="133">
        <v>108.0</v>
      </c>
      <c r="I390" s="133">
        <v>64.0</v>
      </c>
      <c r="J390" s="133">
        <v>100.0</v>
      </c>
      <c r="K390" s="133">
        <v>20.0</v>
      </c>
      <c r="L390" s="133">
        <v>50.0</v>
      </c>
      <c r="M390" s="133">
        <v>42.0</v>
      </c>
      <c r="N390" s="133">
        <v>50.0</v>
      </c>
      <c r="O390" s="133">
        <v>100.0</v>
      </c>
      <c r="P390" s="133">
        <v>5.0</v>
      </c>
      <c r="Q390" s="133">
        <v>5.0</v>
      </c>
      <c r="R390" s="133">
        <v>5.0</v>
      </c>
    </row>
    <row r="391">
      <c r="A391" s="133" t="s">
        <v>468</v>
      </c>
      <c r="B391" s="134">
        <v>44916.0</v>
      </c>
      <c r="C391" s="133">
        <v>10.0</v>
      </c>
      <c r="D391" s="133">
        <v>20.0</v>
      </c>
      <c r="E391" s="133">
        <v>20.0</v>
      </c>
      <c r="F391" s="133">
        <v>25.0</v>
      </c>
      <c r="G391" s="133">
        <v>40.0</v>
      </c>
      <c r="H391" s="133">
        <v>40.0</v>
      </c>
      <c r="I391" s="133">
        <v>48.0</v>
      </c>
      <c r="J391" s="133">
        <v>0.0</v>
      </c>
      <c r="K391" s="133">
        <v>0.0</v>
      </c>
      <c r="L391" s="133">
        <v>30.0</v>
      </c>
      <c r="M391" s="133">
        <v>30.0</v>
      </c>
      <c r="N391" s="133">
        <v>6.0</v>
      </c>
      <c r="O391" s="133">
        <v>0.0</v>
      </c>
      <c r="P391" s="133">
        <v>2.0</v>
      </c>
      <c r="Q391" s="133">
        <v>0.0</v>
      </c>
      <c r="R391" s="133">
        <v>2.0</v>
      </c>
    </row>
    <row r="392">
      <c r="A392" s="133" t="s">
        <v>469</v>
      </c>
      <c r="B392" s="134">
        <v>44916.0</v>
      </c>
      <c r="C392" s="133">
        <v>20.0</v>
      </c>
      <c r="D392" s="133">
        <v>20.0</v>
      </c>
      <c r="E392" s="133">
        <v>30.0</v>
      </c>
      <c r="F392" s="133">
        <v>10.0</v>
      </c>
      <c r="G392" s="133">
        <v>80.0</v>
      </c>
      <c r="H392" s="133">
        <v>96.0</v>
      </c>
      <c r="I392" s="133">
        <v>32.0</v>
      </c>
      <c r="J392" s="133">
        <v>10.0</v>
      </c>
      <c r="K392" s="133">
        <v>0.0</v>
      </c>
      <c r="L392" s="133">
        <v>50.0</v>
      </c>
      <c r="M392" s="133">
        <v>110.0</v>
      </c>
      <c r="N392" s="133">
        <v>0.0</v>
      </c>
      <c r="O392" s="133">
        <v>400.0</v>
      </c>
      <c r="P392" s="133">
        <v>0.0</v>
      </c>
      <c r="Q392" s="133">
        <v>0.0</v>
      </c>
      <c r="R392" s="133">
        <v>2.0</v>
      </c>
    </row>
    <row r="393">
      <c r="A393" s="133" t="s">
        <v>470</v>
      </c>
      <c r="B393" s="134">
        <v>44916.0</v>
      </c>
      <c r="C393" s="133">
        <v>60.0</v>
      </c>
      <c r="D393" s="133">
        <v>0.0</v>
      </c>
      <c r="E393" s="133">
        <v>120.0</v>
      </c>
      <c r="F393" s="133">
        <v>48.0</v>
      </c>
      <c r="G393" s="133">
        <v>70.0</v>
      </c>
      <c r="H393" s="133">
        <v>56.0</v>
      </c>
      <c r="I393" s="133">
        <v>100.0</v>
      </c>
      <c r="J393" s="133">
        <v>30.0</v>
      </c>
      <c r="K393" s="133">
        <v>10.0</v>
      </c>
      <c r="L393" s="133">
        <v>90.0</v>
      </c>
      <c r="M393" s="133">
        <v>6110.0</v>
      </c>
      <c r="N393" s="133">
        <v>99.0</v>
      </c>
      <c r="O393" s="133">
        <v>100.0</v>
      </c>
      <c r="P393" s="133">
        <v>0.0</v>
      </c>
      <c r="Q393" s="133">
        <v>5.0</v>
      </c>
      <c r="R393" s="133">
        <v>1.0</v>
      </c>
    </row>
    <row r="394">
      <c r="A394" s="133" t="s">
        <v>471</v>
      </c>
      <c r="B394" s="134">
        <v>44916.0</v>
      </c>
      <c r="C394" s="133">
        <v>30.0</v>
      </c>
      <c r="D394" s="133">
        <v>80.0</v>
      </c>
      <c r="E394" s="133">
        <v>40.0</v>
      </c>
      <c r="F394" s="133">
        <v>100.0</v>
      </c>
      <c r="G394" s="133">
        <v>60.0</v>
      </c>
      <c r="H394" s="133">
        <v>60.0</v>
      </c>
      <c r="I394" s="133">
        <v>80.0</v>
      </c>
      <c r="J394" s="133">
        <v>80.0</v>
      </c>
      <c r="K394" s="133">
        <v>20.0</v>
      </c>
      <c r="L394" s="133">
        <v>70.0</v>
      </c>
      <c r="M394" s="133">
        <v>40.0</v>
      </c>
      <c r="N394" s="133">
        <v>40.0</v>
      </c>
      <c r="O394" s="133">
        <v>100.0</v>
      </c>
      <c r="P394" s="133">
        <v>5.0</v>
      </c>
      <c r="Q394" s="133">
        <v>15.0</v>
      </c>
      <c r="R394" s="133">
        <v>2.0</v>
      </c>
    </row>
    <row r="395">
      <c r="A395" s="133" t="s">
        <v>472</v>
      </c>
      <c r="B395" s="134">
        <v>44916.0</v>
      </c>
      <c r="C395" s="133">
        <v>30.0</v>
      </c>
      <c r="D395" s="133">
        <v>20.0</v>
      </c>
      <c r="E395" s="133">
        <v>20.0</v>
      </c>
      <c r="F395" s="133">
        <v>15.0</v>
      </c>
      <c r="G395" s="133">
        <v>30.0</v>
      </c>
      <c r="H395" s="133">
        <v>28.0</v>
      </c>
      <c r="I395" s="133">
        <v>38.0</v>
      </c>
      <c r="J395" s="133">
        <v>80.0</v>
      </c>
      <c r="K395" s="133">
        <v>30.0</v>
      </c>
      <c r="L395" s="133">
        <v>120.0</v>
      </c>
      <c r="M395" s="133">
        <v>43.0</v>
      </c>
      <c r="N395" s="133">
        <v>88.0</v>
      </c>
      <c r="O395" s="133">
        <v>141.0</v>
      </c>
      <c r="P395" s="133">
        <v>7.0</v>
      </c>
      <c r="Q395" s="133">
        <v>2.0</v>
      </c>
      <c r="R395" s="133">
        <v>8.0</v>
      </c>
    </row>
    <row r="396">
      <c r="A396" s="133" t="s">
        <v>473</v>
      </c>
      <c r="B396" s="134">
        <v>44916.0</v>
      </c>
      <c r="C396" s="133">
        <v>0.0</v>
      </c>
      <c r="D396" s="133">
        <v>0.0</v>
      </c>
      <c r="E396" s="133">
        <v>0.0</v>
      </c>
      <c r="F396" s="133">
        <v>0.0</v>
      </c>
      <c r="G396" s="133">
        <v>0.0</v>
      </c>
      <c r="H396" s="133">
        <v>0.0</v>
      </c>
      <c r="I396" s="133">
        <v>0.0</v>
      </c>
      <c r="J396" s="133">
        <v>0.0</v>
      </c>
      <c r="K396" s="133">
        <v>0.0</v>
      </c>
      <c r="L396" s="133">
        <v>0.0</v>
      </c>
      <c r="M396" s="133">
        <v>0.0</v>
      </c>
      <c r="N396" s="133">
        <v>0.0</v>
      </c>
      <c r="O396" s="133">
        <v>0.0</v>
      </c>
      <c r="P396" s="133">
        <v>0.0</v>
      </c>
      <c r="Q396" s="133">
        <v>0.0</v>
      </c>
      <c r="R396" s="133">
        <v>0.0</v>
      </c>
    </row>
    <row r="397">
      <c r="A397" s="133" t="s">
        <v>474</v>
      </c>
      <c r="B397" s="134">
        <v>44916.0</v>
      </c>
      <c r="C397" s="133">
        <v>10.0</v>
      </c>
      <c r="D397" s="133">
        <v>20.0</v>
      </c>
      <c r="E397" s="133">
        <v>10.0</v>
      </c>
      <c r="F397" s="133">
        <v>25.0</v>
      </c>
      <c r="G397" s="133">
        <v>20.0</v>
      </c>
      <c r="H397" s="133">
        <v>20.0</v>
      </c>
      <c r="I397" s="133">
        <v>37.0</v>
      </c>
      <c r="J397" s="133">
        <v>20.0</v>
      </c>
      <c r="K397" s="133">
        <v>10.0</v>
      </c>
      <c r="L397" s="133">
        <v>40.0</v>
      </c>
      <c r="M397" s="133">
        <v>51.0</v>
      </c>
      <c r="N397" s="133">
        <v>10.0</v>
      </c>
      <c r="O397" s="133">
        <v>200.0</v>
      </c>
      <c r="P397" s="133">
        <v>1.0</v>
      </c>
      <c r="Q397" s="133">
        <v>9.0</v>
      </c>
      <c r="R397" s="133">
        <v>5.0</v>
      </c>
    </row>
    <row r="398">
      <c r="A398" s="133" t="s">
        <v>475</v>
      </c>
      <c r="B398" s="134">
        <v>44916.0</v>
      </c>
      <c r="C398" s="133">
        <v>30.0</v>
      </c>
      <c r="D398" s="133">
        <v>0.0</v>
      </c>
      <c r="E398" s="133">
        <v>30.0</v>
      </c>
      <c r="F398" s="133">
        <v>0.0</v>
      </c>
      <c r="G398" s="133">
        <v>10.0</v>
      </c>
      <c r="H398" s="133">
        <v>10.0</v>
      </c>
      <c r="I398" s="133">
        <v>5.0</v>
      </c>
      <c r="J398" s="133">
        <v>20.0</v>
      </c>
      <c r="K398" s="133">
        <v>10.0</v>
      </c>
      <c r="L398" s="133">
        <v>30.0</v>
      </c>
      <c r="M398" s="133">
        <v>20.0</v>
      </c>
      <c r="N398" s="133">
        <v>10.0</v>
      </c>
      <c r="O398" s="133">
        <v>100.0</v>
      </c>
      <c r="P398" s="133">
        <v>1.0</v>
      </c>
      <c r="Q398" s="133">
        <v>3.0</v>
      </c>
      <c r="R398" s="133">
        <v>5.0</v>
      </c>
    </row>
    <row r="399">
      <c r="A399" s="133" t="s">
        <v>476</v>
      </c>
      <c r="B399" s="134">
        <v>44916.0</v>
      </c>
      <c r="C399" s="133">
        <v>20.0</v>
      </c>
      <c r="D399" s="133">
        <v>20.0</v>
      </c>
      <c r="E399" s="133">
        <v>10.0</v>
      </c>
      <c r="F399" s="133">
        <v>10.0</v>
      </c>
      <c r="G399" s="133">
        <v>10.0</v>
      </c>
      <c r="H399" s="133">
        <v>4.0</v>
      </c>
      <c r="I399" s="133">
        <v>4.0</v>
      </c>
      <c r="J399" s="133">
        <v>0.0</v>
      </c>
      <c r="K399" s="133">
        <v>0.0</v>
      </c>
      <c r="L399" s="133">
        <v>20.0</v>
      </c>
      <c r="M399" s="133">
        <v>20.0</v>
      </c>
      <c r="N399" s="133">
        <v>10.0</v>
      </c>
      <c r="O399" s="133">
        <v>8.0</v>
      </c>
      <c r="P399" s="133">
        <v>1.0</v>
      </c>
      <c r="Q399" s="133">
        <v>0.0</v>
      </c>
      <c r="R399" s="133">
        <v>0.0</v>
      </c>
    </row>
    <row r="400">
      <c r="A400" s="133" t="s">
        <v>477</v>
      </c>
      <c r="B400" s="134">
        <v>44916.0</v>
      </c>
      <c r="C400" s="133">
        <v>40.0</v>
      </c>
      <c r="D400" s="133">
        <v>20.0</v>
      </c>
      <c r="E400" s="133">
        <v>40.0</v>
      </c>
      <c r="F400" s="133">
        <v>30.0</v>
      </c>
      <c r="G400" s="133">
        <v>50.0</v>
      </c>
      <c r="H400" s="133">
        <v>50.0</v>
      </c>
      <c r="I400" s="133">
        <v>32.0</v>
      </c>
      <c r="J400" s="133">
        <v>30.0</v>
      </c>
      <c r="K400" s="133">
        <v>0.0</v>
      </c>
      <c r="L400" s="133">
        <v>20.0</v>
      </c>
      <c r="M400" s="133">
        <v>20.0</v>
      </c>
      <c r="N400" s="133">
        <v>62.0</v>
      </c>
      <c r="O400" s="133">
        <v>28.0</v>
      </c>
      <c r="P400" s="133">
        <v>0.0</v>
      </c>
      <c r="Q400" s="133">
        <v>0.0</v>
      </c>
      <c r="R400" s="133">
        <v>7.0</v>
      </c>
    </row>
    <row r="401">
      <c r="A401" s="133" t="s">
        <v>478</v>
      </c>
      <c r="B401" s="134">
        <v>44916.0</v>
      </c>
      <c r="C401" s="133">
        <v>40.0</v>
      </c>
      <c r="D401" s="133">
        <v>20.0</v>
      </c>
      <c r="E401" s="133">
        <v>60.0</v>
      </c>
      <c r="F401" s="133">
        <v>20.0</v>
      </c>
      <c r="G401" s="133">
        <v>20.0</v>
      </c>
      <c r="H401" s="133">
        <v>20.0</v>
      </c>
      <c r="I401" s="133">
        <v>60.0</v>
      </c>
      <c r="J401" s="133">
        <v>50.0</v>
      </c>
      <c r="K401" s="133">
        <v>20.0</v>
      </c>
      <c r="L401" s="133">
        <v>70.0</v>
      </c>
      <c r="M401" s="133">
        <v>50.0</v>
      </c>
      <c r="N401" s="133">
        <v>0.0</v>
      </c>
      <c r="O401" s="133">
        <v>100.0</v>
      </c>
      <c r="P401" s="133">
        <v>0.0</v>
      </c>
      <c r="Q401" s="133">
        <v>0.0</v>
      </c>
      <c r="R401" s="133">
        <v>6.0</v>
      </c>
    </row>
    <row r="402">
      <c r="A402" s="133" t="s">
        <v>479</v>
      </c>
      <c r="B402" s="134">
        <v>44916.0</v>
      </c>
      <c r="C402" s="133">
        <v>50.0</v>
      </c>
      <c r="D402" s="133">
        <v>40.0</v>
      </c>
      <c r="E402" s="133">
        <v>30.0</v>
      </c>
      <c r="F402" s="133">
        <v>50.0</v>
      </c>
      <c r="G402" s="133">
        <v>10.0</v>
      </c>
      <c r="H402" s="133">
        <v>16.0</v>
      </c>
      <c r="I402" s="133">
        <v>20.0</v>
      </c>
      <c r="J402" s="133">
        <v>60.0</v>
      </c>
      <c r="K402" s="133">
        <v>10.0</v>
      </c>
      <c r="L402" s="133">
        <v>60.0</v>
      </c>
      <c r="M402" s="133">
        <v>50.0</v>
      </c>
      <c r="N402" s="133">
        <v>10.0</v>
      </c>
      <c r="O402" s="133">
        <v>0.0</v>
      </c>
      <c r="P402" s="133">
        <v>0.0</v>
      </c>
      <c r="Q402" s="133">
        <v>0.0</v>
      </c>
      <c r="R402" s="133">
        <v>6.0</v>
      </c>
    </row>
    <row r="403">
      <c r="A403" s="133" t="s">
        <v>480</v>
      </c>
      <c r="B403" s="134">
        <v>44916.0</v>
      </c>
      <c r="C403" s="133">
        <v>10.0</v>
      </c>
      <c r="D403" s="133">
        <v>20.0</v>
      </c>
      <c r="E403" s="133">
        <v>10.0</v>
      </c>
      <c r="F403" s="133">
        <v>5.0</v>
      </c>
      <c r="G403" s="133">
        <v>10.0</v>
      </c>
      <c r="H403" s="133">
        <v>4.0</v>
      </c>
      <c r="I403" s="133">
        <v>10.0</v>
      </c>
      <c r="J403" s="133">
        <v>10.0</v>
      </c>
      <c r="K403" s="133">
        <v>10.0</v>
      </c>
      <c r="L403" s="133">
        <v>10.0</v>
      </c>
      <c r="M403" s="133">
        <v>10.0</v>
      </c>
      <c r="N403" s="133">
        <v>5.0</v>
      </c>
      <c r="O403" s="133">
        <v>23.0</v>
      </c>
      <c r="P403" s="133">
        <v>2.0</v>
      </c>
      <c r="Q403" s="133">
        <v>3.0</v>
      </c>
      <c r="R403" s="133">
        <v>3.0</v>
      </c>
    </row>
    <row r="404">
      <c r="A404" s="133" t="s">
        <v>481</v>
      </c>
      <c r="B404" s="134">
        <v>44916.0</v>
      </c>
      <c r="C404" s="133">
        <v>0.0</v>
      </c>
      <c r="D404" s="133">
        <v>0.0</v>
      </c>
      <c r="E404" s="133">
        <v>0.0</v>
      </c>
      <c r="F404" s="133">
        <v>0.0</v>
      </c>
      <c r="G404" s="133">
        <v>0.0</v>
      </c>
      <c r="H404" s="133">
        <v>0.0</v>
      </c>
      <c r="I404" s="133">
        <v>0.0</v>
      </c>
      <c r="J404" s="133">
        <v>0.0</v>
      </c>
      <c r="K404" s="133">
        <v>0.0</v>
      </c>
      <c r="L404" s="133">
        <v>10.0</v>
      </c>
      <c r="M404" s="133">
        <v>20.0</v>
      </c>
      <c r="N404" s="133">
        <v>20.0</v>
      </c>
      <c r="O404" s="133">
        <v>0.0</v>
      </c>
      <c r="P404" s="133">
        <v>0.0</v>
      </c>
      <c r="Q404" s="133">
        <v>0.0</v>
      </c>
      <c r="R404" s="133">
        <v>3.0</v>
      </c>
    </row>
    <row r="405">
      <c r="A405" s="133" t="s">
        <v>482</v>
      </c>
      <c r="B405" s="134">
        <v>44916.0</v>
      </c>
      <c r="C405" s="133">
        <v>290.0</v>
      </c>
      <c r="D405" s="133">
        <v>120.0</v>
      </c>
      <c r="E405" s="133">
        <v>100.0</v>
      </c>
      <c r="F405" s="133">
        <v>45.0</v>
      </c>
      <c r="G405" s="133">
        <v>120.0</v>
      </c>
      <c r="H405" s="133">
        <v>120.0</v>
      </c>
      <c r="I405" s="133">
        <v>50.0</v>
      </c>
      <c r="J405" s="133">
        <v>130.0</v>
      </c>
      <c r="K405" s="133">
        <v>50.0</v>
      </c>
      <c r="L405" s="133">
        <v>120.0</v>
      </c>
      <c r="M405" s="133">
        <v>30.0</v>
      </c>
      <c r="N405" s="133">
        <v>40.0</v>
      </c>
      <c r="O405" s="133">
        <v>580.0</v>
      </c>
      <c r="P405" s="133">
        <v>6.0</v>
      </c>
      <c r="Q405" s="133">
        <v>15.0</v>
      </c>
      <c r="R405" s="133">
        <v>5.0</v>
      </c>
    </row>
    <row r="406">
      <c r="A406" s="133" t="s">
        <v>483</v>
      </c>
      <c r="B406" s="134">
        <v>44916.0</v>
      </c>
      <c r="C406" s="133">
        <v>0.0</v>
      </c>
      <c r="D406" s="133">
        <v>40.0</v>
      </c>
      <c r="E406" s="133">
        <v>20.0</v>
      </c>
      <c r="F406" s="133">
        <v>5.0</v>
      </c>
      <c r="G406" s="133">
        <v>10.0</v>
      </c>
      <c r="H406" s="133">
        <v>20.0</v>
      </c>
      <c r="I406" s="133">
        <v>34.0</v>
      </c>
      <c r="J406" s="133">
        <v>10.0</v>
      </c>
      <c r="K406" s="133">
        <v>30.0</v>
      </c>
      <c r="L406" s="133">
        <v>80.0</v>
      </c>
      <c r="M406" s="133">
        <v>15.0</v>
      </c>
      <c r="N406" s="133">
        <v>0.0</v>
      </c>
      <c r="O406" s="133">
        <v>400.0</v>
      </c>
      <c r="P406" s="133">
        <v>2.0</v>
      </c>
      <c r="Q406" s="133">
        <v>0.0</v>
      </c>
      <c r="R406" s="133">
        <v>0.0</v>
      </c>
    </row>
    <row r="407">
      <c r="A407" s="133" t="s">
        <v>484</v>
      </c>
      <c r="B407" s="134">
        <v>44916.0</v>
      </c>
      <c r="C407" s="133">
        <v>10.0</v>
      </c>
      <c r="D407" s="133">
        <v>0.0</v>
      </c>
      <c r="E407" s="133">
        <v>0.0</v>
      </c>
      <c r="F407" s="133">
        <v>25.0</v>
      </c>
      <c r="G407" s="133">
        <v>20.0</v>
      </c>
      <c r="H407" s="133">
        <v>44.0</v>
      </c>
      <c r="I407" s="133">
        <v>63.0</v>
      </c>
      <c r="J407" s="133">
        <v>70.0</v>
      </c>
      <c r="K407" s="133">
        <v>20.0</v>
      </c>
      <c r="L407" s="133">
        <v>80.0</v>
      </c>
      <c r="M407" s="133">
        <v>36.0</v>
      </c>
      <c r="N407" s="133">
        <v>0.0</v>
      </c>
      <c r="O407" s="133">
        <v>100.0</v>
      </c>
      <c r="P407" s="133">
        <v>0.0</v>
      </c>
      <c r="Q407" s="133">
        <v>10.0</v>
      </c>
      <c r="R407" s="133">
        <v>0.0</v>
      </c>
    </row>
    <row r="408">
      <c r="A408" s="133" t="s">
        <v>485</v>
      </c>
      <c r="B408" s="134">
        <v>44916.0</v>
      </c>
      <c r="C408" s="133">
        <v>30.0</v>
      </c>
      <c r="D408" s="133">
        <v>40.0</v>
      </c>
      <c r="E408" s="133">
        <v>0.0</v>
      </c>
      <c r="F408" s="133">
        <v>20.0</v>
      </c>
      <c r="G408" s="133">
        <v>50.0</v>
      </c>
      <c r="H408" s="133">
        <v>48.0</v>
      </c>
      <c r="I408" s="133">
        <v>48.0</v>
      </c>
      <c r="J408" s="133">
        <v>60.0</v>
      </c>
      <c r="K408" s="133">
        <v>20.0</v>
      </c>
      <c r="L408" s="133">
        <v>60.0</v>
      </c>
      <c r="M408" s="133">
        <v>47.0</v>
      </c>
      <c r="N408" s="133">
        <v>40.0</v>
      </c>
      <c r="O408" s="133">
        <v>200.0</v>
      </c>
      <c r="P408" s="133">
        <v>0.0</v>
      </c>
      <c r="Q408" s="133">
        <v>0.0</v>
      </c>
      <c r="R408" s="133">
        <v>4.0</v>
      </c>
    </row>
    <row r="409">
      <c r="A409" s="133" t="s">
        <v>486</v>
      </c>
      <c r="B409" s="134">
        <v>44916.0</v>
      </c>
      <c r="C409" s="133">
        <v>20.0</v>
      </c>
      <c r="D409" s="133">
        <v>0.0</v>
      </c>
      <c r="E409" s="133">
        <v>10.0</v>
      </c>
      <c r="F409" s="133">
        <v>0.0</v>
      </c>
      <c r="G409" s="133">
        <v>40.0</v>
      </c>
      <c r="H409" s="133">
        <v>44.0</v>
      </c>
      <c r="I409" s="133">
        <v>40.0</v>
      </c>
      <c r="J409" s="133">
        <v>0.0</v>
      </c>
      <c r="K409" s="133">
        <v>0.0</v>
      </c>
      <c r="L409" s="133">
        <v>200.0</v>
      </c>
      <c r="M409" s="133">
        <v>100.0</v>
      </c>
      <c r="N409" s="133">
        <v>0.0</v>
      </c>
      <c r="O409" s="133">
        <v>0.0</v>
      </c>
      <c r="P409" s="133">
        <v>0.0</v>
      </c>
      <c r="Q409" s="133">
        <v>0.0</v>
      </c>
      <c r="R409" s="133">
        <v>0.0</v>
      </c>
    </row>
  </sheetData>
  <autoFilter ref="$A$1:$R$409"/>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0"/>
  <sheetData>
    <row r="1"/>
    <row r="2"/>
    <row r="3"/>
    <row r="4"/>
    <row r="5"/>
    <row r="6"/>
    <row r="7"/>
    <row r="8"/>
    <row r="9"/>
    <row r="10"/>
    <row r="11"/>
    <row r="12"/>
    <row r="13"/>
    <row r="14"/>
    <row r="15"/>
    <row r="16"/>
    <row r="17"/>
    <row r="18"/>
    <row r="19"/>
    <row r="20"/>
    <row r="21"/>
    <row r="22"/>
    <row r="23"/>
    <row r="24"/>
    <row r="25"/>
    <row r="26"/>
    <row r="27"/>
    <row r="28"/>
    <row r="29"/>
    <row r="30"/>
    <row r="31"/>
    <row r="32"/>
    <row r="33"/>
    <row r="34"/>
    <row r="35"/>
    <row r="36"/>
  </sheetData>
  <drawing r:id="rId2"/>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133" t="s">
        <v>311</v>
      </c>
      <c r="B1" s="133" t="s">
        <v>363</v>
      </c>
      <c r="C1" s="133" t="s">
        <v>12</v>
      </c>
      <c r="D1" s="133" t="s">
        <v>367</v>
      </c>
      <c r="E1" s="133" t="s">
        <v>330</v>
      </c>
      <c r="F1" s="133" t="s">
        <v>368</v>
      </c>
      <c r="G1" s="133" t="s">
        <v>127</v>
      </c>
      <c r="H1" s="133" t="s">
        <v>369</v>
      </c>
      <c r="I1" s="133" t="s">
        <v>370</v>
      </c>
      <c r="J1" s="133" t="s">
        <v>334</v>
      </c>
      <c r="K1" s="133" t="s">
        <v>435</v>
      </c>
      <c r="L1" s="133" t="s">
        <v>513</v>
      </c>
      <c r="M1" s="133" t="s">
        <v>21</v>
      </c>
      <c r="N1" s="133" t="s">
        <v>514</v>
      </c>
      <c r="O1" s="133" t="s">
        <v>515</v>
      </c>
      <c r="P1" s="133" t="s">
        <v>516</v>
      </c>
      <c r="Q1" s="133" t="s">
        <v>517</v>
      </c>
      <c r="R1" s="133" t="s">
        <v>518</v>
      </c>
    </row>
    <row r="2">
      <c r="A2" s="133" t="s">
        <v>487</v>
      </c>
      <c r="B2" s="134">
        <v>44582.0</v>
      </c>
      <c r="C2" s="133">
        <v>0.0</v>
      </c>
      <c r="D2" s="133">
        <v>0.0</v>
      </c>
      <c r="E2" s="133">
        <v>0.0</v>
      </c>
      <c r="F2" s="133">
        <v>0.0</v>
      </c>
      <c r="G2" s="133">
        <v>20.0</v>
      </c>
      <c r="H2" s="133">
        <v>0.0</v>
      </c>
      <c r="I2" s="133">
        <v>30.0</v>
      </c>
      <c r="J2" s="133">
        <v>10.0</v>
      </c>
      <c r="K2" s="133">
        <v>0.0</v>
      </c>
      <c r="L2" s="133">
        <v>30.0</v>
      </c>
      <c r="M2" s="133">
        <v>40.0</v>
      </c>
      <c r="N2" s="133">
        <v>10.0</v>
      </c>
      <c r="O2" s="133">
        <v>200.0</v>
      </c>
      <c r="P2" s="133">
        <v>0.0</v>
      </c>
      <c r="Q2" s="133">
        <v>5.0</v>
      </c>
      <c r="R2" s="133">
        <v>7.0</v>
      </c>
    </row>
    <row r="3">
      <c r="A3" s="133" t="s">
        <v>488</v>
      </c>
      <c r="B3" s="134">
        <v>44582.0</v>
      </c>
      <c r="C3" s="133">
        <v>40.0</v>
      </c>
      <c r="D3" s="133">
        <v>0.0</v>
      </c>
      <c r="E3" s="133">
        <v>5.0</v>
      </c>
      <c r="F3" s="133">
        <v>10.0</v>
      </c>
      <c r="G3" s="133">
        <v>4.0</v>
      </c>
      <c r="H3" s="133">
        <v>30.0</v>
      </c>
      <c r="I3" s="133">
        <v>30.0</v>
      </c>
      <c r="J3" s="133">
        <v>10.0</v>
      </c>
      <c r="K3" s="133">
        <v>10.0</v>
      </c>
      <c r="L3" s="133">
        <v>80.0</v>
      </c>
      <c r="M3" s="133">
        <v>7.0</v>
      </c>
      <c r="N3" s="133">
        <v>20.0</v>
      </c>
      <c r="O3" s="133">
        <v>283.0</v>
      </c>
      <c r="P3" s="133">
        <v>3.0</v>
      </c>
      <c r="Q3" s="133">
        <v>3.0</v>
      </c>
      <c r="R3" s="133">
        <v>5.0</v>
      </c>
    </row>
    <row r="4">
      <c r="A4" s="133" t="s">
        <v>489</v>
      </c>
      <c r="B4" s="134">
        <v>44582.0</v>
      </c>
      <c r="C4" s="133">
        <v>60.0</v>
      </c>
      <c r="D4" s="133">
        <v>40.0</v>
      </c>
      <c r="E4" s="133">
        <v>25.0</v>
      </c>
      <c r="F4" s="133">
        <v>40.0</v>
      </c>
      <c r="G4" s="133">
        <v>40.0</v>
      </c>
      <c r="H4" s="133">
        <v>43.0</v>
      </c>
      <c r="I4" s="133">
        <v>40.0</v>
      </c>
      <c r="J4" s="133">
        <v>10.0</v>
      </c>
      <c r="K4" s="133">
        <v>10.0</v>
      </c>
      <c r="L4" s="133">
        <v>40.0</v>
      </c>
      <c r="M4" s="133">
        <v>0.0</v>
      </c>
      <c r="N4" s="133">
        <v>106.0</v>
      </c>
      <c r="O4" s="133">
        <v>386.0</v>
      </c>
      <c r="P4" s="133">
        <v>4.0</v>
      </c>
      <c r="Q4" s="133">
        <v>8.0</v>
      </c>
      <c r="R4" s="133">
        <v>6.0</v>
      </c>
    </row>
    <row r="5">
      <c r="A5" s="133" t="s">
        <v>490</v>
      </c>
      <c r="B5" s="134">
        <v>44582.0</v>
      </c>
      <c r="C5" s="133">
        <v>40.0</v>
      </c>
      <c r="D5" s="133">
        <v>100.0</v>
      </c>
      <c r="E5" s="133">
        <v>10.0</v>
      </c>
      <c r="F5" s="133">
        <v>40.0</v>
      </c>
      <c r="G5" s="133">
        <v>36.0</v>
      </c>
      <c r="H5" s="133">
        <v>70.0</v>
      </c>
      <c r="I5" s="133">
        <v>60.0</v>
      </c>
      <c r="J5" s="133">
        <v>10.0</v>
      </c>
      <c r="K5" s="133">
        <v>20.0</v>
      </c>
      <c r="L5" s="133">
        <v>10.0</v>
      </c>
      <c r="M5" s="133">
        <v>0.0</v>
      </c>
      <c r="N5" s="133">
        <v>44.0</v>
      </c>
      <c r="O5" s="133">
        <v>143.0</v>
      </c>
      <c r="P5" s="133">
        <v>3.0</v>
      </c>
      <c r="Q5" s="133">
        <v>4.0</v>
      </c>
      <c r="R5" s="133">
        <v>1.0</v>
      </c>
    </row>
    <row r="6">
      <c r="A6" s="133" t="s">
        <v>491</v>
      </c>
      <c r="B6" s="134">
        <v>44582.0</v>
      </c>
      <c r="C6" s="133">
        <v>60.0</v>
      </c>
      <c r="D6" s="133">
        <v>0.0</v>
      </c>
      <c r="E6" s="133">
        <v>0.0</v>
      </c>
      <c r="F6" s="133">
        <v>0.0</v>
      </c>
      <c r="G6" s="133">
        <v>12.0</v>
      </c>
      <c r="H6" s="133">
        <v>8.0</v>
      </c>
      <c r="I6" s="133">
        <v>120.0</v>
      </c>
      <c r="J6" s="133">
        <v>0.0</v>
      </c>
      <c r="K6" s="133">
        <v>20.0</v>
      </c>
      <c r="L6" s="133">
        <v>60.0</v>
      </c>
      <c r="M6" s="133">
        <v>2.0</v>
      </c>
      <c r="N6" s="133">
        <v>60.0</v>
      </c>
      <c r="O6" s="133">
        <v>0.0</v>
      </c>
      <c r="P6" s="133">
        <v>0.0</v>
      </c>
      <c r="Q6" s="133">
        <v>5.0</v>
      </c>
      <c r="R6" s="133">
        <v>5.0</v>
      </c>
    </row>
    <row r="7">
      <c r="A7" s="133" t="s">
        <v>492</v>
      </c>
      <c r="B7" s="134">
        <v>44582.0</v>
      </c>
      <c r="C7" s="133">
        <v>40.0</v>
      </c>
      <c r="D7" s="133">
        <v>30.0</v>
      </c>
      <c r="E7" s="133">
        <v>10.0</v>
      </c>
      <c r="F7" s="133">
        <v>10.0</v>
      </c>
      <c r="G7" s="133">
        <v>8.0</v>
      </c>
      <c r="H7" s="133">
        <v>20.0</v>
      </c>
      <c r="I7" s="133">
        <v>10.0</v>
      </c>
      <c r="J7" s="133">
        <v>10.0</v>
      </c>
      <c r="K7" s="133">
        <v>10.0</v>
      </c>
      <c r="L7" s="133">
        <v>60.0</v>
      </c>
      <c r="M7" s="133">
        <v>20.0</v>
      </c>
      <c r="N7" s="133">
        <v>10.0</v>
      </c>
      <c r="O7" s="133">
        <v>100.0</v>
      </c>
      <c r="P7" s="133">
        <v>0.0</v>
      </c>
      <c r="Q7" s="133">
        <v>0.0</v>
      </c>
      <c r="R7" s="133">
        <v>2.0</v>
      </c>
    </row>
    <row r="8">
      <c r="A8" s="133" t="s">
        <v>493</v>
      </c>
      <c r="B8" s="134">
        <v>44582.0</v>
      </c>
      <c r="C8" s="133">
        <v>20.0</v>
      </c>
      <c r="D8" s="133">
        <v>100.0</v>
      </c>
      <c r="E8" s="133">
        <v>5.0</v>
      </c>
      <c r="F8" s="133">
        <v>60.0</v>
      </c>
      <c r="G8" s="133">
        <v>100.0</v>
      </c>
      <c r="H8" s="133">
        <v>82.0</v>
      </c>
      <c r="I8" s="133">
        <v>80.0</v>
      </c>
      <c r="J8" s="133">
        <v>20.0</v>
      </c>
      <c r="K8" s="133">
        <v>30.0</v>
      </c>
      <c r="L8" s="133">
        <v>70.0</v>
      </c>
      <c r="M8" s="133">
        <v>25.0</v>
      </c>
      <c r="N8" s="133">
        <v>0.0</v>
      </c>
      <c r="O8" s="133">
        <v>100.0</v>
      </c>
      <c r="P8" s="133">
        <v>4.0</v>
      </c>
      <c r="Q8" s="133">
        <v>0.0</v>
      </c>
      <c r="R8" s="133">
        <v>1.0</v>
      </c>
    </row>
    <row r="9">
      <c r="A9" s="133" t="s">
        <v>494</v>
      </c>
      <c r="B9" s="134">
        <v>44582.0</v>
      </c>
      <c r="C9" s="133">
        <v>60.0</v>
      </c>
      <c r="D9" s="133">
        <v>70.0</v>
      </c>
      <c r="E9" s="133">
        <v>10.0</v>
      </c>
      <c r="F9" s="133">
        <v>50.0</v>
      </c>
      <c r="G9" s="133">
        <v>48.0</v>
      </c>
      <c r="H9" s="133">
        <v>80.0</v>
      </c>
      <c r="I9" s="133">
        <v>70.0</v>
      </c>
      <c r="J9" s="133">
        <v>60.0</v>
      </c>
      <c r="K9" s="133">
        <v>10.0</v>
      </c>
      <c r="L9" s="133">
        <v>40.0</v>
      </c>
      <c r="M9" s="133">
        <v>40.0</v>
      </c>
      <c r="N9" s="133">
        <v>60.0</v>
      </c>
      <c r="O9" s="133">
        <v>400.0</v>
      </c>
      <c r="P9" s="133">
        <v>5.0</v>
      </c>
      <c r="Q9" s="133">
        <v>5.0</v>
      </c>
      <c r="R9" s="133">
        <v>11.0</v>
      </c>
    </row>
    <row r="10">
      <c r="A10" s="133" t="s">
        <v>495</v>
      </c>
      <c r="B10" s="134">
        <v>44582.0</v>
      </c>
      <c r="C10" s="133">
        <v>0.0</v>
      </c>
      <c r="D10" s="133">
        <v>20.0</v>
      </c>
      <c r="E10" s="133">
        <v>5.0</v>
      </c>
      <c r="F10" s="133">
        <v>40.0</v>
      </c>
      <c r="G10" s="133">
        <v>40.0</v>
      </c>
      <c r="H10" s="133">
        <v>16.0</v>
      </c>
      <c r="I10" s="133">
        <v>40.0</v>
      </c>
      <c r="J10" s="133">
        <v>10.0</v>
      </c>
      <c r="K10" s="133">
        <v>40.0</v>
      </c>
      <c r="L10" s="133">
        <v>20.0</v>
      </c>
      <c r="M10" s="133">
        <v>20.0</v>
      </c>
      <c r="N10" s="133">
        <v>20.0</v>
      </c>
      <c r="O10" s="133">
        <v>80.0</v>
      </c>
      <c r="P10" s="133">
        <v>0.0</v>
      </c>
      <c r="Q10" s="133">
        <v>5.0</v>
      </c>
      <c r="R10" s="133">
        <v>5.0</v>
      </c>
    </row>
    <row r="11">
      <c r="A11" s="133" t="s">
        <v>496</v>
      </c>
      <c r="B11" s="134">
        <v>44582.0</v>
      </c>
      <c r="C11" s="133">
        <v>0.0</v>
      </c>
      <c r="D11" s="133">
        <v>0.0</v>
      </c>
      <c r="E11" s="133">
        <v>20.0</v>
      </c>
      <c r="F11" s="133">
        <v>20.0</v>
      </c>
      <c r="G11" s="133">
        <v>24.0</v>
      </c>
      <c r="H11" s="133">
        <v>5.0</v>
      </c>
      <c r="I11" s="133">
        <v>30.0</v>
      </c>
      <c r="J11" s="133">
        <v>40.0</v>
      </c>
      <c r="K11" s="133">
        <v>50.0</v>
      </c>
      <c r="L11" s="133">
        <v>10.0</v>
      </c>
      <c r="M11" s="133">
        <v>0.0</v>
      </c>
      <c r="N11" s="133">
        <v>20.0</v>
      </c>
      <c r="O11" s="133">
        <v>100.0</v>
      </c>
      <c r="P11" s="133">
        <v>0.0</v>
      </c>
      <c r="Q11" s="133">
        <v>0.0</v>
      </c>
      <c r="R11" s="133">
        <v>1.0</v>
      </c>
    </row>
    <row r="12">
      <c r="A12" s="133" t="s">
        <v>497</v>
      </c>
      <c r="B12" s="134">
        <v>44582.0</v>
      </c>
      <c r="C12" s="133">
        <v>20.0</v>
      </c>
      <c r="D12" s="133">
        <v>50.0</v>
      </c>
      <c r="E12" s="133">
        <v>40.0</v>
      </c>
      <c r="F12" s="133">
        <v>0.0</v>
      </c>
      <c r="G12" s="133">
        <v>0.0</v>
      </c>
      <c r="H12" s="133">
        <v>32.0</v>
      </c>
      <c r="I12" s="133">
        <v>40.0</v>
      </c>
      <c r="J12" s="133">
        <v>0.0</v>
      </c>
      <c r="K12" s="133">
        <v>10.0</v>
      </c>
      <c r="L12" s="133">
        <v>50.0</v>
      </c>
      <c r="M12" s="133">
        <v>50.0</v>
      </c>
      <c r="N12" s="133">
        <v>0.0</v>
      </c>
      <c r="O12" s="133">
        <v>40.0</v>
      </c>
      <c r="P12" s="133">
        <v>0.0</v>
      </c>
      <c r="Q12" s="133">
        <v>5.0</v>
      </c>
      <c r="R12" s="133">
        <v>7.0</v>
      </c>
    </row>
    <row r="13">
      <c r="A13" s="133" t="s">
        <v>498</v>
      </c>
      <c r="B13" s="134">
        <v>44582.0</v>
      </c>
      <c r="C13" s="133">
        <v>20.0</v>
      </c>
      <c r="D13" s="133">
        <v>0.0</v>
      </c>
      <c r="E13" s="133">
        <v>0.0</v>
      </c>
      <c r="F13" s="133">
        <v>60.0</v>
      </c>
      <c r="G13" s="133">
        <v>100.0</v>
      </c>
      <c r="H13" s="133">
        <v>76.0</v>
      </c>
      <c r="I13" s="133">
        <v>110.0</v>
      </c>
      <c r="J13" s="133">
        <v>40.0</v>
      </c>
      <c r="K13" s="133">
        <v>50.0</v>
      </c>
      <c r="L13" s="133">
        <v>50.0</v>
      </c>
      <c r="M13" s="133">
        <v>0.0</v>
      </c>
      <c r="N13" s="133">
        <v>30.0</v>
      </c>
      <c r="O13" s="133">
        <v>400.0</v>
      </c>
      <c r="P13" s="133">
        <v>0.0</v>
      </c>
      <c r="Q13" s="133">
        <v>0.0</v>
      </c>
      <c r="R13" s="133">
        <v>0.0</v>
      </c>
    </row>
    <row r="14">
      <c r="A14" s="133" t="s">
        <v>499</v>
      </c>
      <c r="B14" s="134">
        <v>44582.0</v>
      </c>
      <c r="C14" s="133">
        <v>0.0</v>
      </c>
      <c r="D14" s="133">
        <v>0.0</v>
      </c>
      <c r="E14" s="133">
        <v>25.0</v>
      </c>
      <c r="F14" s="133">
        <v>20.0</v>
      </c>
      <c r="G14" s="133">
        <v>0.0</v>
      </c>
      <c r="H14" s="133">
        <v>36.0</v>
      </c>
      <c r="I14" s="133">
        <v>100.0</v>
      </c>
      <c r="J14" s="133">
        <v>0.0</v>
      </c>
      <c r="K14" s="133">
        <v>40.0</v>
      </c>
      <c r="L14" s="133">
        <v>60.0</v>
      </c>
      <c r="M14" s="133">
        <v>50.0</v>
      </c>
      <c r="N14" s="133">
        <v>60.0</v>
      </c>
      <c r="O14" s="133">
        <v>0.0</v>
      </c>
      <c r="P14" s="133">
        <v>0.0</v>
      </c>
      <c r="Q14" s="133">
        <v>2.0</v>
      </c>
      <c r="R14" s="133">
        <v>0.0</v>
      </c>
    </row>
    <row r="15">
      <c r="A15" s="133" t="s">
        <v>500</v>
      </c>
      <c r="B15" s="134">
        <v>44582.0</v>
      </c>
      <c r="C15" s="133">
        <v>20.0</v>
      </c>
      <c r="D15" s="133">
        <v>20.0</v>
      </c>
      <c r="E15" s="133">
        <v>0.0</v>
      </c>
      <c r="F15" s="133">
        <v>0.0</v>
      </c>
      <c r="G15" s="133">
        <v>0.0</v>
      </c>
      <c r="H15" s="133">
        <v>0.0</v>
      </c>
      <c r="I15" s="133">
        <v>80.0</v>
      </c>
      <c r="J15" s="133">
        <v>20.0</v>
      </c>
      <c r="K15" s="133">
        <v>20.0</v>
      </c>
      <c r="L15" s="133">
        <v>10.0</v>
      </c>
      <c r="M15" s="133">
        <v>100.0</v>
      </c>
      <c r="N15" s="133">
        <v>10.0</v>
      </c>
      <c r="O15" s="133">
        <v>8.0</v>
      </c>
      <c r="P15" s="133">
        <v>2.0</v>
      </c>
      <c r="Q15" s="133">
        <v>11.0</v>
      </c>
      <c r="R15" s="133">
        <v>10.0</v>
      </c>
    </row>
    <row r="16">
      <c r="A16" s="133" t="s">
        <v>501</v>
      </c>
      <c r="B16" s="134">
        <v>44582.0</v>
      </c>
      <c r="C16" s="133">
        <v>20.0</v>
      </c>
      <c r="D16" s="133">
        <v>30.0</v>
      </c>
      <c r="E16" s="133">
        <v>30.0</v>
      </c>
      <c r="F16" s="133">
        <v>70.0</v>
      </c>
      <c r="G16" s="133">
        <v>60.0</v>
      </c>
      <c r="H16" s="133">
        <v>50.0</v>
      </c>
      <c r="I16" s="133">
        <v>110.0</v>
      </c>
      <c r="J16" s="133">
        <v>20.0</v>
      </c>
      <c r="K16" s="133">
        <v>30.0</v>
      </c>
      <c r="L16" s="133">
        <v>90.0</v>
      </c>
      <c r="M16" s="133">
        <v>10.0</v>
      </c>
      <c r="N16" s="133">
        <v>20.0</v>
      </c>
      <c r="O16" s="133">
        <v>1000.0</v>
      </c>
      <c r="P16" s="133">
        <v>1.0</v>
      </c>
      <c r="Q16" s="133">
        <v>5.0</v>
      </c>
      <c r="R16" s="133">
        <v>2.0</v>
      </c>
    </row>
    <row r="17">
      <c r="A17" s="133" t="s">
        <v>502</v>
      </c>
      <c r="B17" s="134">
        <v>44582.0</v>
      </c>
      <c r="C17" s="133">
        <v>40.0</v>
      </c>
      <c r="D17" s="133">
        <v>10.0</v>
      </c>
      <c r="E17" s="133">
        <v>10.0</v>
      </c>
      <c r="F17" s="133">
        <v>10.0</v>
      </c>
      <c r="G17" s="133">
        <v>10.0</v>
      </c>
      <c r="H17" s="133">
        <v>14.0</v>
      </c>
      <c r="I17" s="133">
        <v>10.0</v>
      </c>
      <c r="J17" s="133">
        <v>10.0</v>
      </c>
      <c r="K17" s="133">
        <v>10.0</v>
      </c>
      <c r="L17" s="133">
        <v>30.0</v>
      </c>
      <c r="M17" s="133">
        <v>10.0</v>
      </c>
      <c r="N17" s="133">
        <v>40.0</v>
      </c>
      <c r="O17" s="133">
        <v>40.0</v>
      </c>
      <c r="P17" s="133">
        <v>1.0</v>
      </c>
      <c r="Q17" s="133">
        <v>4.0</v>
      </c>
      <c r="R17" s="133">
        <v>4.0</v>
      </c>
    </row>
    <row r="18">
      <c r="A18" s="133" t="s">
        <v>503</v>
      </c>
      <c r="B18" s="134">
        <v>44582.0</v>
      </c>
      <c r="C18" s="133">
        <v>60.0</v>
      </c>
      <c r="D18" s="133">
        <v>20.0</v>
      </c>
      <c r="E18" s="133">
        <v>15.0</v>
      </c>
      <c r="F18" s="133">
        <v>60.0</v>
      </c>
      <c r="G18" s="133">
        <v>40.0</v>
      </c>
      <c r="H18" s="133">
        <v>0.0</v>
      </c>
      <c r="I18" s="133">
        <v>40.0</v>
      </c>
      <c r="J18" s="133">
        <v>20.0</v>
      </c>
      <c r="K18" s="133">
        <v>10.0</v>
      </c>
      <c r="L18" s="133">
        <v>30.0</v>
      </c>
      <c r="M18" s="133">
        <v>50.0</v>
      </c>
      <c r="N18" s="133">
        <v>60.0</v>
      </c>
      <c r="O18" s="133">
        <v>238.0</v>
      </c>
      <c r="P18" s="133">
        <v>0.0</v>
      </c>
      <c r="Q18" s="133">
        <v>0.0</v>
      </c>
      <c r="R18" s="133">
        <v>2.0</v>
      </c>
    </row>
    <row r="19">
      <c r="A19" s="133" t="s">
        <v>504</v>
      </c>
      <c r="B19" s="134">
        <v>44582.0</v>
      </c>
      <c r="C19" s="133">
        <v>40.0</v>
      </c>
      <c r="D19" s="133">
        <v>0.0</v>
      </c>
      <c r="E19" s="133">
        <v>25.0</v>
      </c>
      <c r="F19" s="133">
        <v>60.0</v>
      </c>
      <c r="G19" s="133">
        <v>200.0</v>
      </c>
      <c r="H19" s="133">
        <v>57.0</v>
      </c>
      <c r="I19" s="133">
        <v>40.0</v>
      </c>
      <c r="J19" s="133">
        <v>30.0</v>
      </c>
      <c r="K19" s="133">
        <v>20.0</v>
      </c>
      <c r="L19" s="133">
        <v>70.0</v>
      </c>
      <c r="M19" s="133">
        <v>0.0</v>
      </c>
      <c r="N19" s="133">
        <v>42.0</v>
      </c>
      <c r="O19" s="133">
        <v>335.0</v>
      </c>
      <c r="P19" s="133">
        <v>3.0</v>
      </c>
      <c r="Q19" s="133">
        <v>6.0</v>
      </c>
      <c r="R19" s="133">
        <v>6.0</v>
      </c>
    </row>
    <row r="20">
      <c r="A20" s="133" t="s">
        <v>505</v>
      </c>
      <c r="B20" s="134">
        <v>44582.0</v>
      </c>
      <c r="C20" s="133">
        <v>60.0</v>
      </c>
      <c r="D20" s="133">
        <v>70.0</v>
      </c>
      <c r="E20" s="133">
        <v>10.0</v>
      </c>
      <c r="F20" s="133">
        <v>70.0</v>
      </c>
      <c r="G20" s="133">
        <v>80.0</v>
      </c>
      <c r="H20" s="133">
        <v>62.0</v>
      </c>
      <c r="I20" s="133">
        <v>100.0</v>
      </c>
      <c r="J20" s="133">
        <v>30.0</v>
      </c>
      <c r="K20" s="133">
        <v>40.0</v>
      </c>
      <c r="L20" s="133">
        <v>90.0</v>
      </c>
      <c r="M20" s="133">
        <v>37.0</v>
      </c>
      <c r="N20" s="133">
        <v>74.0</v>
      </c>
      <c r="O20" s="133">
        <v>494.0</v>
      </c>
      <c r="P20" s="133">
        <v>4.0</v>
      </c>
      <c r="Q20" s="133">
        <v>10.0</v>
      </c>
      <c r="R20" s="133">
        <v>7.0</v>
      </c>
    </row>
    <row r="21">
      <c r="A21" s="133" t="s">
        <v>506</v>
      </c>
      <c r="B21" s="134">
        <v>44582.0</v>
      </c>
      <c r="C21" s="133">
        <v>20.0</v>
      </c>
      <c r="D21" s="133">
        <v>50.0</v>
      </c>
      <c r="E21" s="133">
        <v>10.0</v>
      </c>
      <c r="F21" s="133">
        <v>50.0</v>
      </c>
      <c r="G21" s="133">
        <v>36.0</v>
      </c>
      <c r="H21" s="133">
        <v>0.0</v>
      </c>
      <c r="I21" s="133">
        <v>120.0</v>
      </c>
      <c r="J21" s="133">
        <v>20.0</v>
      </c>
      <c r="K21" s="133">
        <v>30.0</v>
      </c>
      <c r="L21" s="133">
        <v>30.0</v>
      </c>
      <c r="M21" s="133">
        <v>11.0</v>
      </c>
      <c r="N21" s="133">
        <v>40.0</v>
      </c>
      <c r="O21" s="133">
        <v>200.0</v>
      </c>
      <c r="P21" s="133">
        <v>5.0</v>
      </c>
      <c r="Q21" s="133">
        <v>15.0</v>
      </c>
      <c r="R21" s="133">
        <v>2.0</v>
      </c>
    </row>
    <row r="22">
      <c r="A22" s="133" t="s">
        <v>507</v>
      </c>
      <c r="B22" s="134">
        <v>44582.0</v>
      </c>
      <c r="C22" s="133">
        <v>0.0</v>
      </c>
      <c r="D22" s="133">
        <v>0.0</v>
      </c>
      <c r="E22" s="133">
        <v>5.0</v>
      </c>
      <c r="F22" s="133">
        <v>40.0</v>
      </c>
      <c r="G22" s="133">
        <v>44.0</v>
      </c>
      <c r="H22" s="133">
        <v>37.0</v>
      </c>
      <c r="I22" s="133">
        <v>40.0</v>
      </c>
      <c r="J22" s="133">
        <v>0.0</v>
      </c>
      <c r="K22" s="133">
        <v>20.0</v>
      </c>
      <c r="L22" s="133">
        <v>90.0</v>
      </c>
      <c r="M22" s="133">
        <v>20.0</v>
      </c>
      <c r="N22" s="133">
        <v>26.0</v>
      </c>
      <c r="O22" s="133">
        <v>356.0</v>
      </c>
      <c r="P22" s="133">
        <v>4.0</v>
      </c>
      <c r="Q22" s="133">
        <v>1.0</v>
      </c>
      <c r="R22" s="133">
        <v>3.0</v>
      </c>
    </row>
    <row r="23">
      <c r="A23" s="133" t="s">
        <v>508</v>
      </c>
      <c r="B23" s="134">
        <v>44582.0</v>
      </c>
      <c r="C23" s="133">
        <v>20.0</v>
      </c>
      <c r="D23" s="133">
        <v>20.0</v>
      </c>
      <c r="E23" s="133">
        <v>0.0</v>
      </c>
      <c r="F23" s="133">
        <v>0.0</v>
      </c>
      <c r="G23" s="133">
        <v>0.0</v>
      </c>
      <c r="H23" s="133">
        <v>2.0</v>
      </c>
      <c r="I23" s="133">
        <v>0.0</v>
      </c>
      <c r="J23" s="133">
        <v>0.0</v>
      </c>
      <c r="K23" s="133">
        <v>0.0</v>
      </c>
      <c r="L23" s="133">
        <v>30.0</v>
      </c>
      <c r="M23" s="133">
        <v>33.0</v>
      </c>
      <c r="N23" s="133">
        <v>20.0</v>
      </c>
      <c r="O23" s="133">
        <v>80.0</v>
      </c>
      <c r="P23" s="133">
        <v>2.0</v>
      </c>
      <c r="Q23" s="133">
        <v>3.0</v>
      </c>
      <c r="R23" s="133">
        <v>1.0</v>
      </c>
    </row>
    <row r="24">
      <c r="A24" s="133" t="s">
        <v>509</v>
      </c>
      <c r="B24" s="134">
        <v>44582.0</v>
      </c>
      <c r="C24" s="133">
        <v>0.0</v>
      </c>
      <c r="D24" s="133">
        <v>0.0</v>
      </c>
      <c r="E24" s="133">
        <v>25.0</v>
      </c>
      <c r="F24" s="133">
        <v>30.0</v>
      </c>
      <c r="G24" s="133">
        <v>68.0</v>
      </c>
      <c r="H24" s="133">
        <v>52.0</v>
      </c>
      <c r="I24" s="133">
        <v>80.0</v>
      </c>
      <c r="J24" s="133">
        <v>20.0</v>
      </c>
      <c r="K24" s="133">
        <v>30.0</v>
      </c>
      <c r="L24" s="133">
        <v>100.0</v>
      </c>
      <c r="M24" s="133">
        <v>0.0</v>
      </c>
      <c r="N24" s="133">
        <v>20.0</v>
      </c>
      <c r="O24" s="133">
        <v>400.0</v>
      </c>
      <c r="P24" s="133">
        <v>0.0</v>
      </c>
      <c r="Q24" s="133">
        <v>5.0</v>
      </c>
      <c r="R24" s="133">
        <v>6.0</v>
      </c>
    </row>
    <row r="25">
      <c r="A25" s="133" t="s">
        <v>510</v>
      </c>
      <c r="B25" s="134">
        <v>44582.0</v>
      </c>
      <c r="C25" s="133">
        <v>80.0</v>
      </c>
      <c r="D25" s="133">
        <v>160.0</v>
      </c>
      <c r="E25" s="133">
        <v>40.0</v>
      </c>
      <c r="F25" s="133">
        <v>110.0</v>
      </c>
      <c r="G25" s="133">
        <v>110.0</v>
      </c>
      <c r="H25" s="133">
        <v>100.0</v>
      </c>
      <c r="I25" s="133">
        <v>100.0</v>
      </c>
      <c r="J25" s="133">
        <v>50.0</v>
      </c>
      <c r="K25" s="133">
        <v>50.0</v>
      </c>
      <c r="L25" s="133">
        <v>100.0</v>
      </c>
      <c r="M25" s="133">
        <v>30.0</v>
      </c>
      <c r="N25" s="133">
        <v>80.0</v>
      </c>
      <c r="O25" s="133">
        <v>600.0</v>
      </c>
      <c r="P25" s="133">
        <v>4.0</v>
      </c>
      <c r="Q25" s="133">
        <v>15.0</v>
      </c>
      <c r="R25" s="133">
        <v>6.0</v>
      </c>
    </row>
    <row r="26">
      <c r="A26" s="133" t="s">
        <v>511</v>
      </c>
      <c r="B26" s="134">
        <v>44582.0</v>
      </c>
      <c r="C26" s="133">
        <v>0.0</v>
      </c>
      <c r="D26" s="133">
        <v>0.0</v>
      </c>
      <c r="E26" s="133">
        <v>10.0</v>
      </c>
      <c r="F26" s="133">
        <v>0.0</v>
      </c>
      <c r="G26" s="133">
        <v>0.0</v>
      </c>
      <c r="H26" s="133">
        <v>0.0</v>
      </c>
      <c r="I26" s="133">
        <v>0.0</v>
      </c>
      <c r="J26" s="133">
        <v>0.0</v>
      </c>
      <c r="K26" s="133">
        <v>10.0</v>
      </c>
      <c r="L26" s="133">
        <v>0.0</v>
      </c>
      <c r="M26" s="133">
        <v>50.0</v>
      </c>
      <c r="N26" s="133">
        <v>30.0</v>
      </c>
      <c r="O26" s="133">
        <v>0.0</v>
      </c>
      <c r="P26" s="133">
        <v>0.0</v>
      </c>
      <c r="Q26" s="133">
        <v>0.0</v>
      </c>
      <c r="R26" s="133">
        <v>7.0</v>
      </c>
    </row>
    <row r="27">
      <c r="A27" s="133" t="s">
        <v>512</v>
      </c>
      <c r="B27" s="134">
        <v>44582.0</v>
      </c>
      <c r="C27" s="133">
        <v>0.0</v>
      </c>
      <c r="D27" s="133">
        <v>0.0</v>
      </c>
      <c r="E27" s="133">
        <v>5.0</v>
      </c>
      <c r="F27" s="133">
        <v>20.0</v>
      </c>
      <c r="G27" s="133">
        <v>12.0</v>
      </c>
      <c r="H27" s="133">
        <v>67.0</v>
      </c>
      <c r="I27" s="133">
        <v>40.0</v>
      </c>
      <c r="J27" s="133">
        <v>20.0</v>
      </c>
      <c r="K27" s="133">
        <v>10.0</v>
      </c>
      <c r="L27" s="133">
        <v>60.0</v>
      </c>
      <c r="M27" s="133">
        <v>0.0</v>
      </c>
      <c r="N27" s="133">
        <v>0.0</v>
      </c>
      <c r="O27" s="133">
        <v>0.0</v>
      </c>
      <c r="P27" s="133">
        <v>0.0</v>
      </c>
      <c r="Q27" s="133">
        <v>0.0</v>
      </c>
      <c r="R27" s="133">
        <v>0.0</v>
      </c>
    </row>
    <row r="28">
      <c r="A28" s="133" t="s">
        <v>487</v>
      </c>
      <c r="B28" s="134">
        <v>44613.0</v>
      </c>
      <c r="C28" s="133">
        <v>0.0</v>
      </c>
      <c r="D28" s="133">
        <v>10.0</v>
      </c>
      <c r="E28" s="133">
        <v>0.0</v>
      </c>
      <c r="F28" s="133">
        <v>0.0</v>
      </c>
      <c r="G28" s="133">
        <v>0.0</v>
      </c>
      <c r="H28" s="133">
        <v>0.0</v>
      </c>
      <c r="I28" s="133">
        <v>0.0</v>
      </c>
      <c r="J28" s="133">
        <v>0.0</v>
      </c>
      <c r="K28" s="133">
        <v>0.0</v>
      </c>
      <c r="L28" s="133">
        <v>30.0</v>
      </c>
      <c r="M28" s="133">
        <v>40.0</v>
      </c>
      <c r="N28" s="133">
        <v>13.0</v>
      </c>
      <c r="O28" s="133">
        <v>260.0</v>
      </c>
      <c r="P28" s="133">
        <v>0.0</v>
      </c>
      <c r="Q28" s="133">
        <v>0.0</v>
      </c>
      <c r="R28" s="133">
        <v>4.0</v>
      </c>
    </row>
    <row r="29">
      <c r="A29" s="133" t="s">
        <v>488</v>
      </c>
      <c r="B29" s="134">
        <v>44613.0</v>
      </c>
      <c r="C29" s="133">
        <v>20.0</v>
      </c>
      <c r="D29" s="133">
        <v>10.0</v>
      </c>
      <c r="E29" s="133">
        <v>10.0</v>
      </c>
      <c r="F29" s="133">
        <v>30.0</v>
      </c>
      <c r="G29" s="133">
        <v>16.0</v>
      </c>
      <c r="H29" s="133">
        <v>9.0</v>
      </c>
      <c r="I29" s="133">
        <v>40.0</v>
      </c>
      <c r="J29" s="133">
        <v>20.0</v>
      </c>
      <c r="K29" s="133">
        <v>20.0</v>
      </c>
      <c r="L29" s="133">
        <v>40.0</v>
      </c>
      <c r="M29" s="133">
        <v>50.0</v>
      </c>
      <c r="N29" s="133">
        <v>23.0</v>
      </c>
      <c r="O29" s="133">
        <v>33.0</v>
      </c>
      <c r="P29" s="133">
        <v>4.0</v>
      </c>
      <c r="Q29" s="133">
        <v>5.0</v>
      </c>
      <c r="R29" s="133">
        <v>2.0</v>
      </c>
    </row>
    <row r="30">
      <c r="A30" s="133" t="s">
        <v>489</v>
      </c>
      <c r="B30" s="134">
        <v>44613.0</v>
      </c>
      <c r="C30" s="133">
        <v>40.0</v>
      </c>
      <c r="D30" s="133">
        <v>40.0</v>
      </c>
      <c r="E30" s="133">
        <v>40.0</v>
      </c>
      <c r="F30" s="133">
        <v>40.0</v>
      </c>
      <c r="G30" s="133">
        <v>48.0</v>
      </c>
      <c r="H30" s="133">
        <v>50.0</v>
      </c>
      <c r="I30" s="133">
        <v>60.0</v>
      </c>
      <c r="J30" s="133">
        <v>30.0</v>
      </c>
      <c r="K30" s="133">
        <v>20.0</v>
      </c>
      <c r="L30" s="133">
        <v>40.0</v>
      </c>
      <c r="M30" s="133">
        <v>45.0</v>
      </c>
      <c r="N30" s="133">
        <v>33.0</v>
      </c>
      <c r="O30" s="133">
        <v>279.0</v>
      </c>
      <c r="P30" s="133">
        <v>0.0</v>
      </c>
      <c r="Q30" s="133">
        <v>5.0</v>
      </c>
      <c r="R30" s="133">
        <v>3.0</v>
      </c>
    </row>
    <row r="31">
      <c r="A31" s="133" t="s">
        <v>490</v>
      </c>
      <c r="B31" s="134">
        <v>44613.0</v>
      </c>
      <c r="C31" s="133">
        <v>40.0</v>
      </c>
      <c r="D31" s="133">
        <v>50.0</v>
      </c>
      <c r="E31" s="133">
        <v>30.0</v>
      </c>
      <c r="F31" s="133">
        <v>30.0</v>
      </c>
      <c r="G31" s="133">
        <v>24.0</v>
      </c>
      <c r="H31" s="133">
        <v>47.0</v>
      </c>
      <c r="I31" s="133">
        <v>50.0</v>
      </c>
      <c r="J31" s="133">
        <v>10.0</v>
      </c>
      <c r="K31" s="133">
        <v>30.0</v>
      </c>
      <c r="L31" s="133">
        <v>10.0</v>
      </c>
      <c r="M31" s="133">
        <v>39.0</v>
      </c>
      <c r="N31" s="133">
        <v>70.0</v>
      </c>
      <c r="O31" s="133">
        <v>25.0</v>
      </c>
      <c r="P31" s="133">
        <v>0.0</v>
      </c>
      <c r="Q31" s="133">
        <v>5.0</v>
      </c>
      <c r="R31" s="133">
        <v>1.0</v>
      </c>
    </row>
    <row r="32">
      <c r="A32" s="133" t="s">
        <v>491</v>
      </c>
      <c r="B32" s="134">
        <v>44613.0</v>
      </c>
      <c r="C32" s="133">
        <v>0.0</v>
      </c>
      <c r="D32" s="133">
        <v>0.0</v>
      </c>
      <c r="E32" s="133">
        <v>30.0</v>
      </c>
      <c r="F32" s="133">
        <v>0.0</v>
      </c>
      <c r="G32" s="133">
        <v>0.0</v>
      </c>
      <c r="H32" s="133">
        <v>0.0</v>
      </c>
      <c r="I32" s="133">
        <v>0.0</v>
      </c>
      <c r="J32" s="133">
        <v>30.0</v>
      </c>
      <c r="K32" s="133">
        <v>10.0</v>
      </c>
      <c r="L32" s="133">
        <v>30.0</v>
      </c>
      <c r="M32" s="133">
        <v>50.0</v>
      </c>
      <c r="N32" s="133">
        <v>24.0</v>
      </c>
      <c r="O32" s="133">
        <v>300.0</v>
      </c>
      <c r="P32" s="133">
        <v>0.0</v>
      </c>
      <c r="Q32" s="133">
        <v>0.0</v>
      </c>
      <c r="R32" s="133">
        <v>4.0</v>
      </c>
    </row>
    <row r="33">
      <c r="A33" s="133" t="s">
        <v>492</v>
      </c>
      <c r="B33" s="134">
        <v>44613.0</v>
      </c>
      <c r="C33" s="133">
        <v>40.0</v>
      </c>
      <c r="D33" s="133">
        <v>10.0</v>
      </c>
      <c r="E33" s="133">
        <v>10.0</v>
      </c>
      <c r="F33" s="133">
        <v>0.0</v>
      </c>
      <c r="G33" s="133">
        <v>4.0</v>
      </c>
      <c r="H33" s="133">
        <v>13.0</v>
      </c>
      <c r="I33" s="133">
        <v>20.0</v>
      </c>
      <c r="J33" s="133">
        <v>20.0</v>
      </c>
      <c r="K33" s="133">
        <v>10.0</v>
      </c>
      <c r="L33" s="133">
        <v>20.0</v>
      </c>
      <c r="M33" s="133">
        <v>20.0</v>
      </c>
      <c r="N33" s="133">
        <v>0.0</v>
      </c>
      <c r="O33" s="133">
        <v>0.0</v>
      </c>
      <c r="P33" s="133">
        <v>0.0</v>
      </c>
      <c r="Q33" s="133">
        <v>0.0</v>
      </c>
      <c r="R33" s="133">
        <v>5.0</v>
      </c>
    </row>
    <row r="34">
      <c r="A34" s="133" t="s">
        <v>493</v>
      </c>
      <c r="B34" s="134">
        <v>44613.0</v>
      </c>
      <c r="C34" s="133">
        <v>20.0</v>
      </c>
      <c r="D34" s="133">
        <v>0.0</v>
      </c>
      <c r="E34" s="133">
        <v>0.0</v>
      </c>
      <c r="F34" s="133">
        <v>0.0</v>
      </c>
      <c r="G34" s="133">
        <v>40.0</v>
      </c>
      <c r="H34" s="133">
        <v>30.0</v>
      </c>
      <c r="I34" s="133">
        <v>20.0</v>
      </c>
      <c r="J34" s="133">
        <v>20.0</v>
      </c>
      <c r="K34" s="133">
        <v>60.0</v>
      </c>
      <c r="L34" s="133">
        <v>0.0</v>
      </c>
      <c r="M34" s="133">
        <v>60.0</v>
      </c>
      <c r="N34" s="133">
        <v>6.0</v>
      </c>
      <c r="O34" s="133">
        <v>70.0</v>
      </c>
      <c r="P34" s="133">
        <v>0.0</v>
      </c>
      <c r="Q34" s="133">
        <v>0.0</v>
      </c>
      <c r="R34" s="133">
        <v>1.0</v>
      </c>
    </row>
    <row r="35">
      <c r="A35" s="133" t="s">
        <v>494</v>
      </c>
      <c r="B35" s="134">
        <v>44613.0</v>
      </c>
      <c r="C35" s="133">
        <v>20.0</v>
      </c>
      <c r="D35" s="133">
        <v>50.0</v>
      </c>
      <c r="E35" s="133">
        <v>20.0</v>
      </c>
      <c r="F35" s="133">
        <v>20.0</v>
      </c>
      <c r="G35" s="133">
        <v>50.0</v>
      </c>
      <c r="H35" s="133">
        <v>37.0</v>
      </c>
      <c r="I35" s="133">
        <v>30.0</v>
      </c>
      <c r="J35" s="133">
        <v>30.0</v>
      </c>
      <c r="K35" s="133">
        <v>30.0</v>
      </c>
      <c r="L35" s="133">
        <v>20.0</v>
      </c>
      <c r="M35" s="133">
        <v>17.0</v>
      </c>
      <c r="N35" s="133">
        <v>0.0</v>
      </c>
      <c r="O35" s="133">
        <v>0.0</v>
      </c>
      <c r="P35" s="133">
        <v>0.0</v>
      </c>
      <c r="Q35" s="133">
        <v>0.0</v>
      </c>
      <c r="R35" s="133">
        <v>0.0</v>
      </c>
    </row>
    <row r="36">
      <c r="A36" s="133" t="s">
        <v>495</v>
      </c>
      <c r="B36" s="134">
        <v>44613.0</v>
      </c>
      <c r="C36" s="133">
        <v>0.0</v>
      </c>
      <c r="D36" s="133">
        <v>0.0</v>
      </c>
      <c r="E36" s="133">
        <v>20.0</v>
      </c>
      <c r="F36" s="133">
        <v>30.0</v>
      </c>
      <c r="G36" s="133">
        <v>24.0</v>
      </c>
      <c r="H36" s="133">
        <v>5.0</v>
      </c>
      <c r="I36" s="133">
        <v>20.0</v>
      </c>
      <c r="J36" s="133">
        <v>0.0</v>
      </c>
      <c r="K36" s="133">
        <v>0.0</v>
      </c>
      <c r="L36" s="133">
        <v>0.0</v>
      </c>
      <c r="M36" s="133">
        <v>50.0</v>
      </c>
      <c r="N36" s="133">
        <v>0.0</v>
      </c>
      <c r="O36" s="133">
        <v>23.0</v>
      </c>
      <c r="P36" s="133">
        <v>0.0</v>
      </c>
      <c r="Q36" s="133">
        <v>0.0</v>
      </c>
      <c r="R36" s="133">
        <v>1.0</v>
      </c>
    </row>
    <row r="37">
      <c r="A37" s="133" t="s">
        <v>496</v>
      </c>
      <c r="B37" s="134">
        <v>44613.0</v>
      </c>
      <c r="C37" s="133">
        <v>20.0</v>
      </c>
      <c r="D37" s="133">
        <v>50.0</v>
      </c>
      <c r="E37" s="133">
        <v>40.0</v>
      </c>
      <c r="F37" s="133">
        <v>60.0</v>
      </c>
      <c r="G37" s="133">
        <v>60.0</v>
      </c>
      <c r="H37" s="133">
        <v>30.0</v>
      </c>
      <c r="I37" s="133">
        <v>60.0</v>
      </c>
      <c r="J37" s="133">
        <v>40.0</v>
      </c>
      <c r="K37" s="133">
        <v>80.0</v>
      </c>
      <c r="L37" s="133">
        <v>50.0</v>
      </c>
      <c r="M37" s="133">
        <v>200.0</v>
      </c>
      <c r="N37" s="133">
        <v>5.0</v>
      </c>
      <c r="O37" s="133">
        <v>10.0</v>
      </c>
      <c r="P37" s="133">
        <v>0.0</v>
      </c>
      <c r="Q37" s="133">
        <v>0.0</v>
      </c>
      <c r="R37" s="133">
        <v>2.0</v>
      </c>
    </row>
    <row r="38">
      <c r="A38" s="133" t="s">
        <v>497</v>
      </c>
      <c r="B38" s="134">
        <v>44613.0</v>
      </c>
      <c r="C38" s="133">
        <v>0.0</v>
      </c>
      <c r="D38" s="133">
        <v>0.0</v>
      </c>
      <c r="E38" s="133">
        <v>0.0</v>
      </c>
      <c r="F38" s="133">
        <v>0.0</v>
      </c>
      <c r="G38" s="133">
        <v>0.0</v>
      </c>
      <c r="H38" s="133">
        <v>0.0</v>
      </c>
      <c r="I38" s="133">
        <v>0.0</v>
      </c>
      <c r="J38" s="133">
        <v>0.0</v>
      </c>
      <c r="K38" s="133">
        <v>0.0</v>
      </c>
      <c r="L38" s="133">
        <v>0.0</v>
      </c>
      <c r="M38" s="133">
        <v>0.0</v>
      </c>
      <c r="N38" s="133">
        <v>0.0</v>
      </c>
      <c r="O38" s="133">
        <v>0.0</v>
      </c>
      <c r="P38" s="133">
        <v>0.0</v>
      </c>
      <c r="Q38" s="133">
        <v>0.0</v>
      </c>
      <c r="R38" s="133">
        <v>0.0</v>
      </c>
    </row>
    <row r="39">
      <c r="A39" s="133" t="s">
        <v>498</v>
      </c>
      <c r="B39" s="134">
        <v>44613.0</v>
      </c>
      <c r="C39" s="133">
        <v>0.0</v>
      </c>
      <c r="D39" s="133">
        <v>0.0</v>
      </c>
      <c r="E39" s="133">
        <v>55.0</v>
      </c>
      <c r="F39" s="133">
        <v>0.0</v>
      </c>
      <c r="G39" s="133">
        <v>0.0</v>
      </c>
      <c r="H39" s="133">
        <v>0.0</v>
      </c>
      <c r="I39" s="133">
        <v>110.0</v>
      </c>
      <c r="J39" s="133">
        <v>30.0</v>
      </c>
      <c r="K39" s="133">
        <v>30.0</v>
      </c>
      <c r="L39" s="133">
        <v>60.0</v>
      </c>
      <c r="M39" s="133">
        <v>63.0</v>
      </c>
      <c r="N39" s="133">
        <v>30.0</v>
      </c>
      <c r="O39" s="133">
        <v>0.0</v>
      </c>
      <c r="P39" s="133">
        <v>0.0</v>
      </c>
      <c r="Q39" s="133">
        <v>0.0</v>
      </c>
      <c r="R39" s="133">
        <v>4.0</v>
      </c>
    </row>
    <row r="40">
      <c r="A40" s="133" t="s">
        <v>499</v>
      </c>
      <c r="B40" s="134">
        <v>44613.0</v>
      </c>
      <c r="C40" s="133">
        <v>0.0</v>
      </c>
      <c r="D40" s="133">
        <v>50.0</v>
      </c>
      <c r="E40" s="133">
        <v>15.0</v>
      </c>
      <c r="F40" s="133">
        <v>50.0</v>
      </c>
      <c r="G40" s="133">
        <v>40.0</v>
      </c>
      <c r="H40" s="133">
        <v>39.0</v>
      </c>
      <c r="I40" s="133">
        <v>20.0</v>
      </c>
      <c r="J40" s="133">
        <v>0.0</v>
      </c>
      <c r="K40" s="133">
        <v>30.0</v>
      </c>
      <c r="L40" s="133">
        <v>40.0</v>
      </c>
      <c r="M40" s="133">
        <v>60.0</v>
      </c>
      <c r="N40" s="133">
        <v>30.0</v>
      </c>
      <c r="O40" s="133">
        <v>120.0</v>
      </c>
      <c r="P40" s="133">
        <v>0.0</v>
      </c>
      <c r="Q40" s="133">
        <v>0.0</v>
      </c>
      <c r="R40" s="133">
        <v>0.0</v>
      </c>
    </row>
    <row r="41">
      <c r="A41" s="133" t="s">
        <v>500</v>
      </c>
      <c r="B41" s="134">
        <v>44613.0</v>
      </c>
      <c r="C41" s="133">
        <v>0.0</v>
      </c>
      <c r="D41" s="133">
        <v>100.0</v>
      </c>
      <c r="E41" s="133">
        <v>80.0</v>
      </c>
      <c r="F41" s="133">
        <v>90.0</v>
      </c>
      <c r="G41" s="133">
        <v>40.0</v>
      </c>
      <c r="H41" s="133">
        <v>0.0</v>
      </c>
      <c r="I41" s="133">
        <v>80.0</v>
      </c>
      <c r="J41" s="133">
        <v>20.0</v>
      </c>
      <c r="K41" s="133">
        <v>80.0</v>
      </c>
      <c r="L41" s="133">
        <v>50.0</v>
      </c>
      <c r="M41" s="133">
        <v>187.0</v>
      </c>
      <c r="N41" s="133">
        <v>10.0</v>
      </c>
      <c r="O41" s="133">
        <v>0.0</v>
      </c>
      <c r="P41" s="133">
        <v>0.0</v>
      </c>
      <c r="Q41" s="133">
        <v>0.0</v>
      </c>
      <c r="R41" s="133">
        <v>0.0</v>
      </c>
    </row>
    <row r="42">
      <c r="A42" s="133" t="s">
        <v>501</v>
      </c>
      <c r="B42" s="134">
        <v>44613.0</v>
      </c>
      <c r="C42" s="133">
        <v>0.0</v>
      </c>
      <c r="D42" s="133">
        <v>40.0</v>
      </c>
      <c r="E42" s="133">
        <v>30.0</v>
      </c>
      <c r="F42" s="133">
        <v>20.0</v>
      </c>
      <c r="G42" s="133">
        <v>36.0</v>
      </c>
      <c r="H42" s="133">
        <v>0.0</v>
      </c>
      <c r="I42" s="133">
        <v>40.0</v>
      </c>
      <c r="J42" s="133">
        <v>10.0</v>
      </c>
      <c r="K42" s="133">
        <v>90.0</v>
      </c>
      <c r="L42" s="133">
        <v>60.0</v>
      </c>
      <c r="M42" s="133">
        <v>10.0</v>
      </c>
      <c r="N42" s="133">
        <v>0.0</v>
      </c>
      <c r="O42" s="133">
        <v>0.0</v>
      </c>
      <c r="P42" s="133">
        <v>0.0</v>
      </c>
      <c r="Q42" s="133">
        <v>0.0</v>
      </c>
      <c r="R42" s="133">
        <v>0.0</v>
      </c>
    </row>
    <row r="43">
      <c r="A43" s="133" t="s">
        <v>502</v>
      </c>
      <c r="B43" s="134">
        <v>44613.0</v>
      </c>
      <c r="C43" s="133">
        <v>20.0</v>
      </c>
      <c r="D43" s="133">
        <v>40.0</v>
      </c>
      <c r="E43" s="133">
        <v>15.0</v>
      </c>
      <c r="F43" s="133">
        <v>20.0</v>
      </c>
      <c r="G43" s="133">
        <v>20.0</v>
      </c>
      <c r="H43" s="133">
        <v>25.0</v>
      </c>
      <c r="I43" s="133">
        <v>30.0</v>
      </c>
      <c r="J43" s="133">
        <v>20.0</v>
      </c>
      <c r="K43" s="133">
        <v>30.0</v>
      </c>
      <c r="L43" s="133">
        <v>20.0</v>
      </c>
      <c r="M43" s="133">
        <v>7.0</v>
      </c>
      <c r="N43" s="133">
        <v>50.0</v>
      </c>
      <c r="O43" s="133">
        <v>100.0</v>
      </c>
      <c r="P43" s="133">
        <v>3.0</v>
      </c>
      <c r="Q43" s="133">
        <v>0.0</v>
      </c>
      <c r="R43" s="133">
        <v>4.0</v>
      </c>
    </row>
    <row r="44">
      <c r="A44" s="133" t="s">
        <v>503</v>
      </c>
      <c r="B44" s="134">
        <v>44613.0</v>
      </c>
      <c r="C44" s="133">
        <v>40.0</v>
      </c>
      <c r="D44" s="133">
        <v>80.0</v>
      </c>
      <c r="E44" s="133">
        <v>20.0</v>
      </c>
      <c r="F44" s="133">
        <v>60.0</v>
      </c>
      <c r="G44" s="133">
        <v>60.0</v>
      </c>
      <c r="H44" s="133">
        <v>65.0</v>
      </c>
      <c r="I44" s="133">
        <v>40.0</v>
      </c>
      <c r="J44" s="133">
        <v>30.0</v>
      </c>
      <c r="K44" s="133">
        <v>20.0</v>
      </c>
      <c r="L44" s="133">
        <v>50.0</v>
      </c>
      <c r="M44" s="133">
        <v>35.0</v>
      </c>
      <c r="N44" s="133">
        <v>36.0</v>
      </c>
      <c r="O44" s="133">
        <v>100.0</v>
      </c>
      <c r="P44" s="133">
        <v>0.0</v>
      </c>
      <c r="Q44" s="133">
        <v>0.0</v>
      </c>
      <c r="R44" s="133">
        <v>0.0</v>
      </c>
    </row>
    <row r="45">
      <c r="A45" s="133" t="s">
        <v>504</v>
      </c>
      <c r="B45" s="134">
        <v>44613.0</v>
      </c>
      <c r="C45" s="133">
        <v>20.0</v>
      </c>
      <c r="D45" s="133">
        <v>20.0</v>
      </c>
      <c r="E45" s="133">
        <v>0.0</v>
      </c>
      <c r="F45" s="133">
        <v>40.0</v>
      </c>
      <c r="G45" s="133">
        <v>40.0</v>
      </c>
      <c r="H45" s="133">
        <v>65.0</v>
      </c>
      <c r="I45" s="133">
        <v>40.0</v>
      </c>
      <c r="J45" s="133">
        <v>10.0</v>
      </c>
      <c r="K45" s="133">
        <v>20.0</v>
      </c>
      <c r="L45" s="133">
        <v>50.0</v>
      </c>
      <c r="M45" s="133">
        <v>80.0</v>
      </c>
      <c r="N45" s="133">
        <v>44.0</v>
      </c>
      <c r="O45" s="133">
        <v>222.0</v>
      </c>
      <c r="P45" s="133">
        <v>5.0</v>
      </c>
      <c r="Q45" s="133">
        <v>2.0</v>
      </c>
      <c r="R45" s="133">
        <v>1.0</v>
      </c>
    </row>
    <row r="46">
      <c r="A46" s="133" t="s">
        <v>505</v>
      </c>
      <c r="B46" s="134">
        <v>44613.0</v>
      </c>
      <c r="C46" s="133">
        <v>20.0</v>
      </c>
      <c r="D46" s="133">
        <v>30.0</v>
      </c>
      <c r="E46" s="133">
        <v>25.0</v>
      </c>
      <c r="F46" s="133">
        <v>70.0</v>
      </c>
      <c r="G46" s="133">
        <v>48.0</v>
      </c>
      <c r="H46" s="133">
        <v>74.0</v>
      </c>
      <c r="I46" s="133">
        <v>70.0</v>
      </c>
      <c r="J46" s="133">
        <v>20.0</v>
      </c>
      <c r="K46" s="133">
        <v>40.0</v>
      </c>
      <c r="L46" s="133">
        <v>60.0</v>
      </c>
      <c r="M46" s="133">
        <v>55.0</v>
      </c>
      <c r="N46" s="133">
        <v>47.0</v>
      </c>
      <c r="O46" s="133">
        <v>353.0</v>
      </c>
      <c r="P46" s="133">
        <v>2.0</v>
      </c>
      <c r="Q46" s="133">
        <v>7.0</v>
      </c>
      <c r="R46" s="133">
        <v>5.0</v>
      </c>
    </row>
    <row r="47">
      <c r="A47" s="133" t="s">
        <v>506</v>
      </c>
      <c r="B47" s="134">
        <v>44613.0</v>
      </c>
      <c r="C47" s="133">
        <v>20.0</v>
      </c>
      <c r="D47" s="133">
        <v>30.0</v>
      </c>
      <c r="E47" s="133">
        <v>25.0</v>
      </c>
      <c r="F47" s="133">
        <v>20.0</v>
      </c>
      <c r="G47" s="133">
        <v>10.0</v>
      </c>
      <c r="H47" s="133">
        <v>47.0</v>
      </c>
      <c r="I47" s="133">
        <v>40.0</v>
      </c>
      <c r="J47" s="133">
        <v>20.0</v>
      </c>
      <c r="K47" s="133">
        <v>30.0</v>
      </c>
      <c r="L47" s="133">
        <v>30.0</v>
      </c>
      <c r="M47" s="133">
        <v>30.0</v>
      </c>
      <c r="N47" s="133">
        <v>28.0</v>
      </c>
      <c r="O47" s="133">
        <v>324.0</v>
      </c>
      <c r="P47" s="133">
        <v>6.0</v>
      </c>
      <c r="Q47" s="133">
        <v>7.0</v>
      </c>
      <c r="R47" s="133">
        <v>9.0</v>
      </c>
    </row>
    <row r="48">
      <c r="A48" s="133" t="s">
        <v>507</v>
      </c>
      <c r="B48" s="134">
        <v>44613.0</v>
      </c>
      <c r="C48" s="133">
        <v>0.0</v>
      </c>
      <c r="D48" s="133">
        <v>0.0</v>
      </c>
      <c r="E48" s="133">
        <v>10.0</v>
      </c>
      <c r="F48" s="133">
        <v>0.0</v>
      </c>
      <c r="G48" s="133">
        <v>0.0</v>
      </c>
      <c r="H48" s="133">
        <v>0.0</v>
      </c>
      <c r="I48" s="133">
        <v>0.0</v>
      </c>
      <c r="J48" s="133">
        <v>0.0</v>
      </c>
      <c r="K48" s="133">
        <v>0.0</v>
      </c>
      <c r="L48" s="133">
        <v>0.0</v>
      </c>
      <c r="M48" s="133">
        <v>70.0</v>
      </c>
      <c r="N48" s="133">
        <v>0.0</v>
      </c>
      <c r="O48" s="133">
        <v>0.0</v>
      </c>
      <c r="P48" s="133">
        <v>0.0</v>
      </c>
      <c r="Q48" s="133">
        <v>0.0</v>
      </c>
      <c r="R48" s="133">
        <v>0.0</v>
      </c>
    </row>
    <row r="49">
      <c r="A49" s="133" t="s">
        <v>508</v>
      </c>
      <c r="B49" s="134">
        <v>44613.0</v>
      </c>
      <c r="C49" s="133">
        <v>20.0</v>
      </c>
      <c r="D49" s="133">
        <v>10.0</v>
      </c>
      <c r="E49" s="133">
        <v>10.0</v>
      </c>
      <c r="F49" s="133">
        <v>0.0</v>
      </c>
      <c r="G49" s="133">
        <v>0.0</v>
      </c>
      <c r="H49" s="133">
        <v>8.0</v>
      </c>
      <c r="I49" s="133">
        <v>0.0</v>
      </c>
      <c r="J49" s="133">
        <v>10.0</v>
      </c>
      <c r="K49" s="133">
        <v>30.0</v>
      </c>
      <c r="L49" s="133">
        <v>20.0</v>
      </c>
      <c r="M49" s="133">
        <v>20.0</v>
      </c>
      <c r="N49" s="133">
        <v>18.0</v>
      </c>
      <c r="O49" s="133">
        <v>55.0</v>
      </c>
      <c r="P49" s="133">
        <v>0.0</v>
      </c>
      <c r="Q49" s="133">
        <v>0.0</v>
      </c>
      <c r="R49" s="133">
        <v>0.0</v>
      </c>
    </row>
    <row r="50">
      <c r="A50" s="133" t="s">
        <v>509</v>
      </c>
      <c r="B50" s="134">
        <v>44613.0</v>
      </c>
      <c r="C50" s="133">
        <v>20.0</v>
      </c>
      <c r="D50" s="133">
        <v>0.0</v>
      </c>
      <c r="E50" s="133">
        <v>15.0</v>
      </c>
      <c r="F50" s="133">
        <v>60.0</v>
      </c>
      <c r="G50" s="133">
        <v>16.0</v>
      </c>
      <c r="H50" s="133">
        <v>29.0</v>
      </c>
      <c r="I50" s="133">
        <v>80.0</v>
      </c>
      <c r="J50" s="133">
        <v>20.0</v>
      </c>
      <c r="K50" s="133">
        <v>30.0</v>
      </c>
      <c r="L50" s="133">
        <v>60.0</v>
      </c>
      <c r="M50" s="133">
        <v>60.0</v>
      </c>
      <c r="N50" s="133">
        <v>0.0</v>
      </c>
      <c r="O50" s="133">
        <v>0.0</v>
      </c>
      <c r="P50" s="133">
        <v>0.0</v>
      </c>
      <c r="Q50" s="133">
        <v>0.0</v>
      </c>
      <c r="R50" s="133">
        <v>4.0</v>
      </c>
    </row>
    <row r="51">
      <c r="A51" s="133" t="s">
        <v>510</v>
      </c>
      <c r="B51" s="134">
        <v>44613.0</v>
      </c>
      <c r="C51" s="133">
        <v>0.0</v>
      </c>
      <c r="D51" s="133">
        <v>0.0</v>
      </c>
      <c r="E51" s="133">
        <v>0.0</v>
      </c>
      <c r="F51" s="133">
        <v>0.0</v>
      </c>
      <c r="G51" s="133">
        <v>0.0</v>
      </c>
      <c r="H51" s="133">
        <v>0.0</v>
      </c>
      <c r="I51" s="133">
        <v>0.0</v>
      </c>
      <c r="J51" s="133">
        <v>0.0</v>
      </c>
      <c r="K51" s="133">
        <v>0.0</v>
      </c>
      <c r="L51" s="133">
        <v>0.0</v>
      </c>
      <c r="M51" s="133">
        <v>0.0</v>
      </c>
      <c r="N51" s="133">
        <v>0.0</v>
      </c>
      <c r="O51" s="133">
        <v>0.0</v>
      </c>
      <c r="P51" s="133">
        <v>0.0</v>
      </c>
      <c r="Q51" s="133">
        <v>0.0</v>
      </c>
      <c r="R51" s="133">
        <v>0.0</v>
      </c>
    </row>
    <row r="52">
      <c r="A52" s="133" t="s">
        <v>511</v>
      </c>
      <c r="B52" s="134">
        <v>44613.0</v>
      </c>
      <c r="C52" s="133">
        <v>40.0</v>
      </c>
      <c r="D52" s="133">
        <v>0.0</v>
      </c>
      <c r="E52" s="133">
        <v>35.0</v>
      </c>
      <c r="F52" s="133">
        <v>120.0</v>
      </c>
      <c r="G52" s="133">
        <v>100.0</v>
      </c>
      <c r="H52" s="133">
        <v>50.0</v>
      </c>
      <c r="I52" s="133">
        <v>120.0</v>
      </c>
      <c r="J52" s="133">
        <v>50.0</v>
      </c>
      <c r="K52" s="133">
        <v>50.0</v>
      </c>
      <c r="L52" s="133">
        <v>50.0</v>
      </c>
      <c r="M52" s="133">
        <v>53.0</v>
      </c>
      <c r="N52" s="133">
        <v>84.0</v>
      </c>
      <c r="O52" s="133">
        <v>24.0</v>
      </c>
      <c r="P52" s="133">
        <v>0.0</v>
      </c>
      <c r="Q52" s="133">
        <v>6.0</v>
      </c>
      <c r="R52" s="133">
        <v>6.0</v>
      </c>
    </row>
    <row r="53">
      <c r="A53" s="133" t="s">
        <v>512</v>
      </c>
      <c r="B53" s="134">
        <v>44613.0</v>
      </c>
      <c r="C53" s="133">
        <v>40.0</v>
      </c>
      <c r="D53" s="133">
        <v>20.0</v>
      </c>
      <c r="E53" s="133">
        <v>10.0</v>
      </c>
      <c r="F53" s="133">
        <v>20.0</v>
      </c>
      <c r="G53" s="133">
        <v>36.0</v>
      </c>
      <c r="H53" s="133">
        <v>20.0</v>
      </c>
      <c r="I53" s="133">
        <v>20.0</v>
      </c>
      <c r="J53" s="133">
        <v>20.0</v>
      </c>
      <c r="K53" s="133">
        <v>20.0</v>
      </c>
      <c r="L53" s="133">
        <v>40.0</v>
      </c>
      <c r="M53" s="133">
        <v>57.0</v>
      </c>
      <c r="N53" s="133">
        <v>29.0</v>
      </c>
      <c r="O53" s="133">
        <v>16.0</v>
      </c>
      <c r="P53" s="133">
        <v>2.0</v>
      </c>
      <c r="Q53" s="133">
        <v>3.0</v>
      </c>
      <c r="R53" s="133">
        <v>2.0</v>
      </c>
    </row>
    <row r="54">
      <c r="A54" s="133" t="s">
        <v>487</v>
      </c>
      <c r="B54" s="134">
        <v>44641.0</v>
      </c>
      <c r="C54" s="133">
        <v>0.0</v>
      </c>
      <c r="D54" s="133">
        <v>0.0</v>
      </c>
      <c r="E54" s="133">
        <v>0.0</v>
      </c>
      <c r="F54" s="133">
        <v>0.0</v>
      </c>
      <c r="G54" s="133">
        <v>20.0</v>
      </c>
      <c r="H54" s="133">
        <v>0.0</v>
      </c>
      <c r="I54" s="133">
        <v>30.0</v>
      </c>
      <c r="J54" s="133">
        <v>10.0</v>
      </c>
      <c r="K54" s="133">
        <v>0.0</v>
      </c>
      <c r="L54" s="133">
        <v>30.0</v>
      </c>
      <c r="M54" s="133">
        <v>40.0</v>
      </c>
      <c r="N54" s="133">
        <v>10.0</v>
      </c>
      <c r="O54" s="133">
        <v>200.0</v>
      </c>
      <c r="P54" s="133">
        <v>0.0</v>
      </c>
      <c r="Q54" s="133">
        <v>5.0</v>
      </c>
      <c r="R54" s="133">
        <v>7.0</v>
      </c>
    </row>
    <row r="55">
      <c r="A55" s="133" t="s">
        <v>488</v>
      </c>
      <c r="B55" s="134">
        <v>44641.0</v>
      </c>
      <c r="C55" s="133">
        <v>40.0</v>
      </c>
      <c r="D55" s="133">
        <v>0.0</v>
      </c>
      <c r="E55" s="133">
        <v>5.0</v>
      </c>
      <c r="F55" s="133">
        <v>10.0</v>
      </c>
      <c r="G55" s="133">
        <v>4.0</v>
      </c>
      <c r="H55" s="133">
        <v>30.0</v>
      </c>
      <c r="I55" s="133">
        <v>30.0</v>
      </c>
      <c r="J55" s="133">
        <v>10.0</v>
      </c>
      <c r="K55" s="133">
        <v>10.0</v>
      </c>
      <c r="L55" s="133">
        <v>80.0</v>
      </c>
      <c r="M55" s="133">
        <v>7.0</v>
      </c>
      <c r="N55" s="133">
        <v>20.0</v>
      </c>
      <c r="O55" s="133">
        <v>283.0</v>
      </c>
      <c r="P55" s="133">
        <v>3.0</v>
      </c>
      <c r="Q55" s="133">
        <v>3.0</v>
      </c>
      <c r="R55" s="133">
        <v>5.0</v>
      </c>
    </row>
    <row r="56">
      <c r="A56" s="133" t="s">
        <v>489</v>
      </c>
      <c r="B56" s="134">
        <v>44641.0</v>
      </c>
      <c r="C56" s="133">
        <v>60.0</v>
      </c>
      <c r="D56" s="133">
        <v>40.0</v>
      </c>
      <c r="E56" s="133">
        <v>25.0</v>
      </c>
      <c r="F56" s="133">
        <v>40.0</v>
      </c>
      <c r="G56" s="133">
        <v>40.0</v>
      </c>
      <c r="H56" s="133">
        <v>43.0</v>
      </c>
      <c r="I56" s="133">
        <v>40.0</v>
      </c>
      <c r="J56" s="133">
        <v>10.0</v>
      </c>
      <c r="K56" s="133">
        <v>10.0</v>
      </c>
      <c r="L56" s="133">
        <v>40.0</v>
      </c>
      <c r="M56" s="133">
        <v>0.0</v>
      </c>
      <c r="N56" s="133">
        <v>106.0</v>
      </c>
      <c r="O56" s="133">
        <v>386.0</v>
      </c>
      <c r="P56" s="133">
        <v>4.0</v>
      </c>
      <c r="Q56" s="133">
        <v>8.0</v>
      </c>
      <c r="R56" s="133">
        <v>6.0</v>
      </c>
    </row>
    <row r="57">
      <c r="A57" s="133" t="s">
        <v>490</v>
      </c>
      <c r="B57" s="134">
        <v>44641.0</v>
      </c>
      <c r="C57" s="133">
        <v>40.0</v>
      </c>
      <c r="D57" s="133">
        <v>100.0</v>
      </c>
      <c r="E57" s="133">
        <v>10.0</v>
      </c>
      <c r="F57" s="133">
        <v>40.0</v>
      </c>
      <c r="G57" s="133">
        <v>36.0</v>
      </c>
      <c r="H57" s="133">
        <v>70.0</v>
      </c>
      <c r="I57" s="133">
        <v>60.0</v>
      </c>
      <c r="J57" s="133">
        <v>10.0</v>
      </c>
      <c r="K57" s="133">
        <v>20.0</v>
      </c>
      <c r="L57" s="133">
        <v>10.0</v>
      </c>
      <c r="M57" s="133">
        <v>0.0</v>
      </c>
      <c r="N57" s="133">
        <v>44.0</v>
      </c>
      <c r="O57" s="133">
        <v>143.0</v>
      </c>
      <c r="P57" s="133">
        <v>3.0</v>
      </c>
      <c r="Q57" s="133">
        <v>4.0</v>
      </c>
      <c r="R57" s="133">
        <v>1.0</v>
      </c>
    </row>
    <row r="58">
      <c r="A58" s="133" t="s">
        <v>491</v>
      </c>
      <c r="B58" s="134">
        <v>44641.0</v>
      </c>
      <c r="C58" s="133">
        <v>60.0</v>
      </c>
      <c r="D58" s="133">
        <v>0.0</v>
      </c>
      <c r="E58" s="133">
        <v>0.0</v>
      </c>
      <c r="F58" s="133">
        <v>0.0</v>
      </c>
      <c r="G58" s="133">
        <v>12.0</v>
      </c>
      <c r="H58" s="133">
        <v>8.0</v>
      </c>
      <c r="I58" s="133">
        <v>120.0</v>
      </c>
      <c r="J58" s="133">
        <v>0.0</v>
      </c>
      <c r="K58" s="133">
        <v>20.0</v>
      </c>
      <c r="L58" s="133">
        <v>60.0</v>
      </c>
      <c r="M58" s="133">
        <v>2.0</v>
      </c>
      <c r="N58" s="133">
        <v>60.0</v>
      </c>
      <c r="O58" s="133">
        <v>0.0</v>
      </c>
      <c r="P58" s="133">
        <v>0.0</v>
      </c>
      <c r="Q58" s="133">
        <v>5.0</v>
      </c>
      <c r="R58" s="133">
        <v>5.0</v>
      </c>
    </row>
    <row r="59">
      <c r="A59" s="133" t="s">
        <v>492</v>
      </c>
      <c r="B59" s="134">
        <v>44641.0</v>
      </c>
      <c r="C59" s="133">
        <v>40.0</v>
      </c>
      <c r="D59" s="133">
        <v>30.0</v>
      </c>
      <c r="E59" s="133">
        <v>10.0</v>
      </c>
      <c r="F59" s="133">
        <v>10.0</v>
      </c>
      <c r="G59" s="133">
        <v>8.0</v>
      </c>
      <c r="H59" s="133">
        <v>20.0</v>
      </c>
      <c r="I59" s="133">
        <v>10.0</v>
      </c>
      <c r="J59" s="133">
        <v>10.0</v>
      </c>
      <c r="K59" s="133">
        <v>10.0</v>
      </c>
      <c r="L59" s="133">
        <v>60.0</v>
      </c>
      <c r="M59" s="133">
        <v>20.0</v>
      </c>
      <c r="N59" s="133">
        <v>10.0</v>
      </c>
      <c r="O59" s="133">
        <v>100.0</v>
      </c>
      <c r="P59" s="133">
        <v>0.0</v>
      </c>
      <c r="Q59" s="133">
        <v>0.0</v>
      </c>
      <c r="R59" s="133">
        <v>2.0</v>
      </c>
    </row>
    <row r="60">
      <c r="A60" s="133" t="s">
        <v>493</v>
      </c>
      <c r="B60" s="134">
        <v>44641.0</v>
      </c>
      <c r="C60" s="133">
        <v>20.0</v>
      </c>
      <c r="D60" s="133">
        <v>100.0</v>
      </c>
      <c r="E60" s="133">
        <v>5.0</v>
      </c>
      <c r="F60" s="133">
        <v>60.0</v>
      </c>
      <c r="G60" s="133">
        <v>100.0</v>
      </c>
      <c r="H60" s="133">
        <v>82.0</v>
      </c>
      <c r="I60" s="133">
        <v>80.0</v>
      </c>
      <c r="J60" s="133">
        <v>20.0</v>
      </c>
      <c r="K60" s="133">
        <v>30.0</v>
      </c>
      <c r="L60" s="133">
        <v>70.0</v>
      </c>
      <c r="M60" s="133">
        <v>25.0</v>
      </c>
      <c r="N60" s="133">
        <v>0.0</v>
      </c>
      <c r="O60" s="133">
        <v>100.0</v>
      </c>
      <c r="P60" s="133">
        <v>4.0</v>
      </c>
      <c r="Q60" s="133">
        <v>0.0</v>
      </c>
      <c r="R60" s="133">
        <v>1.0</v>
      </c>
    </row>
    <row r="61">
      <c r="A61" s="133" t="s">
        <v>494</v>
      </c>
      <c r="B61" s="134">
        <v>44641.0</v>
      </c>
      <c r="C61" s="133">
        <v>60.0</v>
      </c>
      <c r="D61" s="133">
        <v>70.0</v>
      </c>
      <c r="E61" s="133">
        <v>10.0</v>
      </c>
      <c r="F61" s="133">
        <v>50.0</v>
      </c>
      <c r="G61" s="133">
        <v>48.0</v>
      </c>
      <c r="H61" s="133">
        <v>80.0</v>
      </c>
      <c r="I61" s="133">
        <v>70.0</v>
      </c>
      <c r="J61" s="133">
        <v>60.0</v>
      </c>
      <c r="K61" s="133">
        <v>10.0</v>
      </c>
      <c r="L61" s="133">
        <v>40.0</v>
      </c>
      <c r="M61" s="133">
        <v>40.0</v>
      </c>
      <c r="N61" s="133">
        <v>60.0</v>
      </c>
      <c r="O61" s="133">
        <v>400.0</v>
      </c>
      <c r="P61" s="133">
        <v>5.0</v>
      </c>
      <c r="Q61" s="133">
        <v>5.0</v>
      </c>
      <c r="R61" s="133">
        <v>11.0</v>
      </c>
    </row>
    <row r="62">
      <c r="A62" s="133" t="s">
        <v>495</v>
      </c>
      <c r="B62" s="134">
        <v>44641.0</v>
      </c>
      <c r="C62" s="133">
        <v>0.0</v>
      </c>
      <c r="D62" s="133">
        <v>20.0</v>
      </c>
      <c r="E62" s="133">
        <v>5.0</v>
      </c>
      <c r="F62" s="133">
        <v>40.0</v>
      </c>
      <c r="G62" s="133">
        <v>40.0</v>
      </c>
      <c r="H62" s="133">
        <v>16.0</v>
      </c>
      <c r="I62" s="133">
        <v>40.0</v>
      </c>
      <c r="J62" s="133">
        <v>10.0</v>
      </c>
      <c r="K62" s="133">
        <v>40.0</v>
      </c>
      <c r="L62" s="133">
        <v>20.0</v>
      </c>
      <c r="M62" s="133">
        <v>20.0</v>
      </c>
      <c r="N62" s="133">
        <v>20.0</v>
      </c>
      <c r="O62" s="133">
        <v>80.0</v>
      </c>
      <c r="P62" s="133">
        <v>0.0</v>
      </c>
      <c r="Q62" s="133">
        <v>5.0</v>
      </c>
      <c r="R62" s="133">
        <v>5.0</v>
      </c>
    </row>
    <row r="63">
      <c r="A63" s="133" t="s">
        <v>496</v>
      </c>
      <c r="B63" s="134">
        <v>44641.0</v>
      </c>
      <c r="C63" s="133">
        <v>0.0</v>
      </c>
      <c r="D63" s="133">
        <v>0.0</v>
      </c>
      <c r="E63" s="133">
        <v>20.0</v>
      </c>
      <c r="F63" s="133">
        <v>20.0</v>
      </c>
      <c r="G63" s="133">
        <v>24.0</v>
      </c>
      <c r="H63" s="133">
        <v>5.0</v>
      </c>
      <c r="I63" s="133">
        <v>30.0</v>
      </c>
      <c r="J63" s="133">
        <v>40.0</v>
      </c>
      <c r="K63" s="133">
        <v>50.0</v>
      </c>
      <c r="L63" s="133">
        <v>10.0</v>
      </c>
      <c r="M63" s="133">
        <v>0.0</v>
      </c>
      <c r="N63" s="133">
        <v>20.0</v>
      </c>
      <c r="O63" s="133">
        <v>100.0</v>
      </c>
      <c r="P63" s="133">
        <v>0.0</v>
      </c>
      <c r="Q63" s="133">
        <v>0.0</v>
      </c>
      <c r="R63" s="133">
        <v>1.0</v>
      </c>
    </row>
    <row r="64">
      <c r="A64" s="133" t="s">
        <v>497</v>
      </c>
      <c r="B64" s="134">
        <v>44641.0</v>
      </c>
      <c r="C64" s="133">
        <v>20.0</v>
      </c>
      <c r="D64" s="133">
        <v>50.0</v>
      </c>
      <c r="E64" s="133">
        <v>40.0</v>
      </c>
      <c r="F64" s="133">
        <v>0.0</v>
      </c>
      <c r="G64" s="133">
        <v>0.0</v>
      </c>
      <c r="H64" s="133">
        <v>32.0</v>
      </c>
      <c r="I64" s="133">
        <v>40.0</v>
      </c>
      <c r="J64" s="133">
        <v>0.0</v>
      </c>
      <c r="K64" s="133">
        <v>10.0</v>
      </c>
      <c r="L64" s="133">
        <v>50.0</v>
      </c>
      <c r="M64" s="133">
        <v>50.0</v>
      </c>
      <c r="N64" s="133">
        <v>0.0</v>
      </c>
      <c r="O64" s="133">
        <v>40.0</v>
      </c>
      <c r="P64" s="133">
        <v>0.0</v>
      </c>
      <c r="Q64" s="133">
        <v>5.0</v>
      </c>
      <c r="R64" s="133">
        <v>7.0</v>
      </c>
    </row>
    <row r="65">
      <c r="A65" s="133" t="s">
        <v>498</v>
      </c>
      <c r="B65" s="134">
        <v>44641.0</v>
      </c>
      <c r="C65" s="133">
        <v>20.0</v>
      </c>
      <c r="D65" s="133">
        <v>0.0</v>
      </c>
      <c r="E65" s="133">
        <v>0.0</v>
      </c>
      <c r="F65" s="133">
        <v>60.0</v>
      </c>
      <c r="G65" s="133">
        <v>100.0</v>
      </c>
      <c r="H65" s="133">
        <v>76.0</v>
      </c>
      <c r="I65" s="133">
        <v>110.0</v>
      </c>
      <c r="J65" s="133">
        <v>40.0</v>
      </c>
      <c r="K65" s="133">
        <v>50.0</v>
      </c>
      <c r="L65" s="133">
        <v>50.0</v>
      </c>
      <c r="M65" s="133">
        <v>0.0</v>
      </c>
      <c r="N65" s="133">
        <v>30.0</v>
      </c>
      <c r="O65" s="133">
        <v>400.0</v>
      </c>
      <c r="P65" s="133">
        <v>0.0</v>
      </c>
      <c r="Q65" s="133">
        <v>0.0</v>
      </c>
      <c r="R65" s="133">
        <v>0.0</v>
      </c>
    </row>
    <row r="66">
      <c r="A66" s="133" t="s">
        <v>499</v>
      </c>
      <c r="B66" s="134">
        <v>44641.0</v>
      </c>
      <c r="C66" s="133">
        <v>0.0</v>
      </c>
      <c r="D66" s="133">
        <v>0.0</v>
      </c>
      <c r="E66" s="133">
        <v>25.0</v>
      </c>
      <c r="F66" s="133">
        <v>20.0</v>
      </c>
      <c r="G66" s="133">
        <v>0.0</v>
      </c>
      <c r="H66" s="133">
        <v>36.0</v>
      </c>
      <c r="I66" s="133">
        <v>100.0</v>
      </c>
      <c r="J66" s="133">
        <v>0.0</v>
      </c>
      <c r="K66" s="133">
        <v>40.0</v>
      </c>
      <c r="L66" s="133">
        <v>60.0</v>
      </c>
      <c r="M66" s="133">
        <v>50.0</v>
      </c>
      <c r="N66" s="133">
        <v>60.0</v>
      </c>
      <c r="O66" s="133">
        <v>0.0</v>
      </c>
      <c r="P66" s="133">
        <v>0.0</v>
      </c>
      <c r="Q66" s="133">
        <v>2.0</v>
      </c>
      <c r="R66" s="133">
        <v>0.0</v>
      </c>
    </row>
    <row r="67">
      <c r="A67" s="133" t="s">
        <v>500</v>
      </c>
      <c r="B67" s="134">
        <v>44641.0</v>
      </c>
      <c r="C67" s="133">
        <v>20.0</v>
      </c>
      <c r="D67" s="133">
        <v>20.0</v>
      </c>
      <c r="E67" s="133">
        <v>0.0</v>
      </c>
      <c r="F67" s="133">
        <v>0.0</v>
      </c>
      <c r="G67" s="133">
        <v>0.0</v>
      </c>
      <c r="H67" s="133">
        <v>0.0</v>
      </c>
      <c r="I67" s="133">
        <v>80.0</v>
      </c>
      <c r="J67" s="133">
        <v>20.0</v>
      </c>
      <c r="K67" s="133">
        <v>20.0</v>
      </c>
      <c r="L67" s="133">
        <v>10.0</v>
      </c>
      <c r="M67" s="133">
        <v>100.0</v>
      </c>
      <c r="N67" s="133">
        <v>10.0</v>
      </c>
      <c r="O67" s="133">
        <v>8.0</v>
      </c>
      <c r="P67" s="133">
        <v>2.0</v>
      </c>
      <c r="Q67" s="133">
        <v>11.0</v>
      </c>
      <c r="R67" s="133">
        <v>10.0</v>
      </c>
    </row>
    <row r="68">
      <c r="A68" s="133" t="s">
        <v>501</v>
      </c>
      <c r="B68" s="134">
        <v>44641.0</v>
      </c>
      <c r="C68" s="133">
        <v>0.0</v>
      </c>
      <c r="D68" s="133">
        <v>30.0</v>
      </c>
      <c r="E68" s="133">
        <v>30.0</v>
      </c>
      <c r="F68" s="133">
        <v>70.0</v>
      </c>
      <c r="G68" s="133">
        <v>40.0</v>
      </c>
      <c r="H68" s="133">
        <v>0.0</v>
      </c>
      <c r="I68" s="133">
        <v>110.0</v>
      </c>
      <c r="J68" s="133">
        <v>20.0</v>
      </c>
      <c r="K68" s="133">
        <v>30.0</v>
      </c>
      <c r="L68" s="133">
        <v>90.0</v>
      </c>
      <c r="M68" s="133">
        <v>0.0</v>
      </c>
      <c r="N68" s="133">
        <v>20.0</v>
      </c>
      <c r="O68" s="133">
        <v>1000.0</v>
      </c>
      <c r="P68" s="133">
        <v>0.0</v>
      </c>
      <c r="Q68" s="133">
        <v>5.0</v>
      </c>
      <c r="R68" s="133">
        <v>2.0</v>
      </c>
    </row>
    <row r="69">
      <c r="A69" s="133" t="s">
        <v>502</v>
      </c>
      <c r="B69" s="134">
        <v>44641.0</v>
      </c>
      <c r="C69" s="133">
        <v>40.0</v>
      </c>
      <c r="D69" s="133">
        <v>0.0</v>
      </c>
      <c r="E69" s="133">
        <v>0.0</v>
      </c>
      <c r="F69" s="133">
        <v>0.0</v>
      </c>
      <c r="G69" s="133">
        <v>1.0</v>
      </c>
      <c r="H69" s="133">
        <v>14.0</v>
      </c>
      <c r="I69" s="133">
        <v>0.0</v>
      </c>
      <c r="J69" s="133">
        <v>10.0</v>
      </c>
      <c r="K69" s="133">
        <v>0.0</v>
      </c>
      <c r="L69" s="133">
        <v>30.0</v>
      </c>
      <c r="M69" s="133">
        <v>0.0</v>
      </c>
      <c r="N69" s="133">
        <v>40.0</v>
      </c>
      <c r="O69" s="133">
        <v>40.0</v>
      </c>
      <c r="P69" s="133">
        <v>0.0</v>
      </c>
      <c r="Q69" s="133">
        <v>4.0</v>
      </c>
      <c r="R69" s="133">
        <v>4.0</v>
      </c>
    </row>
    <row r="70">
      <c r="A70" s="133" t="s">
        <v>503</v>
      </c>
      <c r="B70" s="134">
        <v>44641.0</v>
      </c>
      <c r="C70" s="133">
        <v>60.0</v>
      </c>
      <c r="D70" s="133">
        <v>20.0</v>
      </c>
      <c r="E70" s="133">
        <v>15.0</v>
      </c>
      <c r="F70" s="133">
        <v>60.0</v>
      </c>
      <c r="G70" s="133">
        <v>40.0</v>
      </c>
      <c r="H70" s="133">
        <v>0.0</v>
      </c>
      <c r="I70" s="133">
        <v>40.0</v>
      </c>
      <c r="J70" s="133">
        <v>20.0</v>
      </c>
      <c r="K70" s="133">
        <v>10.0</v>
      </c>
      <c r="L70" s="133">
        <v>30.0</v>
      </c>
      <c r="M70" s="133">
        <v>50.0</v>
      </c>
      <c r="N70" s="133">
        <v>60.0</v>
      </c>
      <c r="O70" s="133">
        <v>238.0</v>
      </c>
      <c r="P70" s="133">
        <v>0.0</v>
      </c>
      <c r="Q70" s="133">
        <v>0.0</v>
      </c>
      <c r="R70" s="133">
        <v>2.0</v>
      </c>
    </row>
    <row r="71">
      <c r="A71" s="133" t="s">
        <v>504</v>
      </c>
      <c r="B71" s="134">
        <v>44641.0</v>
      </c>
      <c r="C71" s="133">
        <v>40.0</v>
      </c>
      <c r="D71" s="133">
        <v>0.0</v>
      </c>
      <c r="E71" s="133">
        <v>25.0</v>
      </c>
      <c r="F71" s="133">
        <v>60.0</v>
      </c>
      <c r="G71" s="133">
        <v>200.0</v>
      </c>
      <c r="H71" s="133">
        <v>57.0</v>
      </c>
      <c r="I71" s="133">
        <v>40.0</v>
      </c>
      <c r="J71" s="133">
        <v>30.0</v>
      </c>
      <c r="K71" s="133">
        <v>20.0</v>
      </c>
      <c r="L71" s="133">
        <v>70.0</v>
      </c>
      <c r="M71" s="133">
        <v>0.0</v>
      </c>
      <c r="N71" s="133">
        <v>42.0</v>
      </c>
      <c r="O71" s="133">
        <v>335.0</v>
      </c>
      <c r="P71" s="133">
        <v>3.0</v>
      </c>
      <c r="Q71" s="133">
        <v>6.0</v>
      </c>
      <c r="R71" s="133">
        <v>6.0</v>
      </c>
    </row>
    <row r="72">
      <c r="A72" s="133" t="s">
        <v>505</v>
      </c>
      <c r="B72" s="134">
        <v>44641.0</v>
      </c>
      <c r="C72" s="133">
        <v>60.0</v>
      </c>
      <c r="D72" s="133">
        <v>70.0</v>
      </c>
      <c r="E72" s="133">
        <v>10.0</v>
      </c>
      <c r="F72" s="133">
        <v>70.0</v>
      </c>
      <c r="G72" s="133">
        <v>80.0</v>
      </c>
      <c r="H72" s="133">
        <v>62.0</v>
      </c>
      <c r="I72" s="133">
        <v>100.0</v>
      </c>
      <c r="J72" s="133">
        <v>30.0</v>
      </c>
      <c r="K72" s="133">
        <v>40.0</v>
      </c>
      <c r="L72" s="133">
        <v>90.0</v>
      </c>
      <c r="M72" s="133">
        <v>37.0</v>
      </c>
      <c r="N72" s="133">
        <v>74.0</v>
      </c>
      <c r="O72" s="133">
        <v>494.0</v>
      </c>
      <c r="P72" s="133">
        <v>4.0</v>
      </c>
      <c r="Q72" s="133">
        <v>10.0</v>
      </c>
      <c r="R72" s="133">
        <v>7.0</v>
      </c>
    </row>
    <row r="73">
      <c r="A73" s="133" t="s">
        <v>506</v>
      </c>
      <c r="B73" s="134">
        <v>44641.0</v>
      </c>
      <c r="C73" s="133">
        <v>20.0</v>
      </c>
      <c r="D73" s="133">
        <v>50.0</v>
      </c>
      <c r="E73" s="133">
        <v>10.0</v>
      </c>
      <c r="F73" s="133">
        <v>50.0</v>
      </c>
      <c r="G73" s="133">
        <v>36.0</v>
      </c>
      <c r="H73" s="133">
        <v>0.0</v>
      </c>
      <c r="I73" s="133">
        <v>120.0</v>
      </c>
      <c r="J73" s="133">
        <v>20.0</v>
      </c>
      <c r="K73" s="133">
        <v>30.0</v>
      </c>
      <c r="L73" s="133">
        <v>30.0</v>
      </c>
      <c r="M73" s="133">
        <v>11.0</v>
      </c>
      <c r="N73" s="133">
        <v>40.0</v>
      </c>
      <c r="O73" s="133">
        <v>200.0</v>
      </c>
      <c r="P73" s="133">
        <v>5.0</v>
      </c>
      <c r="Q73" s="133">
        <v>15.0</v>
      </c>
      <c r="R73" s="133">
        <v>2.0</v>
      </c>
    </row>
    <row r="74">
      <c r="A74" s="133" t="s">
        <v>507</v>
      </c>
      <c r="B74" s="134">
        <v>44641.0</v>
      </c>
      <c r="C74" s="133">
        <v>0.0</v>
      </c>
      <c r="D74" s="133">
        <v>0.0</v>
      </c>
      <c r="E74" s="133">
        <v>5.0</v>
      </c>
      <c r="F74" s="133">
        <v>40.0</v>
      </c>
      <c r="G74" s="133">
        <v>44.0</v>
      </c>
      <c r="H74" s="133">
        <v>37.0</v>
      </c>
      <c r="I74" s="133">
        <v>40.0</v>
      </c>
      <c r="J74" s="133">
        <v>0.0</v>
      </c>
      <c r="K74" s="133">
        <v>20.0</v>
      </c>
      <c r="L74" s="133">
        <v>90.0</v>
      </c>
      <c r="M74" s="133">
        <v>20.0</v>
      </c>
      <c r="N74" s="133">
        <v>26.0</v>
      </c>
      <c r="O74" s="133">
        <v>356.0</v>
      </c>
      <c r="P74" s="133">
        <v>4.0</v>
      </c>
      <c r="Q74" s="133">
        <v>1.0</v>
      </c>
      <c r="R74" s="133">
        <v>3.0</v>
      </c>
    </row>
    <row r="75">
      <c r="A75" s="133" t="s">
        <v>508</v>
      </c>
      <c r="B75" s="134">
        <v>44641.0</v>
      </c>
      <c r="C75" s="133">
        <v>20.0</v>
      </c>
      <c r="D75" s="133">
        <v>20.0</v>
      </c>
      <c r="E75" s="133">
        <v>0.0</v>
      </c>
      <c r="F75" s="133">
        <v>0.0</v>
      </c>
      <c r="G75" s="133">
        <v>0.0</v>
      </c>
      <c r="H75" s="133">
        <v>2.0</v>
      </c>
      <c r="I75" s="133">
        <v>0.0</v>
      </c>
      <c r="J75" s="133">
        <v>0.0</v>
      </c>
      <c r="K75" s="133">
        <v>0.0</v>
      </c>
      <c r="L75" s="133">
        <v>30.0</v>
      </c>
      <c r="M75" s="133">
        <v>33.0</v>
      </c>
      <c r="N75" s="133">
        <v>20.0</v>
      </c>
      <c r="O75" s="133">
        <v>80.0</v>
      </c>
      <c r="P75" s="133">
        <v>2.0</v>
      </c>
      <c r="Q75" s="133">
        <v>3.0</v>
      </c>
      <c r="R75" s="133">
        <v>1.0</v>
      </c>
    </row>
    <row r="76">
      <c r="A76" s="133" t="s">
        <v>509</v>
      </c>
      <c r="B76" s="134">
        <v>44641.0</v>
      </c>
      <c r="C76" s="133">
        <v>0.0</v>
      </c>
      <c r="D76" s="133">
        <v>0.0</v>
      </c>
      <c r="E76" s="133">
        <v>25.0</v>
      </c>
      <c r="F76" s="133">
        <v>30.0</v>
      </c>
      <c r="G76" s="133">
        <v>68.0</v>
      </c>
      <c r="H76" s="133">
        <v>52.0</v>
      </c>
      <c r="I76" s="133">
        <v>80.0</v>
      </c>
      <c r="J76" s="133">
        <v>20.0</v>
      </c>
      <c r="K76" s="133">
        <v>30.0</v>
      </c>
      <c r="L76" s="133">
        <v>100.0</v>
      </c>
      <c r="M76" s="133">
        <v>0.0</v>
      </c>
      <c r="N76" s="133">
        <v>20.0</v>
      </c>
      <c r="O76" s="133">
        <v>400.0</v>
      </c>
      <c r="P76" s="133">
        <v>0.0</v>
      </c>
      <c r="Q76" s="133">
        <v>5.0</v>
      </c>
      <c r="R76" s="133">
        <v>6.0</v>
      </c>
    </row>
    <row r="77">
      <c r="A77" s="133" t="s">
        <v>510</v>
      </c>
      <c r="B77" s="134">
        <v>44641.0</v>
      </c>
      <c r="C77" s="133">
        <v>80.0</v>
      </c>
      <c r="D77" s="133">
        <v>160.0</v>
      </c>
      <c r="E77" s="133">
        <v>40.0</v>
      </c>
      <c r="F77" s="133">
        <v>110.0</v>
      </c>
      <c r="G77" s="133">
        <v>110.0</v>
      </c>
      <c r="H77" s="133">
        <v>100.0</v>
      </c>
      <c r="I77" s="133">
        <v>100.0</v>
      </c>
      <c r="J77" s="133">
        <v>50.0</v>
      </c>
      <c r="K77" s="133">
        <v>50.0</v>
      </c>
      <c r="L77" s="133">
        <v>100.0</v>
      </c>
      <c r="M77" s="133">
        <v>30.0</v>
      </c>
      <c r="N77" s="133">
        <v>80.0</v>
      </c>
      <c r="O77" s="133">
        <v>600.0</v>
      </c>
      <c r="P77" s="133">
        <v>4.0</v>
      </c>
      <c r="Q77" s="133">
        <v>15.0</v>
      </c>
      <c r="R77" s="133">
        <v>6.0</v>
      </c>
    </row>
    <row r="78">
      <c r="A78" s="133" t="s">
        <v>511</v>
      </c>
      <c r="B78" s="134">
        <v>44641.0</v>
      </c>
      <c r="C78" s="133">
        <v>0.0</v>
      </c>
      <c r="D78" s="133">
        <v>0.0</v>
      </c>
      <c r="E78" s="133">
        <v>10.0</v>
      </c>
      <c r="F78" s="133">
        <v>0.0</v>
      </c>
      <c r="G78" s="133">
        <v>0.0</v>
      </c>
      <c r="H78" s="133">
        <v>0.0</v>
      </c>
      <c r="I78" s="133">
        <v>0.0</v>
      </c>
      <c r="J78" s="133">
        <v>0.0</v>
      </c>
      <c r="K78" s="133">
        <v>10.0</v>
      </c>
      <c r="L78" s="133">
        <v>0.0</v>
      </c>
      <c r="M78" s="133">
        <v>50.0</v>
      </c>
      <c r="N78" s="133">
        <v>30.0</v>
      </c>
      <c r="O78" s="133">
        <v>0.0</v>
      </c>
      <c r="P78" s="133">
        <v>0.0</v>
      </c>
      <c r="Q78" s="133">
        <v>0.0</v>
      </c>
      <c r="R78" s="133">
        <v>7.0</v>
      </c>
    </row>
    <row r="79">
      <c r="A79" s="133" t="s">
        <v>512</v>
      </c>
      <c r="B79" s="134">
        <v>44641.0</v>
      </c>
      <c r="C79" s="133">
        <v>0.0</v>
      </c>
      <c r="D79" s="133">
        <v>0.0</v>
      </c>
      <c r="E79" s="133">
        <v>5.0</v>
      </c>
      <c r="F79" s="133">
        <v>20.0</v>
      </c>
      <c r="G79" s="133">
        <v>12.0</v>
      </c>
      <c r="H79" s="133">
        <v>67.0</v>
      </c>
      <c r="I79" s="133">
        <v>40.0</v>
      </c>
      <c r="J79" s="133">
        <v>20.0</v>
      </c>
      <c r="K79" s="133">
        <v>10.0</v>
      </c>
      <c r="L79" s="133">
        <v>60.0</v>
      </c>
      <c r="M79" s="133">
        <v>0.0</v>
      </c>
      <c r="N79" s="133">
        <v>0.0</v>
      </c>
      <c r="O79" s="133">
        <v>0.0</v>
      </c>
      <c r="P79" s="133">
        <v>0.0</v>
      </c>
      <c r="Q79" s="133">
        <v>0.0</v>
      </c>
      <c r="R79" s="133">
        <v>0.0</v>
      </c>
    </row>
    <row r="80">
      <c r="A80" s="133" t="s">
        <v>487</v>
      </c>
      <c r="B80" s="134">
        <v>44672.0</v>
      </c>
      <c r="C80" s="133">
        <v>20.0</v>
      </c>
      <c r="D80" s="133">
        <v>60.0</v>
      </c>
      <c r="E80" s="133">
        <v>20.0</v>
      </c>
      <c r="F80" s="133">
        <v>20.0</v>
      </c>
      <c r="G80" s="133">
        <v>20.0</v>
      </c>
      <c r="H80" s="133">
        <v>30.0</v>
      </c>
      <c r="I80" s="133">
        <v>20.0</v>
      </c>
      <c r="J80" s="133">
        <v>10.0</v>
      </c>
      <c r="K80" s="133">
        <v>20.0</v>
      </c>
      <c r="L80" s="133">
        <v>20.0</v>
      </c>
      <c r="M80" s="133">
        <v>30.0</v>
      </c>
      <c r="N80" s="133">
        <v>10.0</v>
      </c>
      <c r="O80" s="133">
        <v>300.0</v>
      </c>
      <c r="P80" s="133">
        <v>1.0</v>
      </c>
      <c r="Q80" s="133">
        <v>5.0</v>
      </c>
      <c r="R80" s="133">
        <v>3.0</v>
      </c>
    </row>
    <row r="81">
      <c r="A81" s="133" t="s">
        <v>488</v>
      </c>
      <c r="B81" s="134">
        <v>44672.0</v>
      </c>
      <c r="C81" s="133">
        <v>80.0</v>
      </c>
      <c r="D81" s="133">
        <v>70.0</v>
      </c>
      <c r="E81" s="133">
        <v>30.0</v>
      </c>
      <c r="F81" s="133">
        <v>90.0</v>
      </c>
      <c r="G81" s="133">
        <v>64.0</v>
      </c>
      <c r="H81" s="133">
        <v>85.0</v>
      </c>
      <c r="I81" s="133">
        <v>60.0</v>
      </c>
      <c r="J81" s="133">
        <v>10.0</v>
      </c>
      <c r="K81" s="133">
        <v>40.0</v>
      </c>
      <c r="L81" s="133">
        <v>40.0</v>
      </c>
      <c r="M81" s="133">
        <v>50.0</v>
      </c>
      <c r="N81" s="133">
        <v>84.0</v>
      </c>
      <c r="O81" s="133">
        <v>312.0</v>
      </c>
      <c r="P81" s="133">
        <v>4.0</v>
      </c>
      <c r="Q81" s="133">
        <v>5.0</v>
      </c>
      <c r="R81" s="133">
        <v>1.0</v>
      </c>
    </row>
    <row r="82">
      <c r="A82" s="133" t="s">
        <v>489</v>
      </c>
      <c r="B82" s="134">
        <v>44672.0</v>
      </c>
      <c r="C82" s="133">
        <v>20.0</v>
      </c>
      <c r="D82" s="133">
        <v>50.0</v>
      </c>
      <c r="E82" s="133">
        <v>20.0</v>
      </c>
      <c r="F82" s="133">
        <v>20.0</v>
      </c>
      <c r="G82" s="133">
        <v>16.0</v>
      </c>
      <c r="H82" s="133">
        <v>31.0</v>
      </c>
      <c r="I82" s="133">
        <v>10.0</v>
      </c>
      <c r="J82" s="133">
        <v>0.0</v>
      </c>
      <c r="K82" s="133">
        <v>30.0</v>
      </c>
      <c r="L82" s="133">
        <v>50.0</v>
      </c>
      <c r="M82" s="133">
        <v>38.0</v>
      </c>
      <c r="N82" s="133">
        <v>40.0</v>
      </c>
      <c r="O82" s="133">
        <v>313.0</v>
      </c>
      <c r="P82" s="133">
        <v>8.0</v>
      </c>
      <c r="Q82" s="133">
        <v>1.0</v>
      </c>
      <c r="R82" s="133">
        <v>4.0</v>
      </c>
    </row>
    <row r="83">
      <c r="A83" s="133" t="s">
        <v>490</v>
      </c>
      <c r="B83" s="134">
        <v>44672.0</v>
      </c>
      <c r="C83" s="133">
        <v>40.0</v>
      </c>
      <c r="D83" s="133">
        <v>110.0</v>
      </c>
      <c r="E83" s="133">
        <v>30.0</v>
      </c>
      <c r="F83" s="133">
        <v>60.0</v>
      </c>
      <c r="G83" s="133">
        <v>52.0</v>
      </c>
      <c r="H83" s="133">
        <v>80.0</v>
      </c>
      <c r="I83" s="133">
        <v>40.0</v>
      </c>
      <c r="J83" s="133">
        <v>10.0</v>
      </c>
      <c r="K83" s="133">
        <v>10.0</v>
      </c>
      <c r="L83" s="133">
        <v>70.0</v>
      </c>
      <c r="M83" s="133">
        <v>40.0</v>
      </c>
      <c r="N83" s="133">
        <v>20.0</v>
      </c>
      <c r="O83" s="133">
        <v>100.0</v>
      </c>
      <c r="P83" s="133">
        <v>3.0</v>
      </c>
      <c r="Q83" s="133">
        <v>5.0</v>
      </c>
      <c r="R83" s="133">
        <v>2.0</v>
      </c>
    </row>
    <row r="84">
      <c r="A84" s="133" t="s">
        <v>491</v>
      </c>
      <c r="B84" s="134">
        <v>44672.0</v>
      </c>
    </row>
    <row r="85">
      <c r="A85" s="133" t="s">
        <v>492</v>
      </c>
      <c r="B85" s="134">
        <v>44672.0</v>
      </c>
      <c r="C85" s="133">
        <v>20.0</v>
      </c>
      <c r="D85" s="133">
        <v>40.0</v>
      </c>
      <c r="E85" s="133">
        <v>15.0</v>
      </c>
      <c r="F85" s="133">
        <v>20.0</v>
      </c>
      <c r="G85" s="133">
        <v>20.0</v>
      </c>
      <c r="H85" s="133">
        <v>17.0</v>
      </c>
      <c r="I85" s="133">
        <v>30.0</v>
      </c>
      <c r="J85" s="133">
        <v>10.0</v>
      </c>
      <c r="K85" s="133">
        <v>10.0</v>
      </c>
      <c r="L85" s="133">
        <v>0.0</v>
      </c>
      <c r="M85" s="133">
        <v>42.0</v>
      </c>
      <c r="N85" s="133">
        <v>10.0</v>
      </c>
      <c r="O85" s="133">
        <v>100.0</v>
      </c>
      <c r="P85" s="133">
        <v>4.0</v>
      </c>
      <c r="Q85" s="133">
        <v>0.0</v>
      </c>
      <c r="R85" s="133">
        <v>1.0</v>
      </c>
    </row>
    <row r="86">
      <c r="A86" s="133" t="s">
        <v>493</v>
      </c>
      <c r="B86" s="134">
        <v>44672.0</v>
      </c>
      <c r="C86" s="133">
        <v>60.0</v>
      </c>
      <c r="D86" s="133">
        <v>130.0</v>
      </c>
      <c r="E86" s="133">
        <v>30.0</v>
      </c>
      <c r="F86" s="133">
        <v>50.0</v>
      </c>
      <c r="G86" s="133">
        <v>64.0</v>
      </c>
      <c r="H86" s="133">
        <v>70.0</v>
      </c>
      <c r="I86" s="133">
        <v>80.0</v>
      </c>
      <c r="J86" s="133">
        <v>20.0</v>
      </c>
      <c r="K86" s="133">
        <v>20.0</v>
      </c>
      <c r="L86" s="133">
        <v>100.0</v>
      </c>
      <c r="M86" s="133">
        <v>60.0</v>
      </c>
      <c r="N86" s="133">
        <v>40.0</v>
      </c>
      <c r="O86" s="133">
        <v>200.0</v>
      </c>
      <c r="P86" s="133">
        <v>3.0</v>
      </c>
      <c r="Q86" s="133">
        <v>5.0</v>
      </c>
      <c r="R86" s="133">
        <v>4.0</v>
      </c>
    </row>
    <row r="87">
      <c r="A87" s="133" t="s">
        <v>494</v>
      </c>
      <c r="B87" s="134">
        <v>44672.0</v>
      </c>
      <c r="C87" s="133">
        <v>60.0</v>
      </c>
      <c r="D87" s="133">
        <v>100.0</v>
      </c>
      <c r="E87" s="133">
        <v>10.0</v>
      </c>
      <c r="F87" s="133">
        <v>80.0</v>
      </c>
      <c r="G87" s="133">
        <v>20.0</v>
      </c>
      <c r="H87" s="133">
        <v>73.0</v>
      </c>
      <c r="I87" s="133">
        <v>60.0</v>
      </c>
      <c r="J87" s="133">
        <v>10.0</v>
      </c>
      <c r="K87" s="133">
        <v>40.0</v>
      </c>
      <c r="L87" s="133">
        <v>60.0</v>
      </c>
      <c r="M87" s="133">
        <v>45.0</v>
      </c>
      <c r="N87" s="133">
        <v>61.0</v>
      </c>
      <c r="O87" s="133">
        <v>541.0</v>
      </c>
      <c r="P87" s="133">
        <v>7.0</v>
      </c>
      <c r="Q87" s="133">
        <v>8.0</v>
      </c>
      <c r="R87" s="133">
        <v>10.0</v>
      </c>
    </row>
    <row r="88">
      <c r="A88" s="133" t="s">
        <v>495</v>
      </c>
      <c r="B88" s="134">
        <v>44672.0</v>
      </c>
      <c r="C88" s="133">
        <v>0.0</v>
      </c>
      <c r="D88" s="133">
        <v>0.0</v>
      </c>
      <c r="E88" s="133">
        <v>10.0</v>
      </c>
      <c r="F88" s="133">
        <v>20.0</v>
      </c>
      <c r="G88" s="133">
        <v>16.0</v>
      </c>
      <c r="H88" s="133">
        <v>30.0</v>
      </c>
      <c r="I88" s="133">
        <v>10.0</v>
      </c>
      <c r="J88" s="133">
        <v>0.0</v>
      </c>
      <c r="K88" s="133">
        <v>0.0</v>
      </c>
      <c r="L88" s="133">
        <v>0.0</v>
      </c>
      <c r="M88" s="133">
        <v>40.0</v>
      </c>
      <c r="N88" s="133">
        <v>0.0</v>
      </c>
      <c r="O88" s="133">
        <v>50.0</v>
      </c>
      <c r="P88" s="133">
        <v>4.0</v>
      </c>
      <c r="Q88" s="133">
        <v>5.0</v>
      </c>
      <c r="R88" s="133">
        <v>1.0</v>
      </c>
    </row>
    <row r="89">
      <c r="A89" s="133" t="s">
        <v>496</v>
      </c>
      <c r="B89" s="134">
        <v>44672.0</v>
      </c>
      <c r="C89" s="133">
        <v>40.0</v>
      </c>
      <c r="D89" s="133">
        <v>90.0</v>
      </c>
      <c r="E89" s="133">
        <v>50.0</v>
      </c>
      <c r="F89" s="133">
        <v>80.0</v>
      </c>
      <c r="G89" s="133">
        <v>80.0</v>
      </c>
      <c r="H89" s="133">
        <v>58.0</v>
      </c>
      <c r="I89" s="133">
        <v>40.0</v>
      </c>
      <c r="J89" s="133">
        <v>10.0</v>
      </c>
      <c r="K89" s="133">
        <v>60.0</v>
      </c>
      <c r="L89" s="133">
        <v>30.0</v>
      </c>
      <c r="M89" s="133">
        <v>50.0</v>
      </c>
      <c r="N89" s="133">
        <v>0.0</v>
      </c>
      <c r="O89" s="133">
        <v>200.0</v>
      </c>
      <c r="P89" s="133">
        <v>2.0</v>
      </c>
      <c r="Q89" s="133">
        <v>6.0</v>
      </c>
      <c r="R89" s="133">
        <v>0.0</v>
      </c>
    </row>
    <row r="90">
      <c r="A90" s="133" t="s">
        <v>497</v>
      </c>
      <c r="B90" s="134">
        <v>44672.0</v>
      </c>
    </row>
    <row r="91">
      <c r="A91" s="133" t="s">
        <v>498</v>
      </c>
      <c r="B91" s="134">
        <v>44672.0</v>
      </c>
      <c r="C91" s="133">
        <v>60.0</v>
      </c>
      <c r="D91" s="133">
        <v>70.0</v>
      </c>
      <c r="E91" s="133">
        <v>15.0</v>
      </c>
      <c r="F91" s="133">
        <v>100.0</v>
      </c>
      <c r="G91" s="133">
        <v>96.0</v>
      </c>
      <c r="H91" s="133">
        <v>196.0</v>
      </c>
      <c r="I91" s="133">
        <v>10.0</v>
      </c>
      <c r="J91" s="133">
        <v>10.0</v>
      </c>
      <c r="K91" s="133">
        <v>20.0</v>
      </c>
      <c r="L91" s="133">
        <v>40.0</v>
      </c>
      <c r="M91" s="133">
        <v>100.0</v>
      </c>
      <c r="N91" s="133">
        <v>86.0</v>
      </c>
      <c r="O91" s="133">
        <v>300.0</v>
      </c>
      <c r="P91" s="133">
        <v>0.0</v>
      </c>
      <c r="Q91" s="133">
        <v>0.0</v>
      </c>
      <c r="R91" s="133">
        <v>1.0</v>
      </c>
    </row>
    <row r="92">
      <c r="A92" s="133" t="s">
        <v>499</v>
      </c>
      <c r="B92" s="134">
        <v>44672.0</v>
      </c>
      <c r="C92" s="133">
        <v>20.0</v>
      </c>
      <c r="D92" s="133">
        <v>10.0</v>
      </c>
      <c r="E92" s="133">
        <v>10.0</v>
      </c>
      <c r="F92" s="133">
        <v>20.0</v>
      </c>
      <c r="G92" s="133">
        <v>32.0</v>
      </c>
      <c r="H92" s="133">
        <v>15.0</v>
      </c>
      <c r="I92" s="133">
        <v>20.0</v>
      </c>
      <c r="J92" s="133">
        <v>0.0</v>
      </c>
      <c r="K92" s="133">
        <v>30.0</v>
      </c>
      <c r="L92" s="133">
        <v>50.0</v>
      </c>
      <c r="M92" s="133">
        <v>40.0</v>
      </c>
      <c r="N92" s="133">
        <v>30.0</v>
      </c>
      <c r="O92" s="133">
        <v>140.0</v>
      </c>
      <c r="P92" s="133">
        <v>0.0</v>
      </c>
      <c r="Q92" s="133">
        <v>0.0</v>
      </c>
      <c r="R92" s="133">
        <v>0.0</v>
      </c>
    </row>
    <row r="93">
      <c r="A93" s="133" t="s">
        <v>500</v>
      </c>
      <c r="B93" s="134">
        <v>44672.0</v>
      </c>
      <c r="C93" s="133">
        <v>60.0</v>
      </c>
      <c r="D93" s="133">
        <v>170.0</v>
      </c>
      <c r="E93" s="133">
        <v>0.0</v>
      </c>
      <c r="F93" s="133">
        <v>0.0</v>
      </c>
      <c r="G93" s="133">
        <v>0.0</v>
      </c>
      <c r="H93" s="133">
        <v>0.0</v>
      </c>
      <c r="I93" s="133">
        <v>60.0</v>
      </c>
      <c r="J93" s="133">
        <v>10.0</v>
      </c>
      <c r="K93" s="133">
        <v>60.0</v>
      </c>
      <c r="L93" s="133">
        <v>20.0</v>
      </c>
      <c r="M93" s="133">
        <v>100.0</v>
      </c>
      <c r="N93" s="133">
        <v>0.0</v>
      </c>
      <c r="O93" s="133">
        <v>200.0</v>
      </c>
      <c r="P93" s="133">
        <v>0.0</v>
      </c>
      <c r="Q93" s="133">
        <v>0.0</v>
      </c>
      <c r="R93" s="133">
        <v>0.0</v>
      </c>
    </row>
    <row r="94">
      <c r="A94" s="133" t="s">
        <v>501</v>
      </c>
      <c r="B94" s="134">
        <v>44672.0</v>
      </c>
      <c r="C94" s="133">
        <v>0.0</v>
      </c>
      <c r="D94" s="133">
        <v>10.0</v>
      </c>
      <c r="E94" s="133">
        <v>10.0</v>
      </c>
      <c r="F94" s="133">
        <v>10.0</v>
      </c>
      <c r="G94" s="133">
        <v>16.0</v>
      </c>
      <c r="H94" s="133">
        <v>43.0</v>
      </c>
      <c r="I94" s="133">
        <v>30.0</v>
      </c>
      <c r="J94" s="133">
        <v>0.0</v>
      </c>
      <c r="K94" s="133">
        <v>70.0</v>
      </c>
      <c r="L94" s="133">
        <v>90.0</v>
      </c>
      <c r="M94" s="133">
        <v>110.0</v>
      </c>
      <c r="N94" s="133">
        <v>50.0</v>
      </c>
      <c r="O94" s="133">
        <v>400.0</v>
      </c>
      <c r="P94" s="133">
        <v>0.0</v>
      </c>
      <c r="Q94" s="133">
        <v>5.0</v>
      </c>
      <c r="R94" s="133">
        <v>1.0</v>
      </c>
    </row>
    <row r="95">
      <c r="A95" s="133" t="s">
        <v>502</v>
      </c>
      <c r="B95" s="134">
        <v>44672.0</v>
      </c>
      <c r="C95" s="133">
        <v>40.0</v>
      </c>
      <c r="D95" s="133">
        <v>70.0</v>
      </c>
      <c r="E95" s="133">
        <v>25.0</v>
      </c>
      <c r="F95" s="133">
        <v>40.0</v>
      </c>
      <c r="G95" s="133">
        <v>40.0</v>
      </c>
      <c r="H95" s="133">
        <v>50.0</v>
      </c>
      <c r="I95" s="133">
        <v>40.0</v>
      </c>
      <c r="J95" s="133">
        <v>10.0</v>
      </c>
      <c r="K95" s="133">
        <v>20.0</v>
      </c>
      <c r="L95" s="133">
        <v>20.0</v>
      </c>
      <c r="M95" s="133">
        <v>30.0</v>
      </c>
      <c r="N95" s="133">
        <v>60.0</v>
      </c>
      <c r="O95" s="133">
        <v>200.0</v>
      </c>
      <c r="P95" s="133">
        <v>5.0</v>
      </c>
      <c r="Q95" s="133">
        <v>10.0</v>
      </c>
      <c r="R95" s="133">
        <v>3.0</v>
      </c>
    </row>
    <row r="96">
      <c r="A96" s="133" t="s">
        <v>503</v>
      </c>
      <c r="B96" s="134">
        <v>44672.0</v>
      </c>
      <c r="C96" s="133">
        <v>40.0</v>
      </c>
      <c r="D96" s="133">
        <v>50.0</v>
      </c>
      <c r="E96" s="133">
        <v>30.0</v>
      </c>
      <c r="F96" s="133">
        <v>60.0</v>
      </c>
      <c r="G96" s="133">
        <v>80.0</v>
      </c>
      <c r="H96" s="133">
        <v>51.0</v>
      </c>
      <c r="I96" s="133">
        <v>70.0</v>
      </c>
      <c r="J96" s="133">
        <v>20.0</v>
      </c>
      <c r="K96" s="133">
        <v>20.0</v>
      </c>
      <c r="L96" s="133">
        <v>50.0</v>
      </c>
      <c r="M96" s="133">
        <v>50.0</v>
      </c>
      <c r="N96" s="133">
        <v>40.0</v>
      </c>
      <c r="O96" s="133">
        <v>400.0</v>
      </c>
      <c r="P96" s="133">
        <v>5.0</v>
      </c>
      <c r="Q96" s="133">
        <v>15.0</v>
      </c>
      <c r="R96" s="133">
        <v>7.0</v>
      </c>
    </row>
    <row r="97">
      <c r="A97" s="133" t="s">
        <v>504</v>
      </c>
      <c r="B97" s="134">
        <v>44672.0</v>
      </c>
      <c r="C97" s="133">
        <v>60.0</v>
      </c>
      <c r="D97" s="133">
        <v>140.0</v>
      </c>
      <c r="E97" s="133">
        <v>20.0</v>
      </c>
      <c r="F97" s="133">
        <v>70.0</v>
      </c>
      <c r="G97" s="133">
        <v>72.0</v>
      </c>
      <c r="H97" s="133">
        <v>60.0</v>
      </c>
      <c r="I97" s="133">
        <v>70.0</v>
      </c>
      <c r="J97" s="133">
        <v>20.0</v>
      </c>
      <c r="K97" s="133">
        <v>10.0</v>
      </c>
      <c r="L97" s="133">
        <v>10.0</v>
      </c>
      <c r="M97" s="133">
        <v>50.0</v>
      </c>
      <c r="N97" s="133">
        <v>8.0</v>
      </c>
      <c r="O97" s="133">
        <v>200.0</v>
      </c>
      <c r="P97" s="133">
        <v>4.0</v>
      </c>
      <c r="Q97" s="133">
        <v>6.0</v>
      </c>
      <c r="R97" s="133">
        <v>10.0</v>
      </c>
    </row>
    <row r="98">
      <c r="A98" s="133" t="s">
        <v>505</v>
      </c>
      <c r="B98" s="134">
        <v>44672.0</v>
      </c>
      <c r="C98" s="133">
        <v>60.0</v>
      </c>
      <c r="D98" s="133">
        <v>80.0</v>
      </c>
      <c r="E98" s="133">
        <v>30.0</v>
      </c>
      <c r="F98" s="133">
        <v>80.0</v>
      </c>
      <c r="G98" s="133">
        <v>88.0</v>
      </c>
      <c r="H98" s="133">
        <v>95.0</v>
      </c>
      <c r="I98" s="133">
        <v>90.0</v>
      </c>
      <c r="J98" s="133">
        <v>30.0</v>
      </c>
      <c r="K98" s="133">
        <v>50.0</v>
      </c>
      <c r="L98" s="133">
        <v>90.0</v>
      </c>
      <c r="M98" s="133">
        <v>50.0</v>
      </c>
      <c r="N98" s="133">
        <v>23.0</v>
      </c>
      <c r="O98" s="133">
        <v>456.0</v>
      </c>
      <c r="P98" s="133">
        <v>3.0</v>
      </c>
      <c r="Q98" s="133">
        <v>6.0</v>
      </c>
      <c r="R98" s="133">
        <v>4.0</v>
      </c>
    </row>
    <row r="99">
      <c r="A99" s="133" t="s">
        <v>506</v>
      </c>
      <c r="B99" s="134">
        <v>44672.0</v>
      </c>
      <c r="C99" s="133">
        <v>60.0</v>
      </c>
      <c r="D99" s="133">
        <v>150.0</v>
      </c>
      <c r="E99" s="133">
        <v>30.0</v>
      </c>
      <c r="F99" s="133">
        <v>10.0</v>
      </c>
      <c r="G99" s="133">
        <v>60.0</v>
      </c>
      <c r="H99" s="133">
        <v>30.0</v>
      </c>
      <c r="I99" s="133">
        <v>40.0</v>
      </c>
      <c r="J99" s="133">
        <v>10.0</v>
      </c>
      <c r="K99" s="133">
        <v>40.0</v>
      </c>
      <c r="L99" s="133">
        <v>30.0</v>
      </c>
      <c r="M99" s="133">
        <v>50.0</v>
      </c>
      <c r="N99" s="133">
        <v>23.0</v>
      </c>
      <c r="O99" s="133">
        <v>215.0</v>
      </c>
      <c r="P99" s="133">
        <v>5.0</v>
      </c>
      <c r="Q99" s="133">
        <v>10.0</v>
      </c>
      <c r="R99" s="133">
        <v>9.0</v>
      </c>
    </row>
    <row r="100">
      <c r="A100" s="133" t="s">
        <v>507</v>
      </c>
      <c r="B100" s="134">
        <v>44672.0</v>
      </c>
      <c r="C100" s="133">
        <v>60.0</v>
      </c>
      <c r="D100" s="133">
        <v>50.0</v>
      </c>
      <c r="E100" s="133">
        <v>15.0</v>
      </c>
      <c r="F100" s="133">
        <v>70.0</v>
      </c>
      <c r="G100" s="133">
        <v>72.0</v>
      </c>
      <c r="H100" s="133">
        <v>31.0</v>
      </c>
      <c r="I100" s="133">
        <v>40.0</v>
      </c>
      <c r="J100" s="133">
        <v>10.0</v>
      </c>
      <c r="K100" s="133">
        <v>40.0</v>
      </c>
      <c r="L100" s="133">
        <v>130.0</v>
      </c>
      <c r="M100" s="133">
        <v>92.0</v>
      </c>
      <c r="N100" s="133">
        <v>42.0</v>
      </c>
      <c r="O100" s="133">
        <v>421.0</v>
      </c>
      <c r="P100" s="133">
        <v>5.0</v>
      </c>
      <c r="Q100" s="133">
        <v>4.0</v>
      </c>
      <c r="R100" s="133">
        <v>8.0</v>
      </c>
    </row>
    <row r="101">
      <c r="A101" s="133" t="s">
        <v>508</v>
      </c>
      <c r="B101" s="134">
        <v>44672.0</v>
      </c>
      <c r="C101" s="133">
        <v>20.0</v>
      </c>
      <c r="D101" s="133">
        <v>20.0</v>
      </c>
      <c r="E101" s="133">
        <v>10.0</v>
      </c>
      <c r="F101" s="133">
        <v>20.0</v>
      </c>
      <c r="G101" s="133">
        <v>8.0</v>
      </c>
      <c r="H101" s="133">
        <v>3.0</v>
      </c>
      <c r="I101" s="133">
        <v>10.0</v>
      </c>
      <c r="J101" s="133">
        <v>20.0</v>
      </c>
      <c r="K101" s="133">
        <v>10.0</v>
      </c>
      <c r="L101" s="133">
        <v>20.0</v>
      </c>
      <c r="M101" s="133">
        <v>20.0</v>
      </c>
      <c r="N101" s="133">
        <v>9.0</v>
      </c>
      <c r="O101" s="133">
        <v>106.0</v>
      </c>
      <c r="P101" s="133">
        <v>3.0</v>
      </c>
      <c r="Q101" s="133">
        <v>4.0</v>
      </c>
      <c r="R101" s="133">
        <v>2.0</v>
      </c>
    </row>
    <row r="102">
      <c r="A102" s="133" t="s">
        <v>509</v>
      </c>
      <c r="B102" s="134">
        <v>44672.0</v>
      </c>
      <c r="C102" s="133">
        <v>60.0</v>
      </c>
      <c r="D102" s="133">
        <v>40.0</v>
      </c>
      <c r="E102" s="133">
        <v>20.0</v>
      </c>
      <c r="F102" s="133">
        <v>50.0</v>
      </c>
      <c r="G102" s="133">
        <v>32.0</v>
      </c>
      <c r="H102" s="133">
        <v>50.0</v>
      </c>
      <c r="I102" s="133">
        <v>40.0</v>
      </c>
      <c r="J102" s="133">
        <v>0.0</v>
      </c>
      <c r="K102" s="133">
        <v>30.0</v>
      </c>
      <c r="L102" s="133">
        <v>0.0</v>
      </c>
      <c r="M102" s="133">
        <v>40.0</v>
      </c>
      <c r="N102" s="133">
        <v>20.0</v>
      </c>
      <c r="O102" s="133">
        <v>100.0</v>
      </c>
      <c r="P102" s="133">
        <v>0.0</v>
      </c>
      <c r="Q102" s="133">
        <v>0.0</v>
      </c>
      <c r="R102" s="133">
        <v>0.0</v>
      </c>
    </row>
    <row r="103">
      <c r="A103" s="133" t="s">
        <v>510</v>
      </c>
      <c r="B103" s="134">
        <v>44672.0</v>
      </c>
    </row>
    <row r="104">
      <c r="A104" s="133" t="s">
        <v>511</v>
      </c>
      <c r="B104" s="134">
        <v>44672.0</v>
      </c>
      <c r="C104" s="133">
        <v>40.0</v>
      </c>
      <c r="D104" s="133">
        <v>100.0</v>
      </c>
      <c r="E104" s="133">
        <v>30.0</v>
      </c>
      <c r="F104" s="133">
        <v>20.0</v>
      </c>
      <c r="G104" s="133">
        <v>12.0</v>
      </c>
      <c r="H104" s="133">
        <v>0.0</v>
      </c>
      <c r="I104" s="133">
        <v>60.0</v>
      </c>
      <c r="J104" s="133">
        <v>40.0</v>
      </c>
      <c r="K104" s="133">
        <v>40.0</v>
      </c>
      <c r="L104" s="133">
        <v>40.0</v>
      </c>
      <c r="M104" s="133">
        <v>16.0</v>
      </c>
      <c r="N104" s="133">
        <v>30.0</v>
      </c>
      <c r="O104" s="133">
        <v>80.0</v>
      </c>
      <c r="P104" s="133">
        <v>0.0</v>
      </c>
      <c r="Q104" s="133">
        <v>0.0</v>
      </c>
      <c r="R104" s="133">
        <v>2.0</v>
      </c>
    </row>
    <row r="105">
      <c r="A105" s="133" t="s">
        <v>512</v>
      </c>
      <c r="B105" s="134">
        <v>44672.0</v>
      </c>
      <c r="C105" s="133">
        <v>60.0</v>
      </c>
      <c r="D105" s="133">
        <v>0.0</v>
      </c>
      <c r="E105" s="133">
        <v>10.0</v>
      </c>
      <c r="F105" s="133">
        <v>10.0</v>
      </c>
      <c r="G105" s="133">
        <v>20.0</v>
      </c>
      <c r="H105" s="133">
        <v>52.0</v>
      </c>
      <c r="I105" s="133">
        <v>30.0</v>
      </c>
      <c r="J105" s="133">
        <v>20.0</v>
      </c>
      <c r="K105" s="133">
        <v>10.0</v>
      </c>
      <c r="L105" s="133">
        <v>80.0</v>
      </c>
      <c r="M105" s="133">
        <v>57.0</v>
      </c>
      <c r="N105" s="133">
        <v>33.0</v>
      </c>
      <c r="O105" s="133">
        <v>49.0</v>
      </c>
      <c r="P105" s="133">
        <v>3.0</v>
      </c>
      <c r="Q105" s="133">
        <v>14.0</v>
      </c>
      <c r="R105" s="133">
        <v>2.0</v>
      </c>
    </row>
    <row r="106">
      <c r="A106" s="133" t="s">
        <v>487</v>
      </c>
      <c r="B106" s="142">
        <v>44702.0</v>
      </c>
      <c r="C106" s="133">
        <v>0.0</v>
      </c>
      <c r="D106" s="133">
        <v>20.0</v>
      </c>
      <c r="E106" s="133">
        <v>20.0</v>
      </c>
      <c r="F106" s="133">
        <v>20.0</v>
      </c>
      <c r="G106" s="133">
        <v>20.0</v>
      </c>
      <c r="H106" s="133">
        <v>30.0</v>
      </c>
      <c r="I106" s="133">
        <v>20.0</v>
      </c>
      <c r="J106" s="133">
        <v>10.0</v>
      </c>
      <c r="K106" s="133">
        <v>10.0</v>
      </c>
      <c r="L106" s="133">
        <v>10.0</v>
      </c>
      <c r="M106" s="133">
        <v>30.0</v>
      </c>
      <c r="N106" s="133">
        <v>0.0</v>
      </c>
      <c r="O106" s="133">
        <v>300.0</v>
      </c>
      <c r="P106" s="133">
        <v>0.0</v>
      </c>
      <c r="Q106" s="133">
        <v>6.0</v>
      </c>
      <c r="R106" s="133">
        <v>3.0</v>
      </c>
    </row>
    <row r="107">
      <c r="A107" s="133" t="s">
        <v>488</v>
      </c>
      <c r="B107" s="142">
        <v>44702.0</v>
      </c>
      <c r="C107" s="133">
        <v>60.0</v>
      </c>
      <c r="D107" s="133">
        <v>60.0</v>
      </c>
      <c r="E107" s="133">
        <v>5.0</v>
      </c>
      <c r="F107" s="133">
        <v>60.0</v>
      </c>
      <c r="G107" s="133">
        <v>40.0</v>
      </c>
      <c r="H107" s="133">
        <v>50.0</v>
      </c>
      <c r="I107" s="133">
        <v>30.0</v>
      </c>
      <c r="J107" s="133">
        <v>30.0</v>
      </c>
      <c r="K107" s="133">
        <v>30.0</v>
      </c>
      <c r="L107" s="133">
        <v>30.0</v>
      </c>
      <c r="M107" s="133">
        <v>50.0</v>
      </c>
      <c r="N107" s="133">
        <v>50.0</v>
      </c>
      <c r="O107" s="133">
        <v>100.0</v>
      </c>
      <c r="P107" s="133">
        <v>3.0</v>
      </c>
      <c r="Q107" s="133">
        <v>10.0</v>
      </c>
      <c r="R107" s="133">
        <v>14.0</v>
      </c>
    </row>
    <row r="108">
      <c r="A108" s="133" t="s">
        <v>489</v>
      </c>
      <c r="B108" s="142">
        <v>44702.0</v>
      </c>
      <c r="C108" s="133">
        <v>60.0</v>
      </c>
      <c r="D108" s="133">
        <v>60.0</v>
      </c>
      <c r="E108" s="133">
        <v>20.0</v>
      </c>
      <c r="F108" s="133">
        <v>40.0</v>
      </c>
      <c r="G108" s="133">
        <v>52.0</v>
      </c>
      <c r="H108" s="133">
        <v>54.0</v>
      </c>
      <c r="I108" s="133">
        <v>50.0</v>
      </c>
      <c r="J108" s="133">
        <v>20.0</v>
      </c>
      <c r="K108" s="133">
        <v>10.0</v>
      </c>
      <c r="L108" s="133">
        <v>60.0</v>
      </c>
      <c r="M108" s="133">
        <v>38.0</v>
      </c>
      <c r="N108" s="133">
        <v>39.0</v>
      </c>
      <c r="O108" s="133">
        <v>264.0</v>
      </c>
      <c r="P108" s="133">
        <v>1.0</v>
      </c>
      <c r="Q108" s="133">
        <v>0.0</v>
      </c>
      <c r="R108" s="133">
        <v>4.0</v>
      </c>
    </row>
    <row r="109">
      <c r="A109" s="133" t="s">
        <v>490</v>
      </c>
      <c r="B109" s="142">
        <v>44702.0</v>
      </c>
      <c r="C109" s="133">
        <v>60.0</v>
      </c>
      <c r="D109" s="133">
        <v>60.0</v>
      </c>
      <c r="E109" s="133">
        <v>40.0</v>
      </c>
      <c r="F109" s="133">
        <v>90.0</v>
      </c>
      <c r="G109" s="133">
        <v>88.0</v>
      </c>
      <c r="H109" s="133">
        <v>68.0</v>
      </c>
      <c r="I109" s="133">
        <v>20.0</v>
      </c>
      <c r="J109" s="133">
        <v>10.0</v>
      </c>
      <c r="K109" s="133">
        <v>30.0</v>
      </c>
      <c r="L109" s="133">
        <v>60.0</v>
      </c>
      <c r="M109" s="133">
        <v>40.0</v>
      </c>
      <c r="N109" s="133">
        <v>100.0</v>
      </c>
      <c r="O109" s="133">
        <v>200.0</v>
      </c>
      <c r="P109" s="133">
        <v>6.0</v>
      </c>
      <c r="Q109" s="133">
        <v>15.0</v>
      </c>
      <c r="R109" s="133">
        <v>5.0</v>
      </c>
    </row>
    <row r="110">
      <c r="A110" s="133" t="s">
        <v>491</v>
      </c>
      <c r="B110" s="142">
        <v>44702.0</v>
      </c>
      <c r="C110" s="133">
        <v>0.0</v>
      </c>
      <c r="D110" s="133">
        <v>0.0</v>
      </c>
      <c r="E110" s="133">
        <v>40.0</v>
      </c>
      <c r="F110" s="133">
        <v>20.0</v>
      </c>
      <c r="G110" s="133">
        <v>20.0</v>
      </c>
      <c r="H110" s="133">
        <v>0.0</v>
      </c>
      <c r="I110" s="133">
        <v>0.0</v>
      </c>
      <c r="J110" s="133">
        <v>20.0</v>
      </c>
      <c r="K110" s="133">
        <v>10.0</v>
      </c>
      <c r="L110" s="133">
        <v>20.0</v>
      </c>
      <c r="M110" s="133">
        <v>50.0</v>
      </c>
      <c r="N110" s="133">
        <v>40.0</v>
      </c>
      <c r="O110" s="133">
        <v>200.0</v>
      </c>
      <c r="P110" s="133">
        <v>0.0</v>
      </c>
      <c r="Q110" s="133">
        <v>0.0</v>
      </c>
      <c r="R110" s="133">
        <v>4.0</v>
      </c>
    </row>
    <row r="111">
      <c r="A111" s="133" t="s">
        <v>492</v>
      </c>
      <c r="B111" s="142">
        <v>44702.0</v>
      </c>
      <c r="C111" s="133">
        <v>20.0</v>
      </c>
      <c r="D111" s="133">
        <v>30.0</v>
      </c>
      <c r="E111" s="133">
        <v>20.0</v>
      </c>
      <c r="F111" s="133">
        <v>10.0</v>
      </c>
      <c r="G111" s="133">
        <v>24.0</v>
      </c>
      <c r="H111" s="133">
        <v>12.0</v>
      </c>
      <c r="I111" s="133">
        <v>20.0</v>
      </c>
      <c r="J111" s="133">
        <v>20.0</v>
      </c>
      <c r="K111" s="133">
        <v>0.0</v>
      </c>
      <c r="L111" s="133">
        <v>20.0</v>
      </c>
      <c r="M111" s="133">
        <v>20.0</v>
      </c>
      <c r="N111" s="133">
        <v>24.0</v>
      </c>
      <c r="O111" s="133">
        <v>100.0</v>
      </c>
      <c r="P111" s="133">
        <v>3.0</v>
      </c>
      <c r="Q111" s="133">
        <v>6.0</v>
      </c>
      <c r="R111" s="133">
        <v>6.0</v>
      </c>
    </row>
    <row r="112">
      <c r="A112" s="133" t="s">
        <v>493</v>
      </c>
      <c r="B112" s="142">
        <v>44702.0</v>
      </c>
      <c r="C112" s="133">
        <v>40.0</v>
      </c>
      <c r="D112" s="133">
        <v>200.0</v>
      </c>
      <c r="E112" s="133">
        <v>25.0</v>
      </c>
      <c r="F112" s="133">
        <v>60.0</v>
      </c>
      <c r="G112" s="133">
        <v>60.0</v>
      </c>
      <c r="H112" s="133">
        <v>76.0</v>
      </c>
      <c r="I112" s="133">
        <v>60.0</v>
      </c>
      <c r="J112" s="133">
        <v>20.0</v>
      </c>
      <c r="K112" s="133">
        <v>30.0</v>
      </c>
      <c r="L112" s="133">
        <v>100.0</v>
      </c>
      <c r="M112" s="133">
        <v>60.0</v>
      </c>
      <c r="N112" s="133">
        <v>80.0</v>
      </c>
      <c r="O112" s="133">
        <v>100.0</v>
      </c>
      <c r="P112" s="133">
        <v>5.0</v>
      </c>
      <c r="Q112" s="133">
        <v>15.0</v>
      </c>
      <c r="R112" s="133">
        <v>2.0</v>
      </c>
    </row>
    <row r="113">
      <c r="A113" s="133" t="s">
        <v>494</v>
      </c>
      <c r="B113" s="142">
        <v>44702.0</v>
      </c>
      <c r="C113" s="133">
        <v>40.0</v>
      </c>
      <c r="D113" s="133">
        <v>70.0</v>
      </c>
      <c r="E113" s="133">
        <v>20.0</v>
      </c>
      <c r="F113" s="133">
        <v>40.0</v>
      </c>
      <c r="G113" s="133">
        <v>40.0</v>
      </c>
      <c r="H113" s="133">
        <v>50.0</v>
      </c>
      <c r="I113" s="133">
        <v>70.0</v>
      </c>
      <c r="J113" s="133">
        <v>30.0</v>
      </c>
      <c r="K113" s="133">
        <v>40.0</v>
      </c>
      <c r="L113" s="133">
        <v>70.0</v>
      </c>
      <c r="M113" s="133">
        <v>50.0</v>
      </c>
      <c r="N113" s="133">
        <v>50.0</v>
      </c>
      <c r="O113" s="133">
        <v>200.0</v>
      </c>
      <c r="P113" s="133">
        <v>0.0</v>
      </c>
      <c r="Q113" s="133">
        <v>5.0</v>
      </c>
      <c r="R113" s="133">
        <v>5.0</v>
      </c>
    </row>
    <row r="114">
      <c r="A114" s="133" t="s">
        <v>495</v>
      </c>
      <c r="B114" s="142">
        <v>44702.0</v>
      </c>
      <c r="C114" s="133">
        <v>20.0</v>
      </c>
      <c r="D114" s="133">
        <v>0.0</v>
      </c>
      <c r="E114" s="133">
        <v>20.0</v>
      </c>
      <c r="F114" s="133">
        <v>60.0</v>
      </c>
      <c r="G114" s="133">
        <v>40.0</v>
      </c>
      <c r="H114" s="133">
        <v>30.0</v>
      </c>
      <c r="I114" s="133">
        <v>60.0</v>
      </c>
      <c r="J114" s="133">
        <v>20.0</v>
      </c>
      <c r="K114" s="133">
        <v>10.0</v>
      </c>
      <c r="L114" s="133">
        <v>20.0</v>
      </c>
      <c r="M114" s="133">
        <v>50.0</v>
      </c>
      <c r="N114" s="133">
        <v>36.0</v>
      </c>
      <c r="O114" s="133">
        <v>100.0</v>
      </c>
      <c r="P114" s="133">
        <v>5.0</v>
      </c>
      <c r="Q114" s="133">
        <v>10.0</v>
      </c>
      <c r="R114" s="133">
        <v>6.0</v>
      </c>
    </row>
    <row r="115">
      <c r="A115" s="133" t="s">
        <v>496</v>
      </c>
      <c r="B115" s="142">
        <v>44702.0</v>
      </c>
      <c r="C115" s="133">
        <v>0.0</v>
      </c>
      <c r="D115" s="133">
        <v>50.0</v>
      </c>
      <c r="E115" s="133">
        <v>55.0</v>
      </c>
      <c r="F115" s="133">
        <v>100.0</v>
      </c>
      <c r="G115" s="133">
        <v>104.0</v>
      </c>
      <c r="H115" s="133">
        <v>60.0</v>
      </c>
      <c r="I115" s="133">
        <v>80.0</v>
      </c>
      <c r="J115" s="133">
        <v>40.0</v>
      </c>
      <c r="K115" s="133">
        <v>40.0</v>
      </c>
      <c r="L115" s="133">
        <v>50.0</v>
      </c>
      <c r="M115" s="133">
        <v>112.0</v>
      </c>
      <c r="N115" s="133">
        <v>0.0</v>
      </c>
      <c r="O115" s="133">
        <v>125.0</v>
      </c>
      <c r="P115" s="133">
        <v>0.0</v>
      </c>
      <c r="Q115" s="133">
        <v>20.0</v>
      </c>
      <c r="R115" s="133">
        <v>2.0</v>
      </c>
    </row>
    <row r="116">
      <c r="A116" s="133" t="s">
        <v>497</v>
      </c>
      <c r="B116" s="142">
        <v>44702.0</v>
      </c>
    </row>
    <row r="117">
      <c r="A117" s="133" t="s">
        <v>498</v>
      </c>
      <c r="B117" s="142">
        <v>44702.0</v>
      </c>
      <c r="C117" s="133">
        <v>60.0</v>
      </c>
      <c r="D117" s="133">
        <v>100.0</v>
      </c>
      <c r="E117" s="133">
        <v>50.0</v>
      </c>
      <c r="F117" s="133">
        <v>0.0</v>
      </c>
      <c r="G117" s="133">
        <v>0.0</v>
      </c>
      <c r="H117" s="133">
        <v>50.0</v>
      </c>
      <c r="I117" s="133">
        <v>100.0</v>
      </c>
      <c r="J117" s="133">
        <v>0.0</v>
      </c>
      <c r="K117" s="133">
        <v>50.0</v>
      </c>
      <c r="L117" s="133">
        <v>0.0</v>
      </c>
      <c r="M117" s="133">
        <v>80.0</v>
      </c>
      <c r="N117" s="133">
        <v>0.0</v>
      </c>
      <c r="O117" s="133">
        <v>300.0</v>
      </c>
      <c r="P117" s="133">
        <v>3.0</v>
      </c>
      <c r="Q117" s="133">
        <v>10.0</v>
      </c>
      <c r="R117" s="133">
        <v>4.0</v>
      </c>
    </row>
    <row r="118">
      <c r="A118" s="133" t="s">
        <v>499</v>
      </c>
      <c r="B118" s="142">
        <v>44702.0</v>
      </c>
      <c r="C118" s="133">
        <v>0.0</v>
      </c>
      <c r="D118" s="133">
        <v>50.0</v>
      </c>
      <c r="E118" s="133">
        <v>20.0</v>
      </c>
      <c r="F118" s="133">
        <v>20.0</v>
      </c>
      <c r="G118" s="133">
        <v>40.0</v>
      </c>
      <c r="H118" s="133">
        <v>26.0</v>
      </c>
      <c r="I118" s="133">
        <v>30.0</v>
      </c>
      <c r="J118" s="133">
        <v>10.0</v>
      </c>
      <c r="K118" s="133">
        <v>20.0</v>
      </c>
      <c r="L118" s="133">
        <v>40.0</v>
      </c>
      <c r="M118" s="133">
        <v>40.0</v>
      </c>
      <c r="N118" s="133">
        <v>20.0</v>
      </c>
      <c r="O118" s="133">
        <v>103.0</v>
      </c>
      <c r="P118" s="133">
        <v>12.0</v>
      </c>
      <c r="Q118" s="133">
        <v>10.0</v>
      </c>
      <c r="R118" s="133">
        <v>1.0</v>
      </c>
    </row>
    <row r="119">
      <c r="A119" s="133" t="s">
        <v>500</v>
      </c>
      <c r="B119" s="142">
        <v>44702.0</v>
      </c>
      <c r="C119" s="133">
        <v>0.0</v>
      </c>
      <c r="D119" s="133">
        <v>30.0</v>
      </c>
      <c r="E119" s="133">
        <v>20.0</v>
      </c>
      <c r="F119" s="133">
        <v>0.0</v>
      </c>
      <c r="G119" s="133">
        <v>0.0</v>
      </c>
      <c r="H119" s="133">
        <v>50.0</v>
      </c>
      <c r="I119" s="133">
        <v>0.0</v>
      </c>
      <c r="J119" s="133">
        <v>0.0</v>
      </c>
      <c r="K119" s="133">
        <v>30.0</v>
      </c>
      <c r="L119" s="133">
        <v>50.0</v>
      </c>
      <c r="M119" s="133">
        <v>100.0</v>
      </c>
      <c r="N119" s="133">
        <v>0.0</v>
      </c>
      <c r="O119" s="133">
        <v>0.0</v>
      </c>
      <c r="P119" s="133">
        <v>0.0</v>
      </c>
      <c r="Q119" s="133">
        <v>0.0</v>
      </c>
      <c r="R119" s="133">
        <v>0.0</v>
      </c>
    </row>
    <row r="120">
      <c r="A120" s="133" t="s">
        <v>501</v>
      </c>
      <c r="B120" s="142">
        <v>44702.0</v>
      </c>
      <c r="C120" s="133">
        <v>0.0</v>
      </c>
      <c r="D120" s="133">
        <v>10.0</v>
      </c>
      <c r="E120" s="133">
        <v>0.0</v>
      </c>
      <c r="F120" s="133">
        <v>0.0</v>
      </c>
      <c r="G120" s="133">
        <v>20.0</v>
      </c>
      <c r="H120" s="133">
        <v>53.0</v>
      </c>
      <c r="I120" s="133">
        <v>10.0</v>
      </c>
      <c r="J120" s="133">
        <v>0.0</v>
      </c>
      <c r="K120" s="133">
        <v>10.0</v>
      </c>
      <c r="L120" s="133">
        <v>90.0</v>
      </c>
      <c r="M120" s="133">
        <v>40.0</v>
      </c>
      <c r="N120" s="133">
        <v>100.0</v>
      </c>
      <c r="O120" s="133">
        <v>200.0</v>
      </c>
      <c r="P120" s="133">
        <v>0.0</v>
      </c>
      <c r="Q120" s="133">
        <v>0.0</v>
      </c>
    </row>
    <row r="121">
      <c r="A121" s="133" t="s">
        <v>502</v>
      </c>
      <c r="B121" s="142">
        <v>44702.0</v>
      </c>
      <c r="C121" s="133">
        <v>0.0</v>
      </c>
      <c r="D121" s="133">
        <v>40.0</v>
      </c>
      <c r="E121" s="133">
        <v>15.0</v>
      </c>
      <c r="F121" s="133">
        <v>30.0</v>
      </c>
      <c r="G121" s="133">
        <v>28.0</v>
      </c>
      <c r="H121" s="133">
        <v>48.0</v>
      </c>
      <c r="I121" s="133">
        <v>20.0</v>
      </c>
      <c r="J121" s="133">
        <v>10.0</v>
      </c>
      <c r="K121" s="133">
        <v>10.0</v>
      </c>
      <c r="L121" s="133">
        <v>10.0</v>
      </c>
      <c r="M121" s="133">
        <v>17.0</v>
      </c>
      <c r="N121" s="133">
        <v>37.0</v>
      </c>
      <c r="O121" s="133">
        <v>200.0</v>
      </c>
      <c r="P121" s="133">
        <v>0.0</v>
      </c>
      <c r="Q121" s="133">
        <v>0.0</v>
      </c>
      <c r="R121" s="133">
        <v>3.0</v>
      </c>
    </row>
    <row r="122">
      <c r="A122" s="133" t="s">
        <v>503</v>
      </c>
      <c r="B122" s="142">
        <v>44702.0</v>
      </c>
      <c r="C122" s="133">
        <v>0.0</v>
      </c>
      <c r="D122" s="133">
        <v>50.0</v>
      </c>
      <c r="E122" s="133">
        <v>20.0</v>
      </c>
      <c r="F122" s="133">
        <v>50.0</v>
      </c>
      <c r="G122" s="133">
        <v>60.0</v>
      </c>
      <c r="H122" s="133">
        <v>80.0</v>
      </c>
      <c r="I122" s="133">
        <v>80.0</v>
      </c>
      <c r="J122" s="133">
        <v>20.0</v>
      </c>
      <c r="K122" s="133">
        <v>20.0</v>
      </c>
      <c r="L122" s="133">
        <v>50.0</v>
      </c>
      <c r="M122" s="133">
        <v>50.0</v>
      </c>
      <c r="N122" s="133">
        <v>30.0</v>
      </c>
      <c r="O122" s="133">
        <v>200.0</v>
      </c>
      <c r="P122" s="133">
        <v>0.0</v>
      </c>
      <c r="Q122" s="133">
        <v>7.0</v>
      </c>
      <c r="R122" s="133">
        <v>3.0</v>
      </c>
    </row>
    <row r="123">
      <c r="A123" s="133" t="s">
        <v>504</v>
      </c>
      <c r="B123" s="142">
        <v>44702.0</v>
      </c>
      <c r="C123" s="133">
        <v>20.0</v>
      </c>
      <c r="D123" s="133">
        <v>90.0</v>
      </c>
      <c r="E123" s="133">
        <v>35.0</v>
      </c>
      <c r="F123" s="133">
        <v>60.0</v>
      </c>
      <c r="G123" s="133">
        <v>64.0</v>
      </c>
      <c r="H123" s="133">
        <v>62.0</v>
      </c>
      <c r="I123" s="133">
        <v>70.0</v>
      </c>
      <c r="J123" s="133">
        <v>40.0</v>
      </c>
      <c r="K123" s="133">
        <v>20.0</v>
      </c>
      <c r="L123" s="133">
        <v>50.0</v>
      </c>
      <c r="M123" s="133">
        <v>30.0</v>
      </c>
      <c r="N123" s="133">
        <v>32.0</v>
      </c>
      <c r="O123" s="133">
        <v>330.0</v>
      </c>
      <c r="P123" s="133">
        <v>2.0</v>
      </c>
      <c r="Q123" s="133">
        <v>9.0</v>
      </c>
      <c r="R123" s="133">
        <v>15.0</v>
      </c>
    </row>
    <row r="124">
      <c r="A124" s="133" t="s">
        <v>505</v>
      </c>
      <c r="B124" s="142">
        <v>44702.0</v>
      </c>
      <c r="C124" s="133">
        <v>80.0</v>
      </c>
      <c r="D124" s="133">
        <v>90.0</v>
      </c>
      <c r="E124" s="133">
        <v>30.0</v>
      </c>
      <c r="F124" s="133">
        <v>90.0</v>
      </c>
      <c r="G124" s="133">
        <v>88.0</v>
      </c>
      <c r="H124" s="133">
        <v>90.0</v>
      </c>
      <c r="I124" s="133">
        <v>90.0</v>
      </c>
      <c r="J124" s="133">
        <v>40.0</v>
      </c>
      <c r="K124" s="133">
        <v>50.0</v>
      </c>
      <c r="L124" s="133">
        <v>90.0</v>
      </c>
      <c r="M124" s="133">
        <v>47.0</v>
      </c>
      <c r="N124" s="133">
        <v>54.0</v>
      </c>
      <c r="O124" s="133">
        <v>500.0</v>
      </c>
      <c r="P124" s="133">
        <v>2.0</v>
      </c>
      <c r="Q124" s="133">
        <v>10.0</v>
      </c>
      <c r="R124" s="133">
        <v>6.0</v>
      </c>
    </row>
    <row r="125">
      <c r="A125" s="133" t="s">
        <v>506</v>
      </c>
      <c r="B125" s="142">
        <v>44702.0</v>
      </c>
      <c r="C125" s="133">
        <v>40.0</v>
      </c>
      <c r="D125" s="133">
        <v>140.0</v>
      </c>
      <c r="E125" s="133">
        <v>25.0</v>
      </c>
      <c r="F125" s="133">
        <v>50.0</v>
      </c>
      <c r="G125" s="133">
        <v>60.0</v>
      </c>
      <c r="H125" s="133">
        <v>47.0</v>
      </c>
      <c r="I125" s="133">
        <v>20.0</v>
      </c>
      <c r="J125" s="133">
        <v>20.0</v>
      </c>
      <c r="K125" s="133">
        <v>20.0</v>
      </c>
      <c r="L125" s="133">
        <v>30.0</v>
      </c>
      <c r="M125" s="133">
        <v>40.0</v>
      </c>
      <c r="N125" s="133">
        <v>18.0</v>
      </c>
      <c r="O125" s="133">
        <v>161.0</v>
      </c>
      <c r="P125" s="133">
        <v>0.0</v>
      </c>
      <c r="Q125" s="133">
        <v>0.0</v>
      </c>
      <c r="R125" s="133">
        <v>2.0</v>
      </c>
    </row>
    <row r="126">
      <c r="A126" s="133" t="s">
        <v>507</v>
      </c>
      <c r="B126" s="142">
        <v>44702.0</v>
      </c>
      <c r="C126" s="133">
        <v>40.0</v>
      </c>
      <c r="D126" s="133">
        <v>40.0</v>
      </c>
      <c r="E126" s="133">
        <v>0.0</v>
      </c>
      <c r="F126" s="133">
        <v>60.0</v>
      </c>
      <c r="G126" s="133">
        <v>68.0</v>
      </c>
      <c r="H126" s="133">
        <v>40.0</v>
      </c>
      <c r="I126" s="133">
        <v>30.0</v>
      </c>
      <c r="J126" s="133">
        <v>10.0</v>
      </c>
      <c r="K126" s="133">
        <v>20.0</v>
      </c>
      <c r="L126" s="133">
        <v>100.0</v>
      </c>
      <c r="M126" s="133">
        <v>92.0</v>
      </c>
      <c r="N126" s="133">
        <v>16.0</v>
      </c>
      <c r="O126" s="133">
        <v>386.0</v>
      </c>
      <c r="P126" s="133">
        <v>3.0</v>
      </c>
      <c r="Q126" s="133">
        <v>2.0</v>
      </c>
      <c r="R126" s="133">
        <v>5.0</v>
      </c>
    </row>
    <row r="127">
      <c r="A127" s="133" t="s">
        <v>508</v>
      </c>
      <c r="B127" s="142">
        <v>44702.0</v>
      </c>
      <c r="C127" s="133">
        <v>20.0</v>
      </c>
      <c r="D127" s="133">
        <v>10.0</v>
      </c>
      <c r="E127" s="133">
        <v>5.0</v>
      </c>
      <c r="F127" s="133">
        <v>30.0</v>
      </c>
      <c r="G127" s="133">
        <v>28.0</v>
      </c>
      <c r="H127" s="133">
        <v>25.0</v>
      </c>
      <c r="I127" s="133">
        <v>50.0</v>
      </c>
      <c r="J127" s="133">
        <v>20.0</v>
      </c>
      <c r="K127" s="133">
        <v>10.0</v>
      </c>
      <c r="L127" s="133">
        <v>40.0</v>
      </c>
      <c r="M127" s="133">
        <v>20.0</v>
      </c>
      <c r="N127" s="133">
        <v>30.0</v>
      </c>
      <c r="O127" s="133">
        <v>300.0</v>
      </c>
      <c r="P127" s="133">
        <v>2.0</v>
      </c>
      <c r="Q127" s="133">
        <v>10.0</v>
      </c>
      <c r="R127" s="133">
        <v>3.0</v>
      </c>
    </row>
    <row r="128">
      <c r="A128" s="133" t="s">
        <v>509</v>
      </c>
      <c r="B128" s="142">
        <v>44702.0</v>
      </c>
      <c r="C128" s="133">
        <v>100.0</v>
      </c>
      <c r="D128" s="133">
        <v>130.0</v>
      </c>
      <c r="E128" s="133">
        <v>50.0</v>
      </c>
      <c r="F128" s="133">
        <v>100.0</v>
      </c>
      <c r="G128" s="133">
        <v>140.0</v>
      </c>
      <c r="H128" s="133">
        <v>48.0</v>
      </c>
      <c r="I128" s="133">
        <v>110.0</v>
      </c>
      <c r="J128" s="133">
        <v>30.0</v>
      </c>
      <c r="K128" s="133">
        <v>50.0</v>
      </c>
      <c r="L128" s="133">
        <v>50.0</v>
      </c>
      <c r="M128" s="133">
        <v>111.0</v>
      </c>
      <c r="N128" s="133">
        <v>30.0</v>
      </c>
      <c r="O128" s="133">
        <v>300.0</v>
      </c>
      <c r="P128" s="133">
        <v>5.0</v>
      </c>
      <c r="Q128" s="133">
        <v>10.0</v>
      </c>
      <c r="R128" s="133">
        <v>6.0</v>
      </c>
    </row>
    <row r="129">
      <c r="A129" s="133" t="s">
        <v>510</v>
      </c>
      <c r="B129" s="142">
        <v>44702.0</v>
      </c>
    </row>
    <row r="130">
      <c r="A130" s="133" t="s">
        <v>511</v>
      </c>
      <c r="B130" s="142">
        <v>44702.0</v>
      </c>
      <c r="C130" s="133">
        <v>100.0</v>
      </c>
      <c r="D130" s="133">
        <v>130.0</v>
      </c>
      <c r="E130" s="133">
        <v>50.0</v>
      </c>
      <c r="F130" s="133">
        <v>100.0</v>
      </c>
      <c r="G130" s="133">
        <v>100.0</v>
      </c>
      <c r="H130" s="133">
        <v>100.0</v>
      </c>
      <c r="I130" s="133">
        <v>100.0</v>
      </c>
      <c r="J130" s="133">
        <v>40.0</v>
      </c>
      <c r="K130" s="133">
        <v>60.0</v>
      </c>
      <c r="L130" s="133">
        <v>100.0</v>
      </c>
      <c r="M130" s="133">
        <v>50.0</v>
      </c>
      <c r="N130" s="133">
        <v>100.0</v>
      </c>
      <c r="O130" s="133">
        <v>700.0</v>
      </c>
      <c r="P130" s="133">
        <v>5.0</v>
      </c>
      <c r="Q130" s="133">
        <v>20.0</v>
      </c>
      <c r="R130" s="133">
        <v>10.0</v>
      </c>
    </row>
    <row r="131">
      <c r="A131" s="133" t="s">
        <v>512</v>
      </c>
      <c r="B131" s="142">
        <v>44702.0</v>
      </c>
      <c r="C131" s="133">
        <v>20.0</v>
      </c>
      <c r="D131" s="133">
        <v>90.0</v>
      </c>
      <c r="E131" s="133">
        <v>10.0</v>
      </c>
      <c r="F131" s="133">
        <v>50.0</v>
      </c>
      <c r="G131" s="133">
        <v>40.0</v>
      </c>
      <c r="H131" s="133">
        <v>34.0</v>
      </c>
      <c r="I131" s="133">
        <v>50.0</v>
      </c>
      <c r="J131" s="133">
        <v>20.0</v>
      </c>
      <c r="K131" s="133">
        <v>10.0</v>
      </c>
      <c r="L131" s="133">
        <v>40.0</v>
      </c>
      <c r="M131" s="133">
        <v>57.0</v>
      </c>
      <c r="N131" s="133">
        <v>51.0</v>
      </c>
      <c r="O131" s="133">
        <v>200.0</v>
      </c>
      <c r="P131" s="133">
        <v>2.0</v>
      </c>
      <c r="Q131" s="133">
        <v>10.0</v>
      </c>
      <c r="R131" s="133">
        <v>5.0</v>
      </c>
    </row>
    <row r="132">
      <c r="A132" s="133" t="s">
        <v>487</v>
      </c>
      <c r="B132" s="134">
        <v>44733.0</v>
      </c>
      <c r="C132" s="133">
        <v>0.0</v>
      </c>
      <c r="D132" s="133">
        <v>0.0</v>
      </c>
      <c r="E132" s="133">
        <v>0.0</v>
      </c>
      <c r="F132" s="133">
        <v>0.0</v>
      </c>
      <c r="G132" s="133">
        <v>0.0</v>
      </c>
      <c r="H132" s="133">
        <v>0.0</v>
      </c>
      <c r="I132" s="133">
        <v>0.0</v>
      </c>
      <c r="J132" s="133">
        <v>0.0</v>
      </c>
      <c r="K132" s="133">
        <v>0.0</v>
      </c>
      <c r="L132" s="133">
        <v>0.0</v>
      </c>
      <c r="M132" s="133">
        <v>0.0</v>
      </c>
      <c r="N132" s="133">
        <v>0.0</v>
      </c>
      <c r="O132" s="133">
        <v>0.0</v>
      </c>
      <c r="P132" s="133">
        <v>0.0</v>
      </c>
      <c r="Q132" s="133">
        <v>0.0</v>
      </c>
      <c r="R132" s="133">
        <v>0.0</v>
      </c>
    </row>
    <row r="133">
      <c r="A133" s="133" t="s">
        <v>488</v>
      </c>
      <c r="B133" s="134">
        <v>44733.0</v>
      </c>
      <c r="C133" s="133">
        <v>0.0</v>
      </c>
      <c r="D133" s="133">
        <v>0.0</v>
      </c>
      <c r="E133" s="133">
        <v>0.0</v>
      </c>
      <c r="F133" s="133">
        <v>0.0</v>
      </c>
      <c r="G133" s="133">
        <v>0.0</v>
      </c>
      <c r="H133" s="133">
        <v>50.0</v>
      </c>
      <c r="I133" s="133">
        <v>0.0</v>
      </c>
      <c r="J133" s="133">
        <v>0.0</v>
      </c>
      <c r="K133" s="133">
        <v>30.0</v>
      </c>
      <c r="L133" s="133">
        <v>50.0</v>
      </c>
      <c r="M133" s="133">
        <v>10.0</v>
      </c>
      <c r="N133" s="133">
        <v>0.0</v>
      </c>
      <c r="O133" s="133">
        <v>0.0</v>
      </c>
      <c r="P133" s="133">
        <v>0.0</v>
      </c>
      <c r="Q133" s="133">
        <v>0.0</v>
      </c>
      <c r="R133" s="133">
        <v>3.0</v>
      </c>
    </row>
    <row r="134">
      <c r="A134" s="133" t="s">
        <v>489</v>
      </c>
      <c r="B134" s="134">
        <v>44733.0</v>
      </c>
      <c r="C134" s="133">
        <v>0.0</v>
      </c>
      <c r="D134" s="133">
        <v>0.0</v>
      </c>
      <c r="E134" s="133">
        <v>45.0</v>
      </c>
      <c r="F134" s="133">
        <v>10.0</v>
      </c>
      <c r="G134" s="133">
        <v>4.0</v>
      </c>
      <c r="H134" s="133">
        <v>33.0</v>
      </c>
      <c r="I134" s="133">
        <v>20.0</v>
      </c>
      <c r="J134" s="133">
        <v>0.0</v>
      </c>
      <c r="K134" s="133">
        <v>20.0</v>
      </c>
      <c r="L134" s="133">
        <v>0.0</v>
      </c>
      <c r="M134" s="133">
        <v>30.0</v>
      </c>
      <c r="N134" s="133">
        <v>26.0</v>
      </c>
      <c r="O134" s="133">
        <v>113.0</v>
      </c>
      <c r="P134" s="133">
        <v>0.0</v>
      </c>
      <c r="Q134" s="133">
        <v>2.0</v>
      </c>
      <c r="R134" s="133">
        <v>6.0</v>
      </c>
    </row>
    <row r="135">
      <c r="A135" s="133" t="s">
        <v>490</v>
      </c>
      <c r="B135" s="134">
        <v>44733.0</v>
      </c>
      <c r="C135" s="133">
        <v>0.0</v>
      </c>
      <c r="D135" s="133">
        <v>10.0</v>
      </c>
      <c r="E135" s="133">
        <v>50.0</v>
      </c>
      <c r="F135" s="133">
        <v>30.0</v>
      </c>
      <c r="G135" s="133">
        <v>36.0</v>
      </c>
      <c r="H135" s="133">
        <v>25.0</v>
      </c>
      <c r="I135" s="133">
        <v>20.0</v>
      </c>
      <c r="J135" s="133">
        <v>10.0</v>
      </c>
      <c r="K135" s="133">
        <v>10.0</v>
      </c>
      <c r="L135" s="133">
        <v>20.0</v>
      </c>
      <c r="M135" s="133">
        <v>0.0</v>
      </c>
      <c r="N135" s="133">
        <v>22.0</v>
      </c>
      <c r="O135" s="133">
        <v>40.0</v>
      </c>
      <c r="P135" s="133">
        <v>2.0</v>
      </c>
      <c r="Q135" s="133">
        <v>20.0</v>
      </c>
      <c r="R135" s="133">
        <v>0.0</v>
      </c>
    </row>
    <row r="136">
      <c r="A136" s="133" t="s">
        <v>491</v>
      </c>
      <c r="B136" s="134">
        <v>44733.0</v>
      </c>
    </row>
    <row r="137">
      <c r="A137" s="133" t="s">
        <v>492</v>
      </c>
      <c r="B137" s="134">
        <v>44733.0</v>
      </c>
      <c r="C137" s="133">
        <v>0.0</v>
      </c>
      <c r="D137" s="133">
        <v>10.0</v>
      </c>
      <c r="E137" s="133">
        <v>15.0</v>
      </c>
      <c r="F137" s="133">
        <v>20.0</v>
      </c>
      <c r="G137" s="133">
        <v>16.0</v>
      </c>
      <c r="H137" s="133">
        <v>0.0</v>
      </c>
      <c r="I137" s="133">
        <v>10.0</v>
      </c>
      <c r="J137" s="133">
        <v>0.0</v>
      </c>
      <c r="K137" s="133">
        <v>0.0</v>
      </c>
      <c r="L137" s="133">
        <v>10.0</v>
      </c>
      <c r="M137" s="133">
        <v>0.0</v>
      </c>
      <c r="N137" s="133">
        <v>20.0</v>
      </c>
      <c r="O137" s="133">
        <v>14.0</v>
      </c>
      <c r="P137" s="133">
        <v>0.0</v>
      </c>
      <c r="Q137" s="133">
        <v>0.0</v>
      </c>
      <c r="R137" s="133">
        <v>0.0</v>
      </c>
    </row>
    <row r="138">
      <c r="A138" s="133" t="s">
        <v>493</v>
      </c>
      <c r="B138" s="134">
        <v>44733.0</v>
      </c>
      <c r="C138" s="133">
        <v>20.0</v>
      </c>
      <c r="D138" s="133">
        <v>0.0</v>
      </c>
      <c r="E138" s="133">
        <v>35.0</v>
      </c>
      <c r="F138" s="133">
        <v>50.0</v>
      </c>
      <c r="G138" s="133">
        <v>60.0</v>
      </c>
      <c r="H138" s="133">
        <v>60.0</v>
      </c>
      <c r="I138" s="133">
        <v>60.0</v>
      </c>
      <c r="J138" s="133">
        <v>0.0</v>
      </c>
      <c r="K138" s="133">
        <v>50.0</v>
      </c>
      <c r="L138" s="133">
        <v>60.0</v>
      </c>
      <c r="M138" s="133">
        <v>0.0</v>
      </c>
      <c r="N138" s="133">
        <v>10.0</v>
      </c>
      <c r="O138" s="133">
        <v>100.0</v>
      </c>
      <c r="P138" s="133">
        <v>0.0</v>
      </c>
      <c r="Q138" s="133">
        <v>0.0</v>
      </c>
      <c r="R138" s="133">
        <v>0.0</v>
      </c>
    </row>
    <row r="139">
      <c r="A139" s="133" t="s">
        <v>494</v>
      </c>
      <c r="B139" s="134">
        <v>44733.0</v>
      </c>
      <c r="C139" s="133">
        <v>0.0</v>
      </c>
      <c r="D139" s="133">
        <v>50.0</v>
      </c>
      <c r="E139" s="133">
        <v>30.0</v>
      </c>
      <c r="F139" s="133">
        <v>40.0</v>
      </c>
      <c r="G139" s="133">
        <v>40.0</v>
      </c>
      <c r="H139" s="133">
        <v>80.0</v>
      </c>
      <c r="I139" s="133">
        <v>20.0</v>
      </c>
      <c r="J139" s="133">
        <v>0.0</v>
      </c>
      <c r="K139" s="133">
        <v>0.0</v>
      </c>
      <c r="L139" s="133">
        <v>0.0</v>
      </c>
      <c r="M139" s="133">
        <v>0.0</v>
      </c>
      <c r="N139" s="133">
        <v>10.0</v>
      </c>
      <c r="O139" s="133">
        <v>200.0</v>
      </c>
      <c r="P139" s="133">
        <v>0.0</v>
      </c>
      <c r="Q139" s="133">
        <v>5.0</v>
      </c>
      <c r="R139" s="133">
        <v>2.0</v>
      </c>
    </row>
    <row r="140">
      <c r="A140" s="133" t="s">
        <v>495</v>
      </c>
      <c r="B140" s="134">
        <v>44733.0</v>
      </c>
      <c r="C140" s="133">
        <v>20.0</v>
      </c>
      <c r="D140" s="133">
        <v>0.0</v>
      </c>
      <c r="E140" s="133">
        <v>65.0</v>
      </c>
      <c r="F140" s="133">
        <v>30.0</v>
      </c>
      <c r="G140" s="133">
        <v>48.0</v>
      </c>
      <c r="H140" s="133">
        <v>17.0</v>
      </c>
      <c r="I140" s="133">
        <v>50.0</v>
      </c>
      <c r="J140" s="133">
        <v>0.0</v>
      </c>
      <c r="K140" s="133">
        <v>0.0</v>
      </c>
      <c r="L140" s="133">
        <v>0.0</v>
      </c>
      <c r="M140" s="133">
        <v>0.0</v>
      </c>
      <c r="N140" s="133">
        <v>3.0</v>
      </c>
      <c r="O140" s="133">
        <v>100.0</v>
      </c>
      <c r="P140" s="133">
        <v>0.0</v>
      </c>
      <c r="Q140" s="133">
        <v>0.0</v>
      </c>
      <c r="R140" s="133">
        <v>4.0</v>
      </c>
    </row>
    <row r="141">
      <c r="A141" s="133" t="s">
        <v>496</v>
      </c>
      <c r="B141" s="134">
        <v>44733.0</v>
      </c>
      <c r="C141" s="133">
        <v>0.0</v>
      </c>
      <c r="D141" s="133">
        <v>0.0</v>
      </c>
      <c r="E141" s="133">
        <v>50.0</v>
      </c>
      <c r="F141" s="133">
        <v>20.0</v>
      </c>
      <c r="G141" s="133">
        <v>30.0</v>
      </c>
      <c r="H141" s="133">
        <v>6.0</v>
      </c>
      <c r="I141" s="133">
        <v>30.0</v>
      </c>
      <c r="J141" s="133">
        <v>0.0</v>
      </c>
      <c r="K141" s="133">
        <v>30.0</v>
      </c>
      <c r="L141" s="133">
        <v>10.0</v>
      </c>
      <c r="M141" s="133">
        <v>0.0</v>
      </c>
      <c r="N141" s="133">
        <v>0.0</v>
      </c>
      <c r="O141" s="133">
        <v>200.0</v>
      </c>
      <c r="P141" s="133">
        <v>0.0</v>
      </c>
      <c r="Q141" s="133">
        <v>0.0</v>
      </c>
      <c r="R141" s="133">
        <v>1.0</v>
      </c>
    </row>
    <row r="142">
      <c r="A142" s="133" t="s">
        <v>497</v>
      </c>
      <c r="B142" s="134">
        <v>44733.0</v>
      </c>
    </row>
    <row r="143">
      <c r="A143" s="133" t="s">
        <v>498</v>
      </c>
      <c r="B143" s="134">
        <v>44733.0</v>
      </c>
      <c r="C143" s="133">
        <v>60.0</v>
      </c>
      <c r="D143" s="133">
        <v>50.0</v>
      </c>
      <c r="E143" s="133">
        <v>125.0</v>
      </c>
      <c r="F143" s="133">
        <v>0.0</v>
      </c>
      <c r="G143" s="133">
        <v>0.0</v>
      </c>
      <c r="H143" s="133">
        <v>100.0</v>
      </c>
      <c r="I143" s="133">
        <v>100.0</v>
      </c>
      <c r="J143" s="133">
        <v>0.0</v>
      </c>
      <c r="K143" s="133">
        <v>0.0</v>
      </c>
      <c r="L143" s="133">
        <v>0.0</v>
      </c>
      <c r="M143" s="133">
        <v>30.0</v>
      </c>
      <c r="N143" s="133">
        <v>0.0</v>
      </c>
      <c r="O143" s="133">
        <v>200.0</v>
      </c>
      <c r="P143" s="133">
        <v>1.0</v>
      </c>
      <c r="Q143" s="133">
        <v>10.0</v>
      </c>
      <c r="R143" s="133">
        <v>3.0</v>
      </c>
    </row>
    <row r="144">
      <c r="A144" s="133" t="s">
        <v>499</v>
      </c>
      <c r="B144" s="134">
        <v>44733.0</v>
      </c>
      <c r="C144" s="133">
        <v>60.0</v>
      </c>
      <c r="D144" s="133">
        <v>0.0</v>
      </c>
      <c r="E144" s="133">
        <v>10.0</v>
      </c>
      <c r="F144" s="133">
        <v>0.0</v>
      </c>
      <c r="G144" s="133">
        <v>0.0</v>
      </c>
      <c r="H144" s="133">
        <v>0.0</v>
      </c>
      <c r="I144" s="133">
        <v>30.0</v>
      </c>
      <c r="J144" s="133">
        <v>0.0</v>
      </c>
      <c r="K144" s="133">
        <v>40.0</v>
      </c>
      <c r="L144" s="133">
        <v>30.0</v>
      </c>
      <c r="M144" s="133">
        <v>0.0</v>
      </c>
      <c r="N144" s="133">
        <v>36.0</v>
      </c>
      <c r="O144" s="133">
        <v>26.0</v>
      </c>
      <c r="P144" s="133">
        <v>0.0</v>
      </c>
      <c r="Q144" s="133">
        <v>2.0</v>
      </c>
      <c r="R144" s="133">
        <v>10.0</v>
      </c>
    </row>
    <row r="145">
      <c r="A145" s="133" t="s">
        <v>500</v>
      </c>
      <c r="B145" s="134">
        <v>44733.0</v>
      </c>
      <c r="C145" s="133">
        <v>0.0</v>
      </c>
      <c r="D145" s="133">
        <v>20.0</v>
      </c>
      <c r="E145" s="133">
        <v>20.0</v>
      </c>
      <c r="F145" s="133">
        <v>0.0</v>
      </c>
      <c r="G145" s="133">
        <v>0.0</v>
      </c>
      <c r="H145" s="133">
        <v>100.0</v>
      </c>
      <c r="I145" s="133">
        <v>0.0</v>
      </c>
      <c r="J145" s="133">
        <v>0.0</v>
      </c>
      <c r="K145" s="133">
        <v>0.0</v>
      </c>
      <c r="L145" s="133">
        <v>0.0</v>
      </c>
      <c r="M145" s="133">
        <v>100.0</v>
      </c>
      <c r="N145" s="133">
        <v>0.0</v>
      </c>
      <c r="O145" s="133">
        <v>100.0</v>
      </c>
      <c r="P145" s="133">
        <v>0.0</v>
      </c>
      <c r="Q145" s="133">
        <v>0.0</v>
      </c>
      <c r="R145" s="133">
        <v>0.0</v>
      </c>
    </row>
    <row r="146">
      <c r="A146" s="133" t="s">
        <v>501</v>
      </c>
      <c r="B146" s="134">
        <v>44733.0</v>
      </c>
      <c r="C146" s="133">
        <v>0.0</v>
      </c>
      <c r="D146" s="133">
        <v>20.0</v>
      </c>
      <c r="E146" s="133">
        <v>20.0</v>
      </c>
      <c r="F146" s="133">
        <v>0.0</v>
      </c>
      <c r="G146" s="133">
        <v>0.0</v>
      </c>
      <c r="H146" s="133">
        <v>50.0</v>
      </c>
      <c r="I146" s="133">
        <v>50.0</v>
      </c>
      <c r="J146" s="133">
        <v>0.0</v>
      </c>
      <c r="K146" s="133">
        <v>20.0</v>
      </c>
      <c r="L146" s="133">
        <v>50.0</v>
      </c>
      <c r="M146" s="133">
        <v>40.0</v>
      </c>
      <c r="N146" s="133">
        <v>0.0</v>
      </c>
      <c r="O146" s="133">
        <v>0.0</v>
      </c>
      <c r="P146" s="133">
        <v>0.0</v>
      </c>
      <c r="Q146" s="133">
        <v>0.0</v>
      </c>
      <c r="R146" s="133">
        <v>0.0</v>
      </c>
    </row>
    <row r="147">
      <c r="A147" s="133" t="s">
        <v>502</v>
      </c>
      <c r="B147" s="134">
        <v>44733.0</v>
      </c>
      <c r="C147" s="133">
        <v>0.0</v>
      </c>
      <c r="D147" s="133">
        <v>20.0</v>
      </c>
      <c r="E147" s="133">
        <v>20.0</v>
      </c>
      <c r="F147" s="133">
        <v>40.0</v>
      </c>
      <c r="G147" s="133">
        <v>40.0</v>
      </c>
      <c r="H147" s="133">
        <v>50.0</v>
      </c>
      <c r="I147" s="133">
        <v>40.0</v>
      </c>
      <c r="J147" s="133">
        <v>30.0</v>
      </c>
      <c r="K147" s="133">
        <v>10.0</v>
      </c>
      <c r="L147" s="133">
        <v>50.0</v>
      </c>
      <c r="M147" s="133">
        <v>0.0</v>
      </c>
      <c r="N147" s="133">
        <v>10.0</v>
      </c>
      <c r="O147" s="133">
        <v>200.0</v>
      </c>
      <c r="P147" s="133">
        <v>0.0</v>
      </c>
      <c r="Q147" s="133">
        <v>5.0</v>
      </c>
      <c r="R147" s="133">
        <v>2.0</v>
      </c>
    </row>
    <row r="148">
      <c r="A148" s="133" t="s">
        <v>503</v>
      </c>
      <c r="B148" s="134">
        <v>44733.0</v>
      </c>
      <c r="C148" s="133">
        <v>0.0</v>
      </c>
      <c r="D148" s="133">
        <v>0.0</v>
      </c>
      <c r="E148" s="133">
        <v>40.0</v>
      </c>
      <c r="F148" s="133">
        <v>0.0</v>
      </c>
      <c r="G148" s="133">
        <v>0.0</v>
      </c>
      <c r="H148" s="133">
        <v>30.0</v>
      </c>
      <c r="I148" s="133">
        <v>0.0</v>
      </c>
      <c r="J148" s="133">
        <v>0.0</v>
      </c>
      <c r="K148" s="133">
        <v>20.0</v>
      </c>
      <c r="L148" s="133">
        <v>20.0</v>
      </c>
      <c r="M148" s="133">
        <v>0.0</v>
      </c>
      <c r="N148" s="133">
        <v>30.0</v>
      </c>
      <c r="O148" s="133">
        <v>0.0</v>
      </c>
      <c r="P148" s="133">
        <v>0.0</v>
      </c>
      <c r="Q148" s="133">
        <v>0.0</v>
      </c>
      <c r="R148" s="133">
        <v>0.0</v>
      </c>
    </row>
    <row r="149">
      <c r="A149" s="133" t="s">
        <v>504</v>
      </c>
      <c r="B149" s="134">
        <v>44733.0</v>
      </c>
      <c r="C149" s="133">
        <v>0.0</v>
      </c>
      <c r="D149" s="133">
        <v>30.0</v>
      </c>
      <c r="E149" s="133">
        <v>20.0</v>
      </c>
      <c r="F149" s="133">
        <v>30.0</v>
      </c>
      <c r="G149" s="133">
        <v>28.0</v>
      </c>
      <c r="H149" s="133">
        <v>52.0</v>
      </c>
      <c r="I149" s="133">
        <v>20.0</v>
      </c>
      <c r="J149" s="133">
        <v>0.0</v>
      </c>
      <c r="K149" s="133">
        <v>30.0</v>
      </c>
      <c r="L149" s="133">
        <v>60.0</v>
      </c>
      <c r="M149" s="133">
        <v>12.0</v>
      </c>
      <c r="N149" s="133">
        <v>17.0</v>
      </c>
      <c r="O149" s="133">
        <v>40.0</v>
      </c>
      <c r="P149" s="133">
        <v>1.0</v>
      </c>
      <c r="Q149" s="133">
        <v>1.0</v>
      </c>
      <c r="R149" s="133">
        <v>0.0</v>
      </c>
    </row>
    <row r="150">
      <c r="A150" s="133" t="s">
        <v>505</v>
      </c>
      <c r="B150" s="134">
        <v>44733.0</v>
      </c>
      <c r="C150" s="133">
        <v>60.0</v>
      </c>
      <c r="D150" s="133">
        <v>70.0</v>
      </c>
      <c r="E150" s="133">
        <v>30.0</v>
      </c>
      <c r="F150" s="133">
        <v>80.0</v>
      </c>
      <c r="G150" s="133">
        <v>76.0</v>
      </c>
      <c r="H150" s="133">
        <v>86.0</v>
      </c>
      <c r="I150" s="133">
        <v>60.0</v>
      </c>
      <c r="J150" s="133">
        <v>30.0</v>
      </c>
      <c r="K150" s="133">
        <v>40.0</v>
      </c>
      <c r="L150" s="133">
        <v>80.0</v>
      </c>
      <c r="M150" s="133">
        <v>47.0</v>
      </c>
      <c r="N150" s="133">
        <v>51.0</v>
      </c>
      <c r="O150" s="133">
        <v>470.0</v>
      </c>
      <c r="P150" s="133">
        <v>3.0</v>
      </c>
      <c r="Q150" s="133">
        <v>11.0</v>
      </c>
      <c r="R150" s="133">
        <v>6.0</v>
      </c>
    </row>
    <row r="151">
      <c r="A151" s="133" t="s">
        <v>506</v>
      </c>
      <c r="B151" s="134">
        <v>44733.0</v>
      </c>
      <c r="C151" s="133">
        <v>0.0</v>
      </c>
      <c r="D151" s="133">
        <v>120.0</v>
      </c>
      <c r="E151" s="133">
        <v>10.0</v>
      </c>
      <c r="F151" s="133">
        <v>20.0</v>
      </c>
      <c r="G151" s="133">
        <v>52.0</v>
      </c>
      <c r="H151" s="133">
        <v>30.0</v>
      </c>
      <c r="I151" s="133">
        <v>0.0</v>
      </c>
      <c r="J151" s="133">
        <v>10.0</v>
      </c>
      <c r="K151" s="133">
        <v>0.0</v>
      </c>
      <c r="L151" s="133">
        <v>10.0</v>
      </c>
      <c r="M151" s="133">
        <v>0.0</v>
      </c>
      <c r="N151" s="133">
        <v>12.0</v>
      </c>
      <c r="O151" s="133">
        <v>200.0</v>
      </c>
      <c r="P151" s="133">
        <v>0.0</v>
      </c>
      <c r="Q151" s="133">
        <v>4.0</v>
      </c>
      <c r="R151" s="133">
        <v>3.0</v>
      </c>
    </row>
    <row r="152">
      <c r="A152" s="133" t="s">
        <v>507</v>
      </c>
      <c r="B152" s="134">
        <v>44733.0</v>
      </c>
      <c r="C152" s="133">
        <v>0.0</v>
      </c>
      <c r="D152" s="133">
        <v>0.0</v>
      </c>
      <c r="E152" s="133">
        <v>0.0</v>
      </c>
      <c r="F152" s="133">
        <v>0.0</v>
      </c>
      <c r="G152" s="133">
        <v>0.0</v>
      </c>
      <c r="H152" s="133">
        <v>0.0</v>
      </c>
      <c r="I152" s="133">
        <v>0.0</v>
      </c>
      <c r="J152" s="133">
        <v>0.0</v>
      </c>
      <c r="K152" s="133">
        <v>0.0</v>
      </c>
      <c r="L152" s="133">
        <v>0.0</v>
      </c>
      <c r="M152" s="133">
        <v>0.0</v>
      </c>
      <c r="N152" s="133">
        <v>0.0</v>
      </c>
      <c r="O152" s="133">
        <v>0.0</v>
      </c>
      <c r="P152" s="133">
        <v>0.0</v>
      </c>
      <c r="Q152" s="133">
        <v>0.0</v>
      </c>
      <c r="R152" s="133">
        <v>0.0</v>
      </c>
    </row>
    <row r="153">
      <c r="A153" s="133" t="s">
        <v>508</v>
      </c>
      <c r="B153" s="134">
        <v>44733.0</v>
      </c>
      <c r="C153" s="133">
        <v>0.0</v>
      </c>
      <c r="D153" s="133">
        <v>0.0</v>
      </c>
      <c r="E153" s="133">
        <v>0.0</v>
      </c>
      <c r="F153" s="133">
        <v>0.0</v>
      </c>
      <c r="G153" s="133">
        <v>0.0</v>
      </c>
      <c r="H153" s="133">
        <v>0.0</v>
      </c>
      <c r="I153" s="133">
        <v>0.0</v>
      </c>
      <c r="J153" s="133">
        <v>0.0</v>
      </c>
      <c r="K153" s="133">
        <v>0.0</v>
      </c>
      <c r="L153" s="133">
        <v>0.0</v>
      </c>
      <c r="M153" s="133">
        <v>0.0</v>
      </c>
      <c r="N153" s="133">
        <v>0.0</v>
      </c>
      <c r="O153" s="133">
        <v>0.0</v>
      </c>
      <c r="P153" s="133">
        <v>0.0</v>
      </c>
      <c r="Q153" s="133">
        <v>0.0</v>
      </c>
      <c r="R153" s="133">
        <v>0.0</v>
      </c>
    </row>
    <row r="154">
      <c r="A154" s="133" t="s">
        <v>509</v>
      </c>
      <c r="B154" s="134">
        <v>44733.0</v>
      </c>
      <c r="C154" s="133">
        <v>0.0</v>
      </c>
      <c r="D154" s="133">
        <v>0.0</v>
      </c>
      <c r="E154" s="133">
        <v>0.0</v>
      </c>
      <c r="F154" s="133">
        <v>0.0</v>
      </c>
      <c r="G154" s="133">
        <v>0.0</v>
      </c>
      <c r="H154" s="133">
        <v>0.0</v>
      </c>
      <c r="I154" s="133">
        <v>0.0</v>
      </c>
      <c r="J154" s="133">
        <v>0.0</v>
      </c>
      <c r="K154" s="133">
        <v>0.0</v>
      </c>
      <c r="L154" s="133">
        <v>0.0</v>
      </c>
      <c r="M154" s="133">
        <v>0.0</v>
      </c>
      <c r="N154" s="133">
        <v>0.0</v>
      </c>
      <c r="O154" s="133">
        <v>0.0</v>
      </c>
      <c r="P154" s="133">
        <v>0.0</v>
      </c>
      <c r="Q154" s="133">
        <v>0.0</v>
      </c>
      <c r="R154" s="133">
        <v>0.0</v>
      </c>
    </row>
    <row r="155">
      <c r="A155" s="133" t="s">
        <v>510</v>
      </c>
      <c r="B155" s="134">
        <v>44733.0</v>
      </c>
    </row>
    <row r="156">
      <c r="A156" s="133" t="s">
        <v>511</v>
      </c>
      <c r="B156" s="134">
        <v>44733.0</v>
      </c>
      <c r="C156" s="133">
        <v>0.0</v>
      </c>
      <c r="D156" s="133">
        <v>0.0</v>
      </c>
      <c r="E156" s="133">
        <v>0.0</v>
      </c>
      <c r="F156" s="133">
        <v>0.0</v>
      </c>
      <c r="G156" s="133">
        <v>0.0</v>
      </c>
      <c r="H156" s="133">
        <v>0.0</v>
      </c>
      <c r="I156" s="133">
        <v>0.0</v>
      </c>
      <c r="J156" s="133">
        <v>0.0</v>
      </c>
      <c r="K156" s="133">
        <v>0.0</v>
      </c>
      <c r="L156" s="133">
        <v>0.0</v>
      </c>
      <c r="M156" s="133">
        <v>0.0</v>
      </c>
      <c r="N156" s="133">
        <v>0.0</v>
      </c>
      <c r="O156" s="133">
        <v>0.0</v>
      </c>
      <c r="P156" s="133">
        <v>0.0</v>
      </c>
      <c r="Q156" s="133">
        <v>0.0</v>
      </c>
      <c r="R156" s="133">
        <v>0.0</v>
      </c>
    </row>
    <row r="157">
      <c r="A157" s="133" t="s">
        <v>512</v>
      </c>
      <c r="B157" s="134">
        <v>44733.0</v>
      </c>
      <c r="C157" s="133">
        <v>0.0</v>
      </c>
      <c r="D157" s="133">
        <v>0.0</v>
      </c>
      <c r="E157" s="133">
        <v>5.0</v>
      </c>
      <c r="F157" s="133">
        <v>40.0</v>
      </c>
      <c r="G157" s="133">
        <v>8.0</v>
      </c>
      <c r="H157" s="133">
        <v>15.0</v>
      </c>
      <c r="I157" s="133">
        <v>70.0</v>
      </c>
      <c r="J157" s="133">
        <v>0.0</v>
      </c>
      <c r="K157" s="133">
        <v>10.0</v>
      </c>
      <c r="L157" s="133">
        <v>0.0</v>
      </c>
      <c r="M157" s="133">
        <v>0.0</v>
      </c>
      <c r="N157" s="133">
        <v>0.0</v>
      </c>
      <c r="O157" s="133">
        <v>50.0</v>
      </c>
      <c r="P157" s="133">
        <v>2.0</v>
      </c>
      <c r="Q157" s="133">
        <v>4.0</v>
      </c>
      <c r="R157" s="133">
        <v>2.0</v>
      </c>
    </row>
    <row r="158">
      <c r="A158" s="133" t="s">
        <v>487</v>
      </c>
      <c r="B158" s="134">
        <v>44763.0</v>
      </c>
      <c r="C158" s="133">
        <v>0.0</v>
      </c>
      <c r="D158" s="133">
        <v>0.0</v>
      </c>
      <c r="E158" s="133">
        <v>0.0</v>
      </c>
      <c r="F158" s="133">
        <v>0.0</v>
      </c>
      <c r="G158" s="133">
        <v>0.0</v>
      </c>
      <c r="H158" s="133">
        <v>0.0</v>
      </c>
      <c r="I158" s="133">
        <v>0.0</v>
      </c>
      <c r="J158" s="133">
        <v>0.0</v>
      </c>
      <c r="K158" s="133">
        <v>0.0</v>
      </c>
      <c r="L158" s="133">
        <v>0.0</v>
      </c>
      <c r="M158" s="133">
        <v>0.0</v>
      </c>
      <c r="N158" s="133">
        <v>0.0</v>
      </c>
      <c r="O158" s="133">
        <v>0.0</v>
      </c>
      <c r="P158" s="133">
        <v>0.0</v>
      </c>
      <c r="Q158" s="133">
        <v>0.0</v>
      </c>
      <c r="R158" s="133">
        <v>0.0</v>
      </c>
    </row>
    <row r="159">
      <c r="A159" s="133" t="s">
        <v>488</v>
      </c>
      <c r="B159" s="134">
        <v>44763.0</v>
      </c>
      <c r="C159" s="133">
        <v>0.0</v>
      </c>
      <c r="D159" s="133">
        <v>0.0</v>
      </c>
      <c r="E159" s="133">
        <v>0.0</v>
      </c>
      <c r="F159" s="133">
        <v>0.0</v>
      </c>
      <c r="G159" s="133">
        <v>0.0</v>
      </c>
      <c r="H159" s="133">
        <v>50.0</v>
      </c>
      <c r="I159" s="133">
        <v>0.0</v>
      </c>
      <c r="J159" s="133">
        <v>0.0</v>
      </c>
      <c r="K159" s="133">
        <v>30.0</v>
      </c>
      <c r="L159" s="133">
        <v>50.0</v>
      </c>
      <c r="M159" s="133">
        <v>10.0</v>
      </c>
      <c r="N159" s="133">
        <v>0.0</v>
      </c>
      <c r="O159" s="133">
        <v>0.0</v>
      </c>
      <c r="P159" s="133">
        <v>0.0</v>
      </c>
      <c r="Q159" s="133">
        <v>0.0</v>
      </c>
      <c r="R159" s="133">
        <v>3.0</v>
      </c>
    </row>
    <row r="160">
      <c r="A160" s="133" t="s">
        <v>489</v>
      </c>
      <c r="B160" s="134">
        <v>44763.0</v>
      </c>
      <c r="C160" s="133">
        <v>0.0</v>
      </c>
      <c r="D160" s="133">
        <v>0.0</v>
      </c>
      <c r="E160" s="133">
        <v>45.0</v>
      </c>
      <c r="F160" s="133">
        <v>10.0</v>
      </c>
      <c r="G160" s="133">
        <v>4.0</v>
      </c>
      <c r="H160" s="133">
        <v>33.0</v>
      </c>
      <c r="I160" s="133">
        <v>20.0</v>
      </c>
      <c r="J160" s="133">
        <v>0.0</v>
      </c>
      <c r="K160" s="133">
        <v>20.0</v>
      </c>
      <c r="L160" s="133">
        <v>0.0</v>
      </c>
      <c r="M160" s="133">
        <v>30.0</v>
      </c>
      <c r="N160" s="133">
        <v>26.0</v>
      </c>
      <c r="O160" s="133">
        <v>113.0</v>
      </c>
      <c r="P160" s="133">
        <v>0.0</v>
      </c>
      <c r="Q160" s="133">
        <v>2.0</v>
      </c>
      <c r="R160" s="133">
        <v>6.0</v>
      </c>
    </row>
    <row r="161">
      <c r="A161" s="133" t="s">
        <v>490</v>
      </c>
      <c r="B161" s="134">
        <v>44763.0</v>
      </c>
      <c r="C161" s="133">
        <v>0.0</v>
      </c>
      <c r="D161" s="133">
        <v>10.0</v>
      </c>
      <c r="E161" s="133">
        <v>50.0</v>
      </c>
      <c r="F161" s="133">
        <v>30.0</v>
      </c>
      <c r="G161" s="133">
        <v>36.0</v>
      </c>
      <c r="H161" s="133">
        <v>25.0</v>
      </c>
      <c r="I161" s="133">
        <v>20.0</v>
      </c>
      <c r="J161" s="133">
        <v>10.0</v>
      </c>
      <c r="K161" s="133">
        <v>10.0</v>
      </c>
      <c r="L161" s="133">
        <v>20.0</v>
      </c>
      <c r="M161" s="133">
        <v>0.0</v>
      </c>
      <c r="N161" s="133">
        <v>22.0</v>
      </c>
      <c r="O161" s="133">
        <v>40.0</v>
      </c>
      <c r="P161" s="133">
        <v>2.0</v>
      </c>
      <c r="Q161" s="133">
        <v>20.0</v>
      </c>
      <c r="R161" s="133">
        <v>0.0</v>
      </c>
    </row>
    <row r="162">
      <c r="A162" s="133" t="s">
        <v>491</v>
      </c>
      <c r="B162" s="134">
        <v>44763.0</v>
      </c>
    </row>
    <row r="163">
      <c r="A163" s="133" t="s">
        <v>492</v>
      </c>
      <c r="B163" s="134">
        <v>44763.0</v>
      </c>
      <c r="C163" s="133">
        <v>0.0</v>
      </c>
      <c r="D163" s="133">
        <v>10.0</v>
      </c>
      <c r="E163" s="133">
        <v>15.0</v>
      </c>
      <c r="F163" s="133">
        <v>20.0</v>
      </c>
      <c r="G163" s="133">
        <v>16.0</v>
      </c>
      <c r="H163" s="133">
        <v>0.0</v>
      </c>
      <c r="I163" s="133">
        <v>10.0</v>
      </c>
      <c r="J163" s="133">
        <v>0.0</v>
      </c>
      <c r="K163" s="133">
        <v>0.0</v>
      </c>
      <c r="L163" s="133">
        <v>10.0</v>
      </c>
      <c r="M163" s="133">
        <v>0.0</v>
      </c>
      <c r="N163" s="133">
        <v>20.0</v>
      </c>
      <c r="O163" s="133">
        <v>14.0</v>
      </c>
      <c r="P163" s="133">
        <v>0.0</v>
      </c>
      <c r="Q163" s="133">
        <v>0.0</v>
      </c>
      <c r="R163" s="133">
        <v>0.0</v>
      </c>
    </row>
    <row r="164">
      <c r="A164" s="133" t="s">
        <v>493</v>
      </c>
      <c r="B164" s="134">
        <v>44763.0</v>
      </c>
      <c r="C164" s="133">
        <v>20.0</v>
      </c>
      <c r="D164" s="133">
        <v>0.0</v>
      </c>
      <c r="E164" s="133">
        <v>35.0</v>
      </c>
      <c r="F164" s="133">
        <v>50.0</v>
      </c>
      <c r="G164" s="133">
        <v>60.0</v>
      </c>
      <c r="H164" s="133">
        <v>60.0</v>
      </c>
      <c r="I164" s="133">
        <v>60.0</v>
      </c>
      <c r="J164" s="133">
        <v>0.0</v>
      </c>
      <c r="K164" s="133">
        <v>50.0</v>
      </c>
      <c r="L164" s="133">
        <v>60.0</v>
      </c>
      <c r="M164" s="133">
        <v>0.0</v>
      </c>
      <c r="N164" s="133">
        <v>10.0</v>
      </c>
      <c r="O164" s="133">
        <v>100.0</v>
      </c>
      <c r="P164" s="133">
        <v>0.0</v>
      </c>
      <c r="Q164" s="133">
        <v>0.0</v>
      </c>
      <c r="R164" s="133">
        <v>0.0</v>
      </c>
    </row>
    <row r="165">
      <c r="A165" s="133" t="s">
        <v>494</v>
      </c>
      <c r="B165" s="134">
        <v>44763.0</v>
      </c>
      <c r="C165" s="133">
        <v>0.0</v>
      </c>
      <c r="D165" s="133">
        <v>50.0</v>
      </c>
      <c r="E165" s="133">
        <v>30.0</v>
      </c>
      <c r="F165" s="133">
        <v>40.0</v>
      </c>
      <c r="G165" s="133">
        <v>40.0</v>
      </c>
      <c r="H165" s="133">
        <v>80.0</v>
      </c>
      <c r="I165" s="133">
        <v>20.0</v>
      </c>
      <c r="J165" s="133">
        <v>0.0</v>
      </c>
      <c r="K165" s="133">
        <v>0.0</v>
      </c>
      <c r="L165" s="133">
        <v>0.0</v>
      </c>
      <c r="M165" s="133">
        <v>0.0</v>
      </c>
      <c r="N165" s="133">
        <v>10.0</v>
      </c>
      <c r="O165" s="133">
        <v>200.0</v>
      </c>
      <c r="P165" s="133">
        <v>0.0</v>
      </c>
      <c r="Q165" s="133">
        <v>5.0</v>
      </c>
      <c r="R165" s="133">
        <v>2.0</v>
      </c>
    </row>
    <row r="166">
      <c r="A166" s="133" t="s">
        <v>495</v>
      </c>
      <c r="B166" s="134">
        <v>44763.0</v>
      </c>
      <c r="C166" s="133">
        <v>20.0</v>
      </c>
      <c r="D166" s="133">
        <v>0.0</v>
      </c>
      <c r="E166" s="133">
        <v>65.0</v>
      </c>
      <c r="F166" s="133">
        <v>30.0</v>
      </c>
      <c r="G166" s="133">
        <v>48.0</v>
      </c>
      <c r="H166" s="133">
        <v>17.0</v>
      </c>
      <c r="I166" s="133">
        <v>50.0</v>
      </c>
      <c r="J166" s="133">
        <v>0.0</v>
      </c>
      <c r="K166" s="133">
        <v>0.0</v>
      </c>
      <c r="L166" s="133">
        <v>0.0</v>
      </c>
      <c r="M166" s="133">
        <v>0.0</v>
      </c>
      <c r="N166" s="133">
        <v>3.0</v>
      </c>
      <c r="O166" s="133">
        <v>100.0</v>
      </c>
      <c r="P166" s="133">
        <v>0.0</v>
      </c>
      <c r="Q166" s="133">
        <v>0.0</v>
      </c>
      <c r="R166" s="133">
        <v>4.0</v>
      </c>
    </row>
    <row r="167">
      <c r="A167" s="133" t="s">
        <v>496</v>
      </c>
      <c r="B167" s="134">
        <v>44763.0</v>
      </c>
      <c r="C167" s="133">
        <v>0.0</v>
      </c>
      <c r="D167" s="133">
        <v>0.0</v>
      </c>
      <c r="E167" s="133">
        <v>50.0</v>
      </c>
      <c r="F167" s="133">
        <v>20.0</v>
      </c>
      <c r="G167" s="133">
        <v>30.0</v>
      </c>
      <c r="H167" s="133">
        <v>6.0</v>
      </c>
      <c r="I167" s="133">
        <v>30.0</v>
      </c>
      <c r="J167" s="133">
        <v>0.0</v>
      </c>
      <c r="K167" s="133">
        <v>30.0</v>
      </c>
      <c r="L167" s="133">
        <v>10.0</v>
      </c>
      <c r="M167" s="133">
        <v>0.0</v>
      </c>
      <c r="N167" s="133">
        <v>0.0</v>
      </c>
      <c r="O167" s="133">
        <v>200.0</v>
      </c>
      <c r="P167" s="133">
        <v>0.0</v>
      </c>
      <c r="Q167" s="133">
        <v>0.0</v>
      </c>
      <c r="R167" s="133">
        <v>1.0</v>
      </c>
    </row>
    <row r="168">
      <c r="A168" s="133" t="s">
        <v>497</v>
      </c>
      <c r="B168" s="134">
        <v>44763.0</v>
      </c>
    </row>
    <row r="169">
      <c r="A169" s="133" t="s">
        <v>498</v>
      </c>
      <c r="B169" s="134">
        <v>44763.0</v>
      </c>
      <c r="C169" s="133">
        <v>60.0</v>
      </c>
      <c r="D169" s="133">
        <v>50.0</v>
      </c>
      <c r="E169" s="133">
        <v>125.0</v>
      </c>
      <c r="F169" s="133">
        <v>0.0</v>
      </c>
      <c r="G169" s="133">
        <v>0.0</v>
      </c>
      <c r="H169" s="133">
        <v>100.0</v>
      </c>
      <c r="I169" s="133">
        <v>100.0</v>
      </c>
      <c r="J169" s="133">
        <v>0.0</v>
      </c>
      <c r="K169" s="133">
        <v>0.0</v>
      </c>
      <c r="L169" s="133">
        <v>0.0</v>
      </c>
      <c r="M169" s="133">
        <v>30.0</v>
      </c>
      <c r="N169" s="133">
        <v>0.0</v>
      </c>
      <c r="O169" s="133">
        <v>200.0</v>
      </c>
      <c r="P169" s="133">
        <v>1.0</v>
      </c>
      <c r="Q169" s="133">
        <v>10.0</v>
      </c>
      <c r="R169" s="133">
        <v>3.0</v>
      </c>
    </row>
    <row r="170">
      <c r="A170" s="133" t="s">
        <v>499</v>
      </c>
      <c r="B170" s="134">
        <v>44763.0</v>
      </c>
      <c r="C170" s="133">
        <v>60.0</v>
      </c>
      <c r="D170" s="133">
        <v>0.0</v>
      </c>
      <c r="E170" s="133">
        <v>10.0</v>
      </c>
      <c r="F170" s="133">
        <v>0.0</v>
      </c>
      <c r="G170" s="133">
        <v>0.0</v>
      </c>
      <c r="H170" s="133">
        <v>0.0</v>
      </c>
      <c r="I170" s="133">
        <v>30.0</v>
      </c>
      <c r="J170" s="133">
        <v>0.0</v>
      </c>
      <c r="K170" s="133">
        <v>40.0</v>
      </c>
      <c r="L170" s="133">
        <v>30.0</v>
      </c>
      <c r="M170" s="133">
        <v>0.0</v>
      </c>
      <c r="N170" s="133">
        <v>36.0</v>
      </c>
      <c r="O170" s="133">
        <v>26.0</v>
      </c>
      <c r="P170" s="133">
        <v>0.0</v>
      </c>
      <c r="Q170" s="133">
        <v>2.0</v>
      </c>
      <c r="R170" s="133">
        <v>10.0</v>
      </c>
    </row>
    <row r="171">
      <c r="A171" s="133" t="s">
        <v>500</v>
      </c>
      <c r="B171" s="134">
        <v>44763.0</v>
      </c>
      <c r="C171" s="133">
        <v>0.0</v>
      </c>
      <c r="D171" s="133">
        <v>20.0</v>
      </c>
      <c r="E171" s="133">
        <v>20.0</v>
      </c>
      <c r="F171" s="133">
        <v>0.0</v>
      </c>
      <c r="G171" s="133">
        <v>0.0</v>
      </c>
      <c r="H171" s="133">
        <v>100.0</v>
      </c>
      <c r="I171" s="133">
        <v>0.0</v>
      </c>
      <c r="J171" s="133">
        <v>0.0</v>
      </c>
      <c r="K171" s="133">
        <v>0.0</v>
      </c>
      <c r="L171" s="133">
        <v>0.0</v>
      </c>
      <c r="M171" s="133">
        <v>100.0</v>
      </c>
      <c r="N171" s="133">
        <v>0.0</v>
      </c>
      <c r="O171" s="133">
        <v>100.0</v>
      </c>
      <c r="P171" s="133">
        <v>0.0</v>
      </c>
      <c r="Q171" s="133">
        <v>0.0</v>
      </c>
      <c r="R171" s="133">
        <v>0.0</v>
      </c>
    </row>
    <row r="172">
      <c r="A172" s="133" t="s">
        <v>501</v>
      </c>
      <c r="B172" s="134">
        <v>44763.0</v>
      </c>
      <c r="C172" s="133">
        <v>0.0</v>
      </c>
      <c r="D172" s="133">
        <v>20.0</v>
      </c>
      <c r="E172" s="133">
        <v>20.0</v>
      </c>
      <c r="F172" s="133">
        <v>0.0</v>
      </c>
      <c r="G172" s="133">
        <v>0.0</v>
      </c>
      <c r="H172" s="133">
        <v>50.0</v>
      </c>
      <c r="I172" s="133">
        <v>50.0</v>
      </c>
      <c r="J172" s="133">
        <v>0.0</v>
      </c>
      <c r="K172" s="133">
        <v>20.0</v>
      </c>
      <c r="L172" s="133">
        <v>50.0</v>
      </c>
      <c r="M172" s="133">
        <v>40.0</v>
      </c>
      <c r="N172" s="133">
        <v>0.0</v>
      </c>
      <c r="O172" s="133">
        <v>0.0</v>
      </c>
      <c r="P172" s="133">
        <v>0.0</v>
      </c>
      <c r="Q172" s="133">
        <v>0.0</v>
      </c>
      <c r="R172" s="133">
        <v>0.0</v>
      </c>
    </row>
    <row r="173">
      <c r="A173" s="133" t="s">
        <v>502</v>
      </c>
      <c r="B173" s="134">
        <v>44763.0</v>
      </c>
      <c r="C173" s="133">
        <v>0.0</v>
      </c>
      <c r="D173" s="133">
        <v>20.0</v>
      </c>
      <c r="E173" s="133">
        <v>20.0</v>
      </c>
      <c r="F173" s="133">
        <v>40.0</v>
      </c>
      <c r="G173" s="133">
        <v>40.0</v>
      </c>
      <c r="H173" s="133">
        <v>50.0</v>
      </c>
      <c r="I173" s="133">
        <v>40.0</v>
      </c>
      <c r="J173" s="133">
        <v>30.0</v>
      </c>
      <c r="K173" s="133">
        <v>10.0</v>
      </c>
      <c r="L173" s="133">
        <v>50.0</v>
      </c>
      <c r="M173" s="133">
        <v>0.0</v>
      </c>
      <c r="N173" s="133">
        <v>10.0</v>
      </c>
      <c r="O173" s="133">
        <v>200.0</v>
      </c>
      <c r="P173" s="133">
        <v>0.0</v>
      </c>
      <c r="Q173" s="133">
        <v>5.0</v>
      </c>
      <c r="R173" s="133">
        <v>2.0</v>
      </c>
    </row>
    <row r="174">
      <c r="A174" s="133" t="s">
        <v>503</v>
      </c>
      <c r="B174" s="134">
        <v>44763.0</v>
      </c>
      <c r="C174" s="133">
        <v>0.0</v>
      </c>
      <c r="D174" s="133">
        <v>0.0</v>
      </c>
      <c r="E174" s="133">
        <v>40.0</v>
      </c>
      <c r="F174" s="133">
        <v>0.0</v>
      </c>
      <c r="G174" s="133">
        <v>0.0</v>
      </c>
      <c r="H174" s="133">
        <v>30.0</v>
      </c>
      <c r="I174" s="133">
        <v>0.0</v>
      </c>
      <c r="J174" s="133">
        <v>0.0</v>
      </c>
      <c r="K174" s="133">
        <v>20.0</v>
      </c>
      <c r="L174" s="133">
        <v>20.0</v>
      </c>
      <c r="M174" s="133">
        <v>0.0</v>
      </c>
      <c r="N174" s="133">
        <v>30.0</v>
      </c>
      <c r="O174" s="133">
        <v>0.0</v>
      </c>
      <c r="P174" s="133">
        <v>0.0</v>
      </c>
      <c r="Q174" s="133">
        <v>0.0</v>
      </c>
      <c r="R174" s="133">
        <v>0.0</v>
      </c>
    </row>
    <row r="175">
      <c r="A175" s="133" t="s">
        <v>504</v>
      </c>
      <c r="B175" s="134">
        <v>44763.0</v>
      </c>
      <c r="C175" s="133">
        <v>0.0</v>
      </c>
      <c r="D175" s="133">
        <v>30.0</v>
      </c>
      <c r="E175" s="133">
        <v>20.0</v>
      </c>
      <c r="F175" s="133">
        <v>30.0</v>
      </c>
      <c r="G175" s="133">
        <v>28.0</v>
      </c>
      <c r="H175" s="133">
        <v>52.0</v>
      </c>
      <c r="I175" s="133">
        <v>20.0</v>
      </c>
      <c r="J175" s="133">
        <v>0.0</v>
      </c>
      <c r="K175" s="133">
        <v>30.0</v>
      </c>
      <c r="L175" s="133">
        <v>60.0</v>
      </c>
      <c r="M175" s="133">
        <v>12.0</v>
      </c>
      <c r="N175" s="133">
        <v>17.0</v>
      </c>
      <c r="O175" s="133">
        <v>40.0</v>
      </c>
      <c r="P175" s="133">
        <v>1.0</v>
      </c>
      <c r="Q175" s="133">
        <v>1.0</v>
      </c>
      <c r="R175" s="133">
        <v>0.0</v>
      </c>
    </row>
    <row r="176">
      <c r="A176" s="133" t="s">
        <v>505</v>
      </c>
      <c r="B176" s="134">
        <v>44763.0</v>
      </c>
      <c r="C176" s="133">
        <v>60.0</v>
      </c>
      <c r="D176" s="133">
        <v>70.0</v>
      </c>
      <c r="E176" s="133">
        <v>30.0</v>
      </c>
      <c r="F176" s="133">
        <v>80.0</v>
      </c>
      <c r="G176" s="133">
        <v>76.0</v>
      </c>
      <c r="H176" s="133">
        <v>86.0</v>
      </c>
      <c r="I176" s="133">
        <v>60.0</v>
      </c>
      <c r="J176" s="133">
        <v>30.0</v>
      </c>
      <c r="K176" s="133">
        <v>40.0</v>
      </c>
      <c r="L176" s="133">
        <v>80.0</v>
      </c>
      <c r="M176" s="133">
        <v>47.0</v>
      </c>
      <c r="N176" s="133">
        <v>51.0</v>
      </c>
      <c r="O176" s="133">
        <v>470.0</v>
      </c>
      <c r="P176" s="133">
        <v>3.0</v>
      </c>
      <c r="Q176" s="133">
        <v>11.0</v>
      </c>
      <c r="R176" s="133">
        <v>6.0</v>
      </c>
    </row>
    <row r="177">
      <c r="A177" s="133" t="s">
        <v>506</v>
      </c>
      <c r="B177" s="134">
        <v>44763.0</v>
      </c>
      <c r="C177" s="133">
        <v>0.0</v>
      </c>
      <c r="D177" s="133">
        <v>120.0</v>
      </c>
      <c r="E177" s="133">
        <v>10.0</v>
      </c>
      <c r="F177" s="133">
        <v>20.0</v>
      </c>
      <c r="G177" s="133">
        <v>52.0</v>
      </c>
      <c r="H177" s="133">
        <v>30.0</v>
      </c>
      <c r="I177" s="133">
        <v>0.0</v>
      </c>
      <c r="J177" s="133">
        <v>10.0</v>
      </c>
      <c r="K177" s="133">
        <v>0.0</v>
      </c>
      <c r="L177" s="133">
        <v>10.0</v>
      </c>
      <c r="M177" s="133">
        <v>0.0</v>
      </c>
      <c r="N177" s="133">
        <v>12.0</v>
      </c>
      <c r="O177" s="133">
        <v>200.0</v>
      </c>
      <c r="P177" s="133">
        <v>0.0</v>
      </c>
      <c r="Q177" s="133">
        <v>4.0</v>
      </c>
      <c r="R177" s="133">
        <v>3.0</v>
      </c>
    </row>
    <row r="178">
      <c r="A178" s="133" t="s">
        <v>507</v>
      </c>
      <c r="B178" s="134">
        <v>44763.0</v>
      </c>
      <c r="C178" s="133">
        <v>0.0</v>
      </c>
      <c r="D178" s="133">
        <v>0.0</v>
      </c>
      <c r="E178" s="133">
        <v>0.0</v>
      </c>
      <c r="F178" s="133">
        <v>0.0</v>
      </c>
      <c r="G178" s="133">
        <v>0.0</v>
      </c>
      <c r="H178" s="133">
        <v>0.0</v>
      </c>
      <c r="I178" s="133">
        <v>0.0</v>
      </c>
      <c r="J178" s="133">
        <v>0.0</v>
      </c>
      <c r="K178" s="133">
        <v>0.0</v>
      </c>
      <c r="L178" s="133">
        <v>0.0</v>
      </c>
      <c r="M178" s="133">
        <v>0.0</v>
      </c>
      <c r="N178" s="133">
        <v>0.0</v>
      </c>
      <c r="O178" s="133">
        <v>0.0</v>
      </c>
      <c r="P178" s="133">
        <v>0.0</v>
      </c>
      <c r="Q178" s="133">
        <v>0.0</v>
      </c>
      <c r="R178" s="133">
        <v>0.0</v>
      </c>
    </row>
    <row r="179">
      <c r="A179" s="133" t="s">
        <v>508</v>
      </c>
      <c r="B179" s="134">
        <v>44763.0</v>
      </c>
      <c r="C179" s="133">
        <v>0.0</v>
      </c>
      <c r="D179" s="133">
        <v>0.0</v>
      </c>
      <c r="E179" s="133">
        <v>0.0</v>
      </c>
      <c r="F179" s="133">
        <v>0.0</v>
      </c>
      <c r="G179" s="133">
        <v>0.0</v>
      </c>
      <c r="H179" s="133">
        <v>0.0</v>
      </c>
      <c r="I179" s="133">
        <v>0.0</v>
      </c>
      <c r="J179" s="133">
        <v>0.0</v>
      </c>
      <c r="K179" s="133">
        <v>0.0</v>
      </c>
      <c r="L179" s="133">
        <v>0.0</v>
      </c>
      <c r="M179" s="133">
        <v>0.0</v>
      </c>
      <c r="N179" s="133">
        <v>0.0</v>
      </c>
      <c r="O179" s="133">
        <v>0.0</v>
      </c>
      <c r="P179" s="133">
        <v>0.0</v>
      </c>
      <c r="Q179" s="133">
        <v>0.0</v>
      </c>
      <c r="R179" s="133">
        <v>0.0</v>
      </c>
    </row>
    <row r="180">
      <c r="A180" s="133" t="s">
        <v>509</v>
      </c>
      <c r="B180" s="134">
        <v>44763.0</v>
      </c>
      <c r="C180" s="133">
        <v>0.0</v>
      </c>
      <c r="D180" s="133">
        <v>0.0</v>
      </c>
      <c r="E180" s="133">
        <v>0.0</v>
      </c>
      <c r="F180" s="133">
        <v>0.0</v>
      </c>
      <c r="G180" s="133">
        <v>0.0</v>
      </c>
      <c r="H180" s="133">
        <v>0.0</v>
      </c>
      <c r="I180" s="133">
        <v>0.0</v>
      </c>
      <c r="J180" s="133">
        <v>0.0</v>
      </c>
      <c r="K180" s="133">
        <v>0.0</v>
      </c>
      <c r="L180" s="133">
        <v>0.0</v>
      </c>
      <c r="M180" s="133">
        <v>0.0</v>
      </c>
      <c r="N180" s="133">
        <v>0.0</v>
      </c>
      <c r="O180" s="133">
        <v>0.0</v>
      </c>
      <c r="P180" s="133">
        <v>0.0</v>
      </c>
      <c r="Q180" s="133">
        <v>0.0</v>
      </c>
      <c r="R180" s="133">
        <v>0.0</v>
      </c>
    </row>
    <row r="181">
      <c r="A181" s="133" t="s">
        <v>510</v>
      </c>
      <c r="B181" s="134">
        <v>44763.0</v>
      </c>
    </row>
    <row r="182">
      <c r="A182" s="133" t="s">
        <v>511</v>
      </c>
      <c r="B182" s="134">
        <v>44763.0</v>
      </c>
      <c r="C182" s="133">
        <v>0.0</v>
      </c>
      <c r="D182" s="133">
        <v>0.0</v>
      </c>
      <c r="E182" s="133">
        <v>0.0</v>
      </c>
      <c r="F182" s="133">
        <v>0.0</v>
      </c>
      <c r="G182" s="133">
        <v>0.0</v>
      </c>
      <c r="H182" s="133">
        <v>0.0</v>
      </c>
      <c r="I182" s="133">
        <v>0.0</v>
      </c>
      <c r="J182" s="133">
        <v>0.0</v>
      </c>
      <c r="K182" s="133">
        <v>0.0</v>
      </c>
      <c r="L182" s="133">
        <v>0.0</v>
      </c>
      <c r="M182" s="133">
        <v>0.0</v>
      </c>
      <c r="N182" s="133">
        <v>0.0</v>
      </c>
      <c r="O182" s="133">
        <v>0.0</v>
      </c>
      <c r="P182" s="133">
        <v>0.0</v>
      </c>
      <c r="Q182" s="133">
        <v>0.0</v>
      </c>
      <c r="R182" s="133">
        <v>0.0</v>
      </c>
    </row>
    <row r="183">
      <c r="A183" s="133" t="s">
        <v>512</v>
      </c>
      <c r="B183" s="134">
        <v>44763.0</v>
      </c>
      <c r="C183" s="133">
        <v>0.0</v>
      </c>
      <c r="D183" s="133">
        <v>0.0</v>
      </c>
      <c r="E183" s="133">
        <v>5.0</v>
      </c>
      <c r="F183" s="133">
        <v>40.0</v>
      </c>
      <c r="G183" s="133">
        <v>8.0</v>
      </c>
      <c r="H183" s="133">
        <v>15.0</v>
      </c>
      <c r="I183" s="133">
        <v>70.0</v>
      </c>
      <c r="J183" s="133">
        <v>0.0</v>
      </c>
      <c r="K183" s="133">
        <v>10.0</v>
      </c>
      <c r="L183" s="133">
        <v>0.0</v>
      </c>
      <c r="M183" s="133">
        <v>0.0</v>
      </c>
      <c r="N183" s="133">
        <v>0.0</v>
      </c>
      <c r="O183" s="133">
        <v>50.0</v>
      </c>
      <c r="P183" s="133">
        <v>2.0</v>
      </c>
      <c r="Q183" s="133">
        <v>4.0</v>
      </c>
      <c r="R183" s="133">
        <v>2.0</v>
      </c>
    </row>
    <row r="184">
      <c r="A184" s="133" t="s">
        <v>487</v>
      </c>
      <c r="B184" s="134">
        <v>44794.0</v>
      </c>
    </row>
    <row r="185">
      <c r="A185" s="133" t="s">
        <v>488</v>
      </c>
      <c r="B185" s="134">
        <v>44794.0</v>
      </c>
      <c r="C185" s="133">
        <v>80.0</v>
      </c>
      <c r="D185" s="133">
        <v>90.0</v>
      </c>
      <c r="E185" s="133">
        <v>60.0</v>
      </c>
      <c r="F185" s="133">
        <v>110.0</v>
      </c>
      <c r="G185" s="133">
        <v>116.0</v>
      </c>
      <c r="H185" s="133">
        <v>100.0</v>
      </c>
      <c r="I185" s="133">
        <v>90.0</v>
      </c>
      <c r="J185" s="133">
        <v>40.0</v>
      </c>
      <c r="K185" s="133">
        <v>40.0</v>
      </c>
      <c r="L185" s="133">
        <v>100.0</v>
      </c>
      <c r="M185" s="133">
        <v>40.0</v>
      </c>
      <c r="N185" s="133">
        <v>100.0</v>
      </c>
      <c r="O185" s="133">
        <v>100.0</v>
      </c>
      <c r="P185" s="133">
        <v>10.0</v>
      </c>
      <c r="Q185" s="133">
        <v>5.0</v>
      </c>
      <c r="R185" s="133">
        <v>6.0</v>
      </c>
    </row>
    <row r="186">
      <c r="A186" s="133" t="s">
        <v>489</v>
      </c>
      <c r="B186" s="134">
        <v>44794.0</v>
      </c>
      <c r="C186" s="133">
        <v>40.0</v>
      </c>
      <c r="D186" s="133">
        <v>20.0</v>
      </c>
      <c r="E186" s="133">
        <v>40.0</v>
      </c>
      <c r="F186" s="133">
        <v>40.0</v>
      </c>
      <c r="G186" s="133">
        <v>40.0</v>
      </c>
      <c r="H186" s="133">
        <v>66.0</v>
      </c>
      <c r="I186" s="133">
        <v>50.0</v>
      </c>
      <c r="J186" s="133">
        <v>20.0</v>
      </c>
      <c r="K186" s="133">
        <v>20.0</v>
      </c>
      <c r="L186" s="133">
        <v>30.0</v>
      </c>
      <c r="M186" s="133">
        <v>50.0</v>
      </c>
      <c r="N186" s="133">
        <v>37.0</v>
      </c>
      <c r="O186" s="133">
        <v>76.0</v>
      </c>
      <c r="P186" s="133">
        <v>0.0</v>
      </c>
      <c r="Q186" s="133">
        <v>0.0</v>
      </c>
      <c r="R186" s="133">
        <v>2.0</v>
      </c>
    </row>
    <row r="187">
      <c r="A187" s="133" t="s">
        <v>490</v>
      </c>
      <c r="B187" s="134">
        <v>44794.0</v>
      </c>
      <c r="C187" s="133">
        <v>0.0</v>
      </c>
      <c r="D187" s="133">
        <v>100.0</v>
      </c>
      <c r="E187" s="133">
        <v>35.0</v>
      </c>
      <c r="F187" s="133">
        <v>40.0</v>
      </c>
      <c r="G187" s="133">
        <v>40.0</v>
      </c>
      <c r="H187" s="133">
        <v>43.0</v>
      </c>
      <c r="I187" s="133">
        <v>50.0</v>
      </c>
      <c r="J187" s="133">
        <v>20.0</v>
      </c>
      <c r="K187" s="133">
        <v>20.0</v>
      </c>
      <c r="L187" s="133">
        <v>20.0</v>
      </c>
      <c r="M187" s="133">
        <v>20.0</v>
      </c>
      <c r="N187" s="133">
        <v>0.0</v>
      </c>
      <c r="O187" s="133">
        <v>100.0</v>
      </c>
      <c r="P187" s="133">
        <v>0.0</v>
      </c>
      <c r="Q187" s="133">
        <v>14.0</v>
      </c>
      <c r="R187" s="133">
        <v>5.0</v>
      </c>
    </row>
    <row r="188">
      <c r="A188" s="133" t="s">
        <v>491</v>
      </c>
      <c r="B188" s="134">
        <v>44794.0</v>
      </c>
      <c r="C188" s="133">
        <v>0.0</v>
      </c>
      <c r="D188" s="133">
        <v>0.0</v>
      </c>
      <c r="E188" s="133">
        <v>10.0</v>
      </c>
      <c r="F188" s="133">
        <v>0.0</v>
      </c>
      <c r="G188" s="133">
        <v>0.0</v>
      </c>
      <c r="H188" s="133">
        <v>0.0</v>
      </c>
      <c r="I188" s="133">
        <v>0.0</v>
      </c>
      <c r="J188" s="133">
        <v>20.0</v>
      </c>
      <c r="K188" s="133">
        <v>0.0</v>
      </c>
      <c r="L188" s="133">
        <v>0.0</v>
      </c>
      <c r="M188" s="133">
        <v>0.0</v>
      </c>
      <c r="N188" s="133">
        <v>0.0</v>
      </c>
      <c r="O188" s="133">
        <v>0.0</v>
      </c>
      <c r="P188" s="133">
        <v>0.0</v>
      </c>
      <c r="Q188" s="133">
        <v>0.0</v>
      </c>
      <c r="R188" s="133">
        <v>0.0</v>
      </c>
    </row>
    <row r="189">
      <c r="A189" s="133" t="s">
        <v>492</v>
      </c>
      <c r="B189" s="134">
        <v>44794.0</v>
      </c>
      <c r="C189" s="133">
        <v>20.0</v>
      </c>
      <c r="D189" s="133">
        <v>30.0</v>
      </c>
      <c r="E189" s="133">
        <v>15.0</v>
      </c>
      <c r="F189" s="133">
        <v>10.0</v>
      </c>
      <c r="G189" s="133">
        <v>16.0</v>
      </c>
      <c r="H189" s="133">
        <v>37.0</v>
      </c>
      <c r="I189" s="133">
        <v>20.0</v>
      </c>
      <c r="J189" s="133">
        <v>20.0</v>
      </c>
      <c r="K189" s="133">
        <v>0.0</v>
      </c>
      <c r="L189" s="133">
        <v>0.0</v>
      </c>
      <c r="M189" s="133">
        <v>20.0</v>
      </c>
      <c r="N189" s="133">
        <v>20.0</v>
      </c>
      <c r="O189" s="133">
        <v>200.0</v>
      </c>
      <c r="P189" s="133">
        <v>0.0</v>
      </c>
      <c r="Q189" s="133">
        <v>0.0</v>
      </c>
      <c r="R189" s="133">
        <v>4.0</v>
      </c>
    </row>
    <row r="190">
      <c r="A190" s="133" t="s">
        <v>493</v>
      </c>
      <c r="B190" s="134">
        <v>44794.0</v>
      </c>
      <c r="C190" s="133">
        <v>40.0</v>
      </c>
      <c r="D190" s="133">
        <v>60.0</v>
      </c>
      <c r="E190" s="133">
        <v>30.0</v>
      </c>
      <c r="F190" s="133">
        <v>50.0</v>
      </c>
      <c r="G190" s="133">
        <v>52.0</v>
      </c>
      <c r="H190" s="133">
        <v>50.0</v>
      </c>
      <c r="I190" s="133">
        <v>30.0</v>
      </c>
      <c r="J190" s="133">
        <v>10.0</v>
      </c>
      <c r="K190" s="133">
        <v>40.0</v>
      </c>
      <c r="L190" s="133">
        <v>40.0</v>
      </c>
      <c r="M190" s="133">
        <v>30.0</v>
      </c>
      <c r="N190" s="133">
        <v>50.0</v>
      </c>
      <c r="O190" s="133">
        <v>100.0</v>
      </c>
      <c r="P190" s="133">
        <v>0.0</v>
      </c>
      <c r="Q190" s="133">
        <v>5.0</v>
      </c>
      <c r="R190" s="133">
        <v>2.0</v>
      </c>
    </row>
    <row r="191">
      <c r="A191" s="133" t="s">
        <v>494</v>
      </c>
      <c r="B191" s="134">
        <v>44794.0</v>
      </c>
      <c r="C191" s="133">
        <v>20.0</v>
      </c>
      <c r="D191" s="133">
        <v>100.0</v>
      </c>
      <c r="E191" s="133">
        <v>15.0</v>
      </c>
      <c r="F191" s="133">
        <v>60.0</v>
      </c>
      <c r="G191" s="133">
        <v>52.0</v>
      </c>
      <c r="H191" s="133">
        <v>50.0</v>
      </c>
      <c r="I191" s="133">
        <v>60.0</v>
      </c>
      <c r="J191" s="133">
        <v>10.0</v>
      </c>
      <c r="K191" s="133">
        <v>10.0</v>
      </c>
      <c r="L191" s="133">
        <v>10.0</v>
      </c>
      <c r="M191" s="133">
        <v>10.0</v>
      </c>
      <c r="N191" s="133">
        <v>50.0</v>
      </c>
      <c r="O191" s="133">
        <v>200.0</v>
      </c>
      <c r="P191" s="133">
        <v>0.0</v>
      </c>
      <c r="Q191" s="133">
        <v>5.0</v>
      </c>
      <c r="R191" s="133">
        <v>4.0</v>
      </c>
    </row>
    <row r="192">
      <c r="A192" s="133" t="s">
        <v>495</v>
      </c>
      <c r="B192" s="134">
        <v>44794.0</v>
      </c>
      <c r="C192" s="133">
        <v>20.0</v>
      </c>
      <c r="D192" s="133">
        <v>0.0</v>
      </c>
      <c r="E192" s="133">
        <v>30.0</v>
      </c>
      <c r="F192" s="133">
        <v>20.0</v>
      </c>
      <c r="G192" s="133">
        <v>12.0</v>
      </c>
      <c r="H192" s="133">
        <v>15.0</v>
      </c>
      <c r="I192" s="133">
        <v>20.0</v>
      </c>
      <c r="J192" s="133">
        <v>20.0</v>
      </c>
      <c r="K192" s="133">
        <v>0.0</v>
      </c>
      <c r="L192" s="133">
        <v>20.0</v>
      </c>
      <c r="M192" s="133">
        <v>0.0</v>
      </c>
      <c r="N192" s="133">
        <v>50.0</v>
      </c>
      <c r="O192" s="133">
        <v>30.0</v>
      </c>
      <c r="P192" s="133">
        <v>0.0</v>
      </c>
      <c r="Q192" s="133">
        <v>0.0</v>
      </c>
      <c r="R192" s="133">
        <v>0.0</v>
      </c>
    </row>
    <row r="193">
      <c r="A193" s="133" t="s">
        <v>496</v>
      </c>
      <c r="B193" s="134">
        <v>44794.0</v>
      </c>
      <c r="C193" s="133">
        <v>0.0</v>
      </c>
      <c r="D193" s="133">
        <v>0.0</v>
      </c>
      <c r="E193" s="133">
        <v>5.0</v>
      </c>
      <c r="F193" s="133">
        <v>50.0</v>
      </c>
      <c r="G193" s="133">
        <v>60.0</v>
      </c>
      <c r="H193" s="133">
        <v>20.0</v>
      </c>
      <c r="I193" s="133">
        <v>50.0</v>
      </c>
      <c r="J193" s="133">
        <v>40.0</v>
      </c>
      <c r="K193" s="133">
        <v>40.0</v>
      </c>
      <c r="L193" s="133">
        <v>70.0</v>
      </c>
      <c r="M193" s="133">
        <v>100.0</v>
      </c>
      <c r="N193" s="133">
        <v>20.0</v>
      </c>
      <c r="O193" s="133">
        <v>200.0</v>
      </c>
      <c r="P193" s="133">
        <v>0.0</v>
      </c>
      <c r="Q193" s="133">
        <v>0.0</v>
      </c>
      <c r="R193" s="133">
        <v>1.0</v>
      </c>
    </row>
    <row r="194">
      <c r="A194" s="133" t="s">
        <v>497</v>
      </c>
      <c r="B194" s="134">
        <v>44794.0</v>
      </c>
      <c r="C194" s="133">
        <v>0.0</v>
      </c>
      <c r="D194" s="133">
        <v>10.0</v>
      </c>
      <c r="E194" s="133">
        <v>100.0</v>
      </c>
      <c r="F194" s="133">
        <v>30.0</v>
      </c>
      <c r="G194" s="133">
        <v>8.0</v>
      </c>
      <c r="H194" s="133">
        <v>10.0</v>
      </c>
      <c r="I194" s="133">
        <v>0.0</v>
      </c>
      <c r="J194" s="133">
        <v>0.0</v>
      </c>
      <c r="K194" s="133">
        <v>20.0</v>
      </c>
      <c r="L194" s="133">
        <v>0.0</v>
      </c>
      <c r="M194" s="133">
        <v>100.0</v>
      </c>
      <c r="N194" s="133">
        <v>50.0</v>
      </c>
      <c r="O194" s="133">
        <v>0.0</v>
      </c>
      <c r="P194" s="133">
        <v>0.0</v>
      </c>
      <c r="Q194" s="133">
        <v>5.0</v>
      </c>
      <c r="R194" s="133">
        <v>2.0</v>
      </c>
    </row>
    <row r="195">
      <c r="A195" s="133" t="s">
        <v>498</v>
      </c>
      <c r="B195" s="134">
        <v>44794.0</v>
      </c>
      <c r="C195" s="133">
        <v>140.0</v>
      </c>
      <c r="D195" s="133">
        <v>180.0</v>
      </c>
      <c r="E195" s="133">
        <v>30.0</v>
      </c>
      <c r="F195" s="133">
        <v>170.0</v>
      </c>
      <c r="G195" s="133">
        <v>290.0</v>
      </c>
      <c r="H195" s="133">
        <v>0.0</v>
      </c>
      <c r="I195" s="133">
        <v>60.0</v>
      </c>
      <c r="J195" s="133">
        <v>60.0</v>
      </c>
      <c r="K195" s="133">
        <v>100.0</v>
      </c>
      <c r="L195" s="133">
        <v>90.0</v>
      </c>
      <c r="M195" s="133">
        <v>42.0</v>
      </c>
      <c r="N195" s="133">
        <v>0.0</v>
      </c>
      <c r="O195" s="133">
        <v>600.0</v>
      </c>
      <c r="P195" s="133">
        <v>0.0</v>
      </c>
      <c r="Q195" s="133">
        <v>0.0</v>
      </c>
      <c r="R195" s="133">
        <v>9.0</v>
      </c>
    </row>
    <row r="196">
      <c r="A196" s="133" t="s">
        <v>499</v>
      </c>
      <c r="B196" s="134">
        <v>44794.0</v>
      </c>
      <c r="C196" s="133">
        <v>0.0</v>
      </c>
      <c r="D196" s="133">
        <v>0.0</v>
      </c>
      <c r="E196" s="133">
        <v>100.0</v>
      </c>
      <c r="F196" s="133">
        <v>30.0</v>
      </c>
      <c r="G196" s="133">
        <v>36.0</v>
      </c>
      <c r="H196" s="133">
        <v>30.0</v>
      </c>
      <c r="I196" s="133">
        <v>40.0</v>
      </c>
      <c r="J196" s="133">
        <v>10.0</v>
      </c>
      <c r="K196" s="133">
        <v>20.0</v>
      </c>
      <c r="L196" s="133">
        <v>10.0</v>
      </c>
      <c r="M196" s="133">
        <v>20.0</v>
      </c>
      <c r="N196" s="133">
        <v>100.0</v>
      </c>
      <c r="O196" s="133">
        <v>200.0</v>
      </c>
      <c r="P196" s="133">
        <v>0.0</v>
      </c>
      <c r="Q196" s="133">
        <v>6.0</v>
      </c>
      <c r="R196" s="133">
        <v>2.0</v>
      </c>
    </row>
    <row r="197">
      <c r="A197" s="133" t="s">
        <v>500</v>
      </c>
      <c r="B197" s="134">
        <v>44794.0</v>
      </c>
      <c r="C197" s="133">
        <v>40.0</v>
      </c>
      <c r="D197" s="133">
        <v>70.0</v>
      </c>
      <c r="E197" s="133">
        <v>100.0</v>
      </c>
      <c r="F197" s="133">
        <v>10.0</v>
      </c>
      <c r="G197" s="133">
        <v>0.0</v>
      </c>
      <c r="H197" s="133">
        <v>50.0</v>
      </c>
      <c r="I197" s="133">
        <v>50.0</v>
      </c>
      <c r="J197" s="133">
        <v>40.0</v>
      </c>
      <c r="K197" s="133">
        <v>40.0</v>
      </c>
      <c r="L197" s="133">
        <v>30.0</v>
      </c>
      <c r="M197" s="133">
        <v>100.0</v>
      </c>
      <c r="N197" s="133">
        <v>50.0</v>
      </c>
      <c r="O197" s="133">
        <v>200.0</v>
      </c>
      <c r="P197" s="133">
        <v>0.0</v>
      </c>
      <c r="Q197" s="133">
        <v>0.0</v>
      </c>
      <c r="R197" s="133">
        <v>25.0</v>
      </c>
    </row>
    <row r="198">
      <c r="A198" s="133" t="s">
        <v>501</v>
      </c>
      <c r="B198" s="134">
        <v>44794.0</v>
      </c>
      <c r="C198" s="133">
        <v>0.0</v>
      </c>
      <c r="D198" s="133">
        <v>0.0</v>
      </c>
      <c r="E198" s="133">
        <v>10.0</v>
      </c>
      <c r="F198" s="133">
        <v>30.0</v>
      </c>
      <c r="G198" s="133">
        <v>30.0</v>
      </c>
      <c r="H198" s="133">
        <v>40.0</v>
      </c>
      <c r="I198" s="133">
        <v>40.0</v>
      </c>
      <c r="J198" s="133">
        <v>0.0</v>
      </c>
      <c r="K198" s="133">
        <v>50.0</v>
      </c>
      <c r="L198" s="133">
        <v>0.0</v>
      </c>
      <c r="M198" s="133">
        <v>100.0</v>
      </c>
      <c r="N198" s="133">
        <v>0.0</v>
      </c>
      <c r="O198" s="133">
        <v>0.0</v>
      </c>
      <c r="P198" s="133">
        <v>0.0</v>
      </c>
      <c r="Q198" s="133">
        <v>0.0</v>
      </c>
      <c r="R198" s="133">
        <v>0.0</v>
      </c>
    </row>
    <row r="199">
      <c r="A199" s="133" t="s">
        <v>502</v>
      </c>
      <c r="B199" s="134">
        <v>44794.0</v>
      </c>
      <c r="C199" s="133">
        <v>40.0</v>
      </c>
      <c r="D199" s="133">
        <v>60.0</v>
      </c>
      <c r="E199" s="133">
        <v>30.0</v>
      </c>
      <c r="F199" s="133">
        <v>60.0</v>
      </c>
      <c r="G199" s="133">
        <v>60.0</v>
      </c>
      <c r="H199" s="133">
        <v>59.0</v>
      </c>
      <c r="I199" s="133">
        <v>50.0</v>
      </c>
      <c r="J199" s="133">
        <v>20.0</v>
      </c>
      <c r="K199" s="133">
        <v>30.0</v>
      </c>
      <c r="L199" s="133">
        <v>40.0</v>
      </c>
      <c r="M199" s="133">
        <v>50.0</v>
      </c>
      <c r="N199" s="133">
        <v>60.0</v>
      </c>
      <c r="O199" s="133">
        <v>400.0</v>
      </c>
      <c r="P199" s="133">
        <v>4.0</v>
      </c>
      <c r="Q199" s="133">
        <v>17.0</v>
      </c>
      <c r="R199" s="133">
        <v>8.0</v>
      </c>
    </row>
    <row r="200">
      <c r="A200" s="133" t="s">
        <v>503</v>
      </c>
      <c r="B200" s="134">
        <v>44794.0</v>
      </c>
    </row>
    <row r="201">
      <c r="A201" s="133" t="s">
        <v>504</v>
      </c>
      <c r="B201" s="134">
        <v>44794.0</v>
      </c>
      <c r="C201" s="133">
        <v>20.0</v>
      </c>
      <c r="D201" s="133">
        <v>60.0</v>
      </c>
      <c r="E201" s="133">
        <v>20.0</v>
      </c>
      <c r="F201" s="133">
        <v>70.0</v>
      </c>
      <c r="G201" s="133">
        <v>72.0</v>
      </c>
      <c r="H201" s="133">
        <v>82.0</v>
      </c>
      <c r="I201" s="133">
        <v>70.0</v>
      </c>
      <c r="J201" s="133">
        <v>20.0</v>
      </c>
      <c r="K201" s="133">
        <v>20.0</v>
      </c>
      <c r="L201" s="133">
        <v>50.0</v>
      </c>
      <c r="M201" s="133">
        <v>10.0</v>
      </c>
      <c r="N201" s="133">
        <v>44.0</v>
      </c>
      <c r="O201" s="133">
        <v>310.0</v>
      </c>
      <c r="P201" s="133">
        <v>3.0</v>
      </c>
      <c r="Q201" s="133">
        <v>8.0</v>
      </c>
      <c r="R201" s="133">
        <v>0.0</v>
      </c>
    </row>
    <row r="202">
      <c r="A202" s="133" t="s">
        <v>505</v>
      </c>
      <c r="B202" s="134">
        <v>44794.0</v>
      </c>
    </row>
    <row r="203">
      <c r="A203" s="133" t="s">
        <v>506</v>
      </c>
      <c r="B203" s="134">
        <v>44794.0</v>
      </c>
      <c r="C203" s="133">
        <v>60.0</v>
      </c>
      <c r="D203" s="133">
        <v>100.0</v>
      </c>
      <c r="E203" s="133">
        <v>30.0</v>
      </c>
      <c r="F203" s="133">
        <v>90.0</v>
      </c>
      <c r="G203" s="133">
        <v>80.0</v>
      </c>
      <c r="H203" s="133">
        <v>80.0</v>
      </c>
      <c r="I203" s="133">
        <v>80.0</v>
      </c>
      <c r="J203" s="133">
        <v>50.0</v>
      </c>
      <c r="K203" s="133">
        <v>40.0</v>
      </c>
      <c r="L203" s="133">
        <v>70.0</v>
      </c>
      <c r="M203" s="133">
        <v>40.0</v>
      </c>
      <c r="N203" s="133">
        <v>30.0</v>
      </c>
      <c r="O203" s="133">
        <v>300.0</v>
      </c>
      <c r="P203" s="133">
        <v>5.0</v>
      </c>
      <c r="Q203" s="133">
        <v>14.0</v>
      </c>
      <c r="R203" s="133">
        <v>7.0</v>
      </c>
    </row>
    <row r="204">
      <c r="A204" s="133" t="s">
        <v>507</v>
      </c>
      <c r="B204" s="134">
        <v>44794.0</v>
      </c>
      <c r="C204" s="133">
        <v>40.0</v>
      </c>
      <c r="D204" s="133">
        <v>30.0</v>
      </c>
      <c r="E204" s="133">
        <v>0.0</v>
      </c>
      <c r="F204" s="133">
        <v>20.0</v>
      </c>
      <c r="G204" s="133">
        <v>25.0</v>
      </c>
      <c r="H204" s="133">
        <v>61.0</v>
      </c>
      <c r="I204" s="133">
        <v>20.0</v>
      </c>
      <c r="J204" s="133">
        <v>0.0</v>
      </c>
      <c r="K204" s="133">
        <v>10.0</v>
      </c>
      <c r="L204" s="133">
        <v>100.0</v>
      </c>
      <c r="M204" s="133">
        <v>50.0</v>
      </c>
      <c r="N204" s="133">
        <v>9.0</v>
      </c>
      <c r="O204" s="133">
        <v>100.0</v>
      </c>
      <c r="P204" s="133">
        <v>1.0</v>
      </c>
      <c r="Q204" s="133">
        <v>2.0</v>
      </c>
      <c r="R204" s="133">
        <v>2.0</v>
      </c>
    </row>
    <row r="205">
      <c r="A205" s="133" t="s">
        <v>508</v>
      </c>
      <c r="B205" s="134">
        <v>44794.0</v>
      </c>
    </row>
    <row r="206">
      <c r="A206" s="133" t="s">
        <v>509</v>
      </c>
      <c r="B206" s="134">
        <v>44794.0</v>
      </c>
    </row>
    <row r="207">
      <c r="A207" s="133" t="s">
        <v>510</v>
      </c>
      <c r="B207" s="134">
        <v>44794.0</v>
      </c>
    </row>
    <row r="208">
      <c r="A208" s="133" t="s">
        <v>511</v>
      </c>
      <c r="B208" s="134">
        <v>44794.0</v>
      </c>
    </row>
    <row r="209">
      <c r="A209" s="133" t="s">
        <v>512</v>
      </c>
      <c r="B209" s="134">
        <v>44794.0</v>
      </c>
      <c r="C209" s="133">
        <v>60.0</v>
      </c>
      <c r="D209" s="133">
        <v>30.0</v>
      </c>
      <c r="E209" s="133">
        <v>10.0</v>
      </c>
      <c r="F209" s="133">
        <v>30.0</v>
      </c>
      <c r="G209" s="133">
        <v>44.0</v>
      </c>
      <c r="H209" s="133">
        <v>28.0</v>
      </c>
      <c r="I209" s="133">
        <v>60.0</v>
      </c>
      <c r="J209" s="133">
        <v>20.0</v>
      </c>
      <c r="K209" s="133">
        <v>10.0</v>
      </c>
      <c r="L209" s="133">
        <v>20.0</v>
      </c>
      <c r="M209" s="133">
        <v>20.0</v>
      </c>
      <c r="N209" s="133">
        <v>0.0</v>
      </c>
      <c r="O209" s="133">
        <v>315.0</v>
      </c>
      <c r="P209" s="133">
        <v>2.0</v>
      </c>
      <c r="Q209" s="133">
        <v>5.0</v>
      </c>
      <c r="R209" s="133">
        <v>2.0</v>
      </c>
    </row>
    <row r="210">
      <c r="A210" s="133" t="s">
        <v>487</v>
      </c>
      <c r="B210" s="134">
        <v>44825.0</v>
      </c>
    </row>
    <row r="211">
      <c r="A211" s="133" t="s">
        <v>488</v>
      </c>
      <c r="B211" s="134">
        <v>44825.0</v>
      </c>
      <c r="C211" s="133">
        <v>20.0</v>
      </c>
      <c r="D211" s="133">
        <v>30.0</v>
      </c>
      <c r="E211" s="133">
        <v>30.0</v>
      </c>
      <c r="F211" s="133">
        <v>60.0</v>
      </c>
      <c r="G211" s="133">
        <v>44.0</v>
      </c>
      <c r="H211" s="133">
        <v>50.0</v>
      </c>
      <c r="I211" s="133">
        <v>50.0</v>
      </c>
      <c r="J211" s="133">
        <v>10.0</v>
      </c>
      <c r="K211" s="133">
        <v>30.0</v>
      </c>
      <c r="L211" s="133">
        <v>80.0</v>
      </c>
      <c r="M211" s="133">
        <v>30.0</v>
      </c>
      <c r="N211" s="133">
        <v>10.0</v>
      </c>
      <c r="O211" s="133">
        <v>300.0</v>
      </c>
      <c r="P211" s="133">
        <v>5.0</v>
      </c>
      <c r="Q211" s="133">
        <v>5.0</v>
      </c>
      <c r="R211" s="133">
        <v>8.0</v>
      </c>
    </row>
    <row r="212">
      <c r="A212" s="133" t="s">
        <v>489</v>
      </c>
      <c r="B212" s="134">
        <v>44825.0</v>
      </c>
      <c r="C212" s="133">
        <v>40.0</v>
      </c>
      <c r="D212" s="133">
        <v>40.0</v>
      </c>
      <c r="E212" s="133">
        <v>35.0</v>
      </c>
      <c r="F212" s="133">
        <v>40.0</v>
      </c>
      <c r="G212" s="133">
        <v>40.0</v>
      </c>
      <c r="H212" s="133">
        <v>50.0</v>
      </c>
      <c r="I212" s="133">
        <v>50.0</v>
      </c>
      <c r="J212" s="133">
        <v>20.0</v>
      </c>
      <c r="K212" s="133">
        <v>30.0</v>
      </c>
      <c r="L212" s="133">
        <v>30.0</v>
      </c>
      <c r="M212" s="133">
        <v>30.0</v>
      </c>
      <c r="N212" s="133">
        <v>55.0</v>
      </c>
      <c r="O212" s="133">
        <v>466.0</v>
      </c>
      <c r="P212" s="133">
        <v>4.0</v>
      </c>
      <c r="Q212" s="133">
        <v>9.0</v>
      </c>
      <c r="R212" s="133">
        <v>5.0</v>
      </c>
    </row>
    <row r="213">
      <c r="A213" s="133" t="s">
        <v>490</v>
      </c>
      <c r="B213" s="134">
        <v>44825.0</v>
      </c>
      <c r="C213" s="133">
        <v>20.0</v>
      </c>
      <c r="D213" s="133">
        <v>30.0</v>
      </c>
      <c r="E213" s="133">
        <v>10.0</v>
      </c>
      <c r="F213" s="133">
        <v>30.0</v>
      </c>
      <c r="G213" s="133">
        <v>28.0</v>
      </c>
      <c r="H213" s="133">
        <v>30.0</v>
      </c>
      <c r="I213" s="133">
        <v>50.0</v>
      </c>
      <c r="J213" s="133">
        <v>30.0</v>
      </c>
      <c r="K213" s="133">
        <v>10.0</v>
      </c>
      <c r="L213" s="133">
        <v>20.0</v>
      </c>
      <c r="M213" s="133">
        <v>20.0</v>
      </c>
      <c r="N213" s="133">
        <v>10.0</v>
      </c>
      <c r="O213" s="133">
        <v>110.0</v>
      </c>
      <c r="P213" s="133">
        <v>5.0</v>
      </c>
      <c r="Q213" s="133">
        <v>15.0</v>
      </c>
      <c r="R213" s="133">
        <v>1.0</v>
      </c>
    </row>
    <row r="214">
      <c r="A214" s="133" t="s">
        <v>491</v>
      </c>
      <c r="B214" s="134">
        <v>44825.0</v>
      </c>
      <c r="C214" s="133">
        <v>0.0</v>
      </c>
      <c r="D214" s="133">
        <v>0.0</v>
      </c>
      <c r="E214" s="133">
        <v>35.0</v>
      </c>
      <c r="F214" s="133">
        <v>0.0</v>
      </c>
      <c r="G214" s="133">
        <v>0.0</v>
      </c>
      <c r="H214" s="133">
        <v>0.0</v>
      </c>
      <c r="I214" s="133">
        <v>0.0</v>
      </c>
      <c r="J214" s="133">
        <v>0.0</v>
      </c>
      <c r="K214" s="133">
        <v>0.0</v>
      </c>
      <c r="L214" s="133">
        <v>0.0</v>
      </c>
      <c r="M214" s="133">
        <v>15.0</v>
      </c>
      <c r="N214" s="133">
        <v>30.0</v>
      </c>
      <c r="O214" s="133">
        <v>100.0</v>
      </c>
      <c r="P214" s="133">
        <v>0.0</v>
      </c>
      <c r="Q214" s="133">
        <v>5.0</v>
      </c>
      <c r="R214" s="133">
        <v>2.0</v>
      </c>
    </row>
    <row r="215">
      <c r="A215" s="133" t="s">
        <v>492</v>
      </c>
      <c r="B215" s="134">
        <v>44825.0</v>
      </c>
      <c r="C215" s="133">
        <v>0.0</v>
      </c>
      <c r="D215" s="133">
        <v>30.0</v>
      </c>
      <c r="E215" s="133">
        <v>15.0</v>
      </c>
      <c r="F215" s="133">
        <v>10.0</v>
      </c>
      <c r="G215" s="133">
        <v>8.0</v>
      </c>
      <c r="H215" s="133">
        <v>24.0</v>
      </c>
      <c r="I215" s="133">
        <v>10.0</v>
      </c>
      <c r="J215" s="133">
        <v>10.0</v>
      </c>
      <c r="K215" s="133">
        <v>20.0</v>
      </c>
      <c r="L215" s="133">
        <v>0.0</v>
      </c>
      <c r="M215" s="133">
        <v>20.0</v>
      </c>
      <c r="N215" s="133">
        <v>0.0</v>
      </c>
      <c r="O215" s="133">
        <v>100.0</v>
      </c>
      <c r="P215" s="133">
        <v>2.0</v>
      </c>
      <c r="Q215" s="133">
        <v>0.0</v>
      </c>
      <c r="R215" s="133">
        <v>1.0</v>
      </c>
    </row>
    <row r="216">
      <c r="A216" s="133" t="s">
        <v>493</v>
      </c>
      <c r="B216" s="134">
        <v>44825.0</v>
      </c>
      <c r="C216" s="133">
        <v>40.0</v>
      </c>
      <c r="D216" s="133">
        <v>80.0</v>
      </c>
      <c r="E216" s="133">
        <v>20.0</v>
      </c>
      <c r="F216" s="133">
        <v>80.0</v>
      </c>
      <c r="G216" s="133">
        <v>68.0</v>
      </c>
      <c r="H216" s="133">
        <v>50.0</v>
      </c>
      <c r="I216" s="133">
        <v>70.0</v>
      </c>
      <c r="J216" s="133">
        <v>50.0</v>
      </c>
      <c r="K216" s="133">
        <v>30.0</v>
      </c>
      <c r="L216" s="133">
        <v>100.0</v>
      </c>
      <c r="M216" s="133">
        <v>30.0</v>
      </c>
      <c r="N216" s="133">
        <v>80.0</v>
      </c>
      <c r="O216" s="133">
        <v>400.0</v>
      </c>
      <c r="P216" s="133">
        <v>5.0</v>
      </c>
      <c r="Q216" s="133">
        <v>5.0</v>
      </c>
      <c r="R216" s="133">
        <v>8.0</v>
      </c>
    </row>
    <row r="217">
      <c r="A217" s="133" t="s">
        <v>494</v>
      </c>
      <c r="B217" s="134">
        <v>44825.0</v>
      </c>
      <c r="C217" s="133">
        <v>20.0</v>
      </c>
      <c r="D217" s="133">
        <v>100.0</v>
      </c>
      <c r="E217" s="133">
        <v>15.0</v>
      </c>
      <c r="F217" s="133">
        <v>50.0</v>
      </c>
      <c r="G217" s="133">
        <v>52.0</v>
      </c>
      <c r="H217" s="133">
        <v>50.0</v>
      </c>
      <c r="I217" s="133">
        <v>40.0</v>
      </c>
      <c r="J217" s="133">
        <v>10.0</v>
      </c>
      <c r="K217" s="133">
        <v>10.0</v>
      </c>
      <c r="L217" s="133">
        <v>10.0</v>
      </c>
      <c r="M217" s="133">
        <v>10.0</v>
      </c>
      <c r="N217" s="133">
        <v>50.0</v>
      </c>
      <c r="O217" s="133">
        <v>200.0</v>
      </c>
      <c r="P217" s="133">
        <v>0.0</v>
      </c>
      <c r="Q217" s="133">
        <v>15.0</v>
      </c>
      <c r="R217" s="133">
        <v>4.0</v>
      </c>
    </row>
    <row r="218">
      <c r="A218" s="133" t="s">
        <v>495</v>
      </c>
      <c r="B218" s="134">
        <v>44825.0</v>
      </c>
      <c r="C218" s="133">
        <v>0.0</v>
      </c>
      <c r="D218" s="133">
        <v>0.0</v>
      </c>
      <c r="E218" s="133">
        <v>50.0</v>
      </c>
      <c r="F218" s="133">
        <v>0.0</v>
      </c>
      <c r="G218" s="133">
        <v>40.0</v>
      </c>
      <c r="H218" s="133">
        <v>15.0</v>
      </c>
      <c r="I218" s="133">
        <v>50.0</v>
      </c>
      <c r="J218" s="133">
        <v>0.0</v>
      </c>
      <c r="K218" s="133">
        <v>20.0</v>
      </c>
      <c r="L218" s="133">
        <v>50.0</v>
      </c>
      <c r="M218" s="133">
        <v>10.0</v>
      </c>
      <c r="N218" s="133">
        <v>0.0</v>
      </c>
      <c r="O218" s="133">
        <v>100.0</v>
      </c>
      <c r="P218" s="133">
        <v>0.0</v>
      </c>
      <c r="Q218" s="133">
        <v>0.0</v>
      </c>
      <c r="R218" s="133">
        <v>4.0</v>
      </c>
    </row>
    <row r="219">
      <c r="A219" s="133" t="s">
        <v>496</v>
      </c>
      <c r="B219" s="134">
        <v>44825.0</v>
      </c>
      <c r="C219" s="133">
        <v>0.0</v>
      </c>
      <c r="D219" s="133">
        <v>0.0</v>
      </c>
      <c r="E219" s="133">
        <v>45.0</v>
      </c>
      <c r="F219" s="133">
        <v>50.0</v>
      </c>
      <c r="G219" s="133">
        <v>56.0</v>
      </c>
      <c r="H219" s="133">
        <v>15.0</v>
      </c>
      <c r="I219" s="133">
        <v>40.0</v>
      </c>
      <c r="J219" s="133">
        <v>50.0</v>
      </c>
      <c r="K219" s="133">
        <v>50.0</v>
      </c>
      <c r="L219" s="133">
        <v>60.0</v>
      </c>
      <c r="M219" s="133">
        <v>100.0</v>
      </c>
      <c r="N219" s="133">
        <v>100.0</v>
      </c>
      <c r="O219" s="133">
        <v>100.0</v>
      </c>
      <c r="P219" s="133">
        <v>0.0</v>
      </c>
      <c r="Q219" s="133">
        <v>5.0</v>
      </c>
      <c r="R219" s="133">
        <v>1.0</v>
      </c>
    </row>
    <row r="220">
      <c r="A220" s="133" t="s">
        <v>497</v>
      </c>
      <c r="B220" s="134">
        <v>44825.0</v>
      </c>
      <c r="C220" s="133">
        <v>20.0</v>
      </c>
      <c r="D220" s="133">
        <v>100.0</v>
      </c>
      <c r="E220" s="133">
        <v>50.0</v>
      </c>
      <c r="F220" s="133">
        <v>30.0</v>
      </c>
      <c r="G220" s="133">
        <v>36.0</v>
      </c>
      <c r="H220" s="133">
        <v>14.0</v>
      </c>
      <c r="I220" s="133">
        <v>40.0</v>
      </c>
      <c r="J220" s="133">
        <v>20.0</v>
      </c>
      <c r="K220" s="133">
        <v>10.0</v>
      </c>
      <c r="L220" s="133">
        <v>60.0</v>
      </c>
      <c r="M220" s="133">
        <v>0.0</v>
      </c>
      <c r="N220" s="133">
        <v>100.0</v>
      </c>
      <c r="O220" s="133">
        <v>400.0</v>
      </c>
      <c r="P220" s="133">
        <v>1.0</v>
      </c>
      <c r="Q220" s="133">
        <v>5.0</v>
      </c>
      <c r="R220" s="133">
        <v>2.0</v>
      </c>
    </row>
    <row r="221">
      <c r="A221" s="133" t="s">
        <v>498</v>
      </c>
      <c r="B221" s="134">
        <v>44825.0</v>
      </c>
      <c r="C221" s="133">
        <v>20.0</v>
      </c>
      <c r="D221" s="133">
        <v>100.0</v>
      </c>
      <c r="E221" s="133">
        <v>50.0</v>
      </c>
      <c r="F221" s="133">
        <v>50.0</v>
      </c>
      <c r="G221" s="133">
        <v>50.0</v>
      </c>
      <c r="H221" s="133">
        <v>50.0</v>
      </c>
      <c r="I221" s="133">
        <v>40.0</v>
      </c>
      <c r="J221" s="133">
        <v>20.0</v>
      </c>
      <c r="K221" s="133">
        <v>20.0</v>
      </c>
      <c r="L221" s="133">
        <v>0.0</v>
      </c>
      <c r="M221" s="133">
        <v>0.0</v>
      </c>
      <c r="N221" s="133">
        <v>0.0</v>
      </c>
      <c r="O221" s="133">
        <v>0.0</v>
      </c>
      <c r="P221" s="133">
        <v>1.0</v>
      </c>
      <c r="Q221" s="133">
        <v>10.0</v>
      </c>
      <c r="R221" s="133">
        <v>0.0</v>
      </c>
    </row>
    <row r="222">
      <c r="A222" s="133" t="s">
        <v>499</v>
      </c>
      <c r="B222" s="134">
        <v>44825.0</v>
      </c>
      <c r="C222" s="133">
        <v>20.0</v>
      </c>
      <c r="D222" s="133">
        <v>30.0</v>
      </c>
      <c r="E222" s="133">
        <v>90.0</v>
      </c>
      <c r="F222" s="133">
        <v>10.0</v>
      </c>
      <c r="G222" s="133">
        <v>12.0</v>
      </c>
      <c r="H222" s="133">
        <v>22.0</v>
      </c>
      <c r="I222" s="133">
        <v>40.0</v>
      </c>
      <c r="J222" s="133">
        <v>10.0</v>
      </c>
      <c r="K222" s="133">
        <v>10.0</v>
      </c>
      <c r="L222" s="133">
        <v>110.0</v>
      </c>
      <c r="M222" s="133">
        <v>10.0</v>
      </c>
      <c r="N222" s="133">
        <v>20.0</v>
      </c>
      <c r="O222" s="133">
        <v>100.0</v>
      </c>
      <c r="P222" s="133">
        <v>1.0</v>
      </c>
      <c r="Q222" s="133">
        <v>5.0</v>
      </c>
      <c r="R222" s="133">
        <v>2.0</v>
      </c>
    </row>
    <row r="223">
      <c r="A223" s="133" t="s">
        <v>500</v>
      </c>
      <c r="B223" s="134">
        <v>44825.0</v>
      </c>
      <c r="C223" s="133">
        <v>0.0</v>
      </c>
      <c r="D223" s="133">
        <v>0.0</v>
      </c>
      <c r="E223" s="133">
        <v>0.0</v>
      </c>
      <c r="F223" s="133">
        <v>0.0</v>
      </c>
      <c r="G223" s="133">
        <v>0.0</v>
      </c>
      <c r="H223" s="133">
        <v>0.0</v>
      </c>
      <c r="I223" s="133">
        <v>40.0</v>
      </c>
      <c r="J223" s="133">
        <v>0.0</v>
      </c>
      <c r="K223" s="133">
        <v>30.0</v>
      </c>
      <c r="L223" s="133">
        <v>0.0</v>
      </c>
      <c r="M223" s="133">
        <v>20.0</v>
      </c>
      <c r="N223" s="133">
        <v>0.0</v>
      </c>
      <c r="O223" s="133">
        <v>0.0</v>
      </c>
      <c r="P223" s="133">
        <v>0.0</v>
      </c>
      <c r="Q223" s="133">
        <v>1.0</v>
      </c>
      <c r="R223" s="133">
        <v>0.0</v>
      </c>
    </row>
    <row r="224">
      <c r="A224" s="133" t="s">
        <v>501</v>
      </c>
      <c r="B224" s="134">
        <v>44825.0</v>
      </c>
      <c r="C224" s="133">
        <v>0.0</v>
      </c>
      <c r="D224" s="133">
        <v>40.0</v>
      </c>
      <c r="E224" s="133">
        <v>25.0</v>
      </c>
      <c r="F224" s="133">
        <v>30.0</v>
      </c>
      <c r="G224" s="133">
        <v>32.0</v>
      </c>
      <c r="H224" s="133">
        <v>50.0</v>
      </c>
      <c r="I224" s="133">
        <v>50.0</v>
      </c>
      <c r="J224" s="133">
        <v>0.0</v>
      </c>
      <c r="K224" s="133">
        <v>0.0</v>
      </c>
      <c r="L224" s="133">
        <v>80.0</v>
      </c>
      <c r="M224" s="133">
        <v>0.0</v>
      </c>
      <c r="N224" s="133">
        <v>50.0</v>
      </c>
      <c r="O224" s="133">
        <v>200.0</v>
      </c>
      <c r="P224" s="133">
        <v>0.0</v>
      </c>
      <c r="Q224" s="133">
        <v>5.0</v>
      </c>
      <c r="R224" s="133">
        <v>2.0</v>
      </c>
    </row>
    <row r="225">
      <c r="A225" s="133" t="s">
        <v>502</v>
      </c>
      <c r="B225" s="134">
        <v>44825.0</v>
      </c>
      <c r="C225" s="133">
        <v>20.0</v>
      </c>
      <c r="D225" s="133">
        <v>30.0</v>
      </c>
      <c r="E225" s="133">
        <v>25.0</v>
      </c>
      <c r="F225" s="133">
        <v>40.0</v>
      </c>
      <c r="G225" s="133">
        <v>28.0</v>
      </c>
      <c r="H225" s="133">
        <v>37.0</v>
      </c>
      <c r="I225" s="133">
        <v>30.0</v>
      </c>
      <c r="J225" s="133">
        <v>0.0</v>
      </c>
      <c r="K225" s="133">
        <v>20.0</v>
      </c>
      <c r="L225" s="133">
        <v>40.0</v>
      </c>
      <c r="M225" s="133">
        <v>50.0</v>
      </c>
      <c r="N225" s="133">
        <v>10.0</v>
      </c>
      <c r="O225" s="133">
        <v>100.0</v>
      </c>
      <c r="P225" s="133">
        <v>1.0</v>
      </c>
      <c r="Q225" s="133">
        <v>3.0</v>
      </c>
      <c r="R225" s="133">
        <v>1.0</v>
      </c>
    </row>
    <row r="226">
      <c r="A226" s="133" t="s">
        <v>503</v>
      </c>
      <c r="B226" s="134">
        <v>44825.0</v>
      </c>
      <c r="C226" s="133">
        <v>0.0</v>
      </c>
      <c r="D226" s="133">
        <v>20.0</v>
      </c>
      <c r="E226" s="133">
        <v>0.0</v>
      </c>
      <c r="F226" s="133">
        <v>40.0</v>
      </c>
      <c r="G226" s="133">
        <v>116.0</v>
      </c>
      <c r="H226" s="133">
        <v>13.0</v>
      </c>
      <c r="I226" s="133">
        <v>20.0</v>
      </c>
      <c r="J226" s="133">
        <v>0.0</v>
      </c>
      <c r="K226" s="133">
        <v>20.0</v>
      </c>
      <c r="L226" s="133">
        <v>10.0</v>
      </c>
      <c r="M226" s="133">
        <v>18.0</v>
      </c>
      <c r="N226" s="133">
        <v>40.0</v>
      </c>
      <c r="O226" s="133">
        <v>55.0</v>
      </c>
      <c r="P226" s="133">
        <v>0.0</v>
      </c>
      <c r="Q226" s="133">
        <v>5.0</v>
      </c>
      <c r="R226" s="133">
        <v>0.0</v>
      </c>
    </row>
    <row r="227">
      <c r="A227" s="133" t="s">
        <v>504</v>
      </c>
      <c r="B227" s="134">
        <v>44825.0</v>
      </c>
    </row>
    <row r="228">
      <c r="A228" s="133" t="s">
        <v>505</v>
      </c>
      <c r="B228" s="134">
        <v>44825.0</v>
      </c>
      <c r="C228" s="133">
        <v>120.0</v>
      </c>
      <c r="D228" s="133">
        <v>130.0</v>
      </c>
      <c r="E228" s="133">
        <v>70.0</v>
      </c>
      <c r="F228" s="133">
        <v>130.0</v>
      </c>
      <c r="G228" s="133">
        <v>160.0</v>
      </c>
      <c r="H228" s="133">
        <v>111.0</v>
      </c>
      <c r="I228" s="133">
        <v>150.0</v>
      </c>
      <c r="J228" s="133">
        <v>170.0</v>
      </c>
      <c r="K228" s="133">
        <v>70.0</v>
      </c>
      <c r="L228" s="133">
        <v>100.0</v>
      </c>
      <c r="M228" s="133">
        <v>0.0</v>
      </c>
      <c r="N228" s="133">
        <v>100.0</v>
      </c>
      <c r="O228" s="133">
        <v>300.0</v>
      </c>
      <c r="P228" s="133">
        <v>10.0</v>
      </c>
      <c r="Q228" s="133">
        <v>20.0</v>
      </c>
      <c r="R228" s="133">
        <v>5.0</v>
      </c>
    </row>
    <row r="229">
      <c r="A229" s="133" t="s">
        <v>506</v>
      </c>
      <c r="B229" s="134">
        <v>44825.0</v>
      </c>
      <c r="C229" s="133">
        <v>20.0</v>
      </c>
      <c r="D229" s="133">
        <v>100.0</v>
      </c>
      <c r="E229" s="133">
        <v>15.0</v>
      </c>
      <c r="F229" s="133">
        <v>30.0</v>
      </c>
      <c r="G229" s="133">
        <v>16.0</v>
      </c>
      <c r="H229" s="133">
        <v>45.0</v>
      </c>
      <c r="I229" s="133">
        <v>30.0</v>
      </c>
      <c r="J229" s="133">
        <v>10.0</v>
      </c>
      <c r="K229" s="133">
        <v>30.0</v>
      </c>
      <c r="L229" s="133">
        <v>30.0</v>
      </c>
      <c r="M229" s="133">
        <v>30.0</v>
      </c>
      <c r="N229" s="133">
        <v>10.0</v>
      </c>
      <c r="O229" s="133">
        <v>100.0</v>
      </c>
      <c r="P229" s="133">
        <v>3.0</v>
      </c>
      <c r="Q229" s="133">
        <v>0.0</v>
      </c>
      <c r="R229" s="133">
        <v>0.0</v>
      </c>
    </row>
    <row r="230">
      <c r="A230" s="133" t="s">
        <v>507</v>
      </c>
      <c r="B230" s="134">
        <v>44825.0</v>
      </c>
      <c r="C230" s="133">
        <v>20.0</v>
      </c>
      <c r="D230" s="133">
        <v>40.0</v>
      </c>
      <c r="E230" s="133">
        <v>20.0</v>
      </c>
      <c r="F230" s="133">
        <v>70.0</v>
      </c>
      <c r="G230" s="133">
        <v>80.0</v>
      </c>
      <c r="H230" s="133">
        <v>70.0</v>
      </c>
      <c r="I230" s="133">
        <v>50.0</v>
      </c>
      <c r="J230" s="133">
        <v>20.0</v>
      </c>
      <c r="K230" s="133">
        <v>10.0</v>
      </c>
      <c r="L230" s="133">
        <v>110.0</v>
      </c>
      <c r="M230" s="133">
        <v>50.0</v>
      </c>
      <c r="N230" s="133">
        <v>10.0</v>
      </c>
      <c r="O230" s="133">
        <v>462.0</v>
      </c>
      <c r="P230" s="133">
        <v>3.0</v>
      </c>
      <c r="Q230" s="133">
        <v>3.0</v>
      </c>
      <c r="R230" s="133">
        <v>1.0</v>
      </c>
    </row>
    <row r="231">
      <c r="A231" s="133" t="s">
        <v>508</v>
      </c>
      <c r="B231" s="134">
        <v>44825.0</v>
      </c>
    </row>
    <row r="232">
      <c r="A232" s="133" t="s">
        <v>509</v>
      </c>
      <c r="B232" s="134">
        <v>44825.0</v>
      </c>
    </row>
    <row r="233">
      <c r="A233" s="133" t="s">
        <v>510</v>
      </c>
      <c r="B233" s="134">
        <v>44825.0</v>
      </c>
    </row>
    <row r="234">
      <c r="A234" s="133" t="s">
        <v>511</v>
      </c>
      <c r="B234" s="134">
        <v>44825.0</v>
      </c>
    </row>
    <row r="235">
      <c r="A235" s="133" t="s">
        <v>512</v>
      </c>
      <c r="B235" s="134">
        <v>44825.0</v>
      </c>
      <c r="C235" s="133">
        <v>40.0</v>
      </c>
      <c r="D235" s="133">
        <v>10.0</v>
      </c>
      <c r="E235" s="133">
        <v>10.0</v>
      </c>
      <c r="F235" s="133">
        <v>30.0</v>
      </c>
      <c r="G235" s="133">
        <v>48.0</v>
      </c>
      <c r="H235" s="133">
        <v>27.0</v>
      </c>
      <c r="I235" s="133">
        <v>10.0</v>
      </c>
      <c r="J235" s="133">
        <v>30.0</v>
      </c>
      <c r="K235" s="133">
        <v>20.0</v>
      </c>
      <c r="L235" s="133">
        <v>80.0</v>
      </c>
      <c r="M235" s="133">
        <v>20.0</v>
      </c>
      <c r="N235" s="133">
        <v>21.0</v>
      </c>
      <c r="O235" s="133">
        <v>155.0</v>
      </c>
      <c r="P235" s="133">
        <v>0.0</v>
      </c>
      <c r="Q235" s="133">
        <v>0.0</v>
      </c>
      <c r="R235" s="133">
        <v>1.0</v>
      </c>
    </row>
    <row r="236">
      <c r="A236" s="133" t="s">
        <v>487</v>
      </c>
      <c r="B236" s="134">
        <v>44855.0</v>
      </c>
      <c r="C236" s="133">
        <v>40.0</v>
      </c>
      <c r="D236" s="133">
        <v>170.0</v>
      </c>
      <c r="E236" s="133">
        <v>20.0</v>
      </c>
      <c r="F236" s="133">
        <v>140.0</v>
      </c>
      <c r="G236" s="133">
        <v>120.0</v>
      </c>
      <c r="H236" s="133">
        <v>100.0</v>
      </c>
      <c r="I236" s="133">
        <v>120.0</v>
      </c>
      <c r="J236" s="133">
        <v>60.0</v>
      </c>
      <c r="K236" s="133">
        <v>50.0</v>
      </c>
      <c r="L236" s="133">
        <v>180.0</v>
      </c>
      <c r="M236" s="133">
        <v>100.0</v>
      </c>
      <c r="N236" s="133">
        <v>100.0</v>
      </c>
      <c r="O236" s="133">
        <v>500.0</v>
      </c>
      <c r="P236" s="133">
        <v>10.0</v>
      </c>
      <c r="Q236" s="133">
        <v>20.0</v>
      </c>
      <c r="R236" s="133">
        <v>10.0</v>
      </c>
    </row>
    <row r="237">
      <c r="A237" s="133" t="s">
        <v>488</v>
      </c>
      <c r="B237" s="134">
        <v>44855.0</v>
      </c>
      <c r="C237" s="133">
        <v>20.0</v>
      </c>
      <c r="D237" s="133">
        <v>30.0</v>
      </c>
      <c r="E237" s="133">
        <v>30.0</v>
      </c>
      <c r="F237" s="133">
        <v>60.0</v>
      </c>
      <c r="G237" s="133">
        <v>44.0</v>
      </c>
      <c r="H237" s="133">
        <v>50.0</v>
      </c>
      <c r="I237" s="133">
        <v>50.0</v>
      </c>
      <c r="J237" s="133">
        <v>10.0</v>
      </c>
      <c r="K237" s="133">
        <v>30.0</v>
      </c>
      <c r="L237" s="133">
        <v>80.0</v>
      </c>
      <c r="M237" s="133">
        <v>30.0</v>
      </c>
      <c r="N237" s="133">
        <v>10.0</v>
      </c>
      <c r="O237" s="133">
        <v>300.0</v>
      </c>
      <c r="P237" s="133">
        <v>5.0</v>
      </c>
      <c r="Q237" s="133">
        <v>5.0</v>
      </c>
      <c r="R237" s="133">
        <v>8.0</v>
      </c>
    </row>
    <row r="238">
      <c r="A238" s="133" t="s">
        <v>489</v>
      </c>
      <c r="B238" s="134">
        <v>44855.0</v>
      </c>
      <c r="C238" s="133">
        <v>40.0</v>
      </c>
      <c r="D238" s="133">
        <v>40.0</v>
      </c>
      <c r="E238" s="133">
        <v>35.0</v>
      </c>
      <c r="F238" s="133">
        <v>40.0</v>
      </c>
      <c r="G238" s="133">
        <v>40.0</v>
      </c>
      <c r="H238" s="133">
        <v>50.0</v>
      </c>
      <c r="I238" s="133">
        <v>50.0</v>
      </c>
      <c r="J238" s="133">
        <v>20.0</v>
      </c>
      <c r="K238" s="133">
        <v>30.0</v>
      </c>
      <c r="L238" s="133">
        <v>30.0</v>
      </c>
      <c r="M238" s="133">
        <v>30.0</v>
      </c>
      <c r="N238" s="133">
        <v>55.0</v>
      </c>
      <c r="O238" s="133">
        <v>466.0</v>
      </c>
      <c r="P238" s="133">
        <v>4.0</v>
      </c>
      <c r="Q238" s="133">
        <v>9.0</v>
      </c>
      <c r="R238" s="133">
        <v>5.0</v>
      </c>
    </row>
    <row r="239">
      <c r="A239" s="133" t="s">
        <v>490</v>
      </c>
      <c r="B239" s="134">
        <v>44855.0</v>
      </c>
      <c r="C239" s="133">
        <v>20.0</v>
      </c>
      <c r="D239" s="133">
        <v>30.0</v>
      </c>
      <c r="E239" s="133">
        <v>10.0</v>
      </c>
      <c r="F239" s="133">
        <v>30.0</v>
      </c>
      <c r="G239" s="133">
        <v>28.0</v>
      </c>
      <c r="H239" s="133">
        <v>30.0</v>
      </c>
      <c r="I239" s="133">
        <v>50.0</v>
      </c>
      <c r="J239" s="133">
        <v>30.0</v>
      </c>
      <c r="K239" s="133">
        <v>10.0</v>
      </c>
      <c r="L239" s="133">
        <v>20.0</v>
      </c>
      <c r="M239" s="133">
        <v>20.0</v>
      </c>
      <c r="N239" s="133">
        <v>10.0</v>
      </c>
      <c r="O239" s="133">
        <v>110.0</v>
      </c>
      <c r="P239" s="133">
        <v>5.0</v>
      </c>
      <c r="Q239" s="133">
        <v>15.0</v>
      </c>
      <c r="R239" s="133">
        <v>1.0</v>
      </c>
    </row>
    <row r="240">
      <c r="A240" s="133" t="s">
        <v>491</v>
      </c>
      <c r="B240" s="134">
        <v>44855.0</v>
      </c>
      <c r="C240" s="133">
        <v>0.0</v>
      </c>
      <c r="D240" s="133">
        <v>0.0</v>
      </c>
      <c r="E240" s="133">
        <v>35.0</v>
      </c>
      <c r="F240" s="133">
        <v>0.0</v>
      </c>
      <c r="G240" s="133">
        <v>0.0</v>
      </c>
      <c r="H240" s="133">
        <v>0.0</v>
      </c>
      <c r="I240" s="133">
        <v>0.0</v>
      </c>
      <c r="J240" s="133">
        <v>0.0</v>
      </c>
      <c r="K240" s="133">
        <v>0.0</v>
      </c>
      <c r="L240" s="133">
        <v>0.0</v>
      </c>
      <c r="M240" s="133">
        <v>15.0</v>
      </c>
      <c r="N240" s="133">
        <v>30.0</v>
      </c>
      <c r="O240" s="133">
        <v>100.0</v>
      </c>
      <c r="P240" s="133">
        <v>0.0</v>
      </c>
      <c r="Q240" s="133">
        <v>5.0</v>
      </c>
      <c r="R240" s="133">
        <v>2.0</v>
      </c>
    </row>
    <row r="241">
      <c r="A241" s="133" t="s">
        <v>492</v>
      </c>
      <c r="B241" s="134">
        <v>44855.0</v>
      </c>
      <c r="C241" s="133">
        <v>0.0</v>
      </c>
      <c r="D241" s="133">
        <v>30.0</v>
      </c>
      <c r="E241" s="133">
        <v>15.0</v>
      </c>
      <c r="F241" s="133">
        <v>10.0</v>
      </c>
      <c r="G241" s="133">
        <v>8.0</v>
      </c>
      <c r="H241" s="133">
        <v>24.0</v>
      </c>
      <c r="I241" s="133">
        <v>10.0</v>
      </c>
      <c r="J241" s="133">
        <v>10.0</v>
      </c>
      <c r="K241" s="133">
        <v>20.0</v>
      </c>
      <c r="L241" s="133">
        <v>0.0</v>
      </c>
      <c r="M241" s="133">
        <v>20.0</v>
      </c>
      <c r="N241" s="133">
        <v>0.0</v>
      </c>
      <c r="O241" s="133">
        <v>100.0</v>
      </c>
      <c r="P241" s="133">
        <v>2.0</v>
      </c>
      <c r="Q241" s="133">
        <v>0.0</v>
      </c>
      <c r="R241" s="133">
        <v>1.0</v>
      </c>
    </row>
    <row r="242">
      <c r="A242" s="133" t="s">
        <v>493</v>
      </c>
      <c r="B242" s="134">
        <v>44855.0</v>
      </c>
      <c r="C242" s="133">
        <v>40.0</v>
      </c>
      <c r="D242" s="133">
        <v>80.0</v>
      </c>
      <c r="E242" s="133">
        <v>20.0</v>
      </c>
      <c r="F242" s="133">
        <v>80.0</v>
      </c>
      <c r="G242" s="133">
        <v>68.0</v>
      </c>
      <c r="H242" s="133">
        <v>50.0</v>
      </c>
      <c r="I242" s="133">
        <v>70.0</v>
      </c>
      <c r="J242" s="133">
        <v>50.0</v>
      </c>
      <c r="K242" s="133">
        <v>30.0</v>
      </c>
      <c r="L242" s="133">
        <v>100.0</v>
      </c>
      <c r="M242" s="133">
        <v>30.0</v>
      </c>
      <c r="N242" s="133">
        <v>80.0</v>
      </c>
      <c r="O242" s="133">
        <v>400.0</v>
      </c>
      <c r="P242" s="133">
        <v>5.0</v>
      </c>
      <c r="Q242" s="133">
        <v>5.0</v>
      </c>
      <c r="R242" s="133">
        <v>8.0</v>
      </c>
    </row>
    <row r="243">
      <c r="A243" s="133" t="s">
        <v>494</v>
      </c>
      <c r="B243" s="134">
        <v>44855.0</v>
      </c>
      <c r="C243" s="133">
        <v>20.0</v>
      </c>
      <c r="D243" s="133">
        <v>100.0</v>
      </c>
      <c r="E243" s="133">
        <v>15.0</v>
      </c>
      <c r="F243" s="133">
        <v>50.0</v>
      </c>
      <c r="G243" s="133">
        <v>52.0</v>
      </c>
      <c r="H243" s="133">
        <v>50.0</v>
      </c>
      <c r="I243" s="133">
        <v>40.0</v>
      </c>
      <c r="J243" s="133">
        <v>10.0</v>
      </c>
      <c r="K243" s="133">
        <v>10.0</v>
      </c>
      <c r="L243" s="133">
        <v>10.0</v>
      </c>
      <c r="M243" s="133">
        <v>40.0</v>
      </c>
      <c r="N243" s="133">
        <v>50.0</v>
      </c>
      <c r="O243" s="133">
        <v>200.0</v>
      </c>
      <c r="P243" s="133">
        <v>0.0</v>
      </c>
      <c r="Q243" s="133">
        <v>15.0</v>
      </c>
      <c r="R243" s="133">
        <v>4.0</v>
      </c>
    </row>
    <row r="244">
      <c r="A244" s="133" t="s">
        <v>495</v>
      </c>
      <c r="B244" s="134">
        <v>44855.0</v>
      </c>
      <c r="C244" s="133">
        <v>0.0</v>
      </c>
      <c r="D244" s="133">
        <v>0.0</v>
      </c>
      <c r="E244" s="133">
        <v>50.0</v>
      </c>
      <c r="F244" s="133">
        <v>0.0</v>
      </c>
      <c r="G244" s="133">
        <v>40.0</v>
      </c>
      <c r="H244" s="133">
        <v>15.0</v>
      </c>
      <c r="I244" s="133">
        <v>50.0</v>
      </c>
      <c r="J244" s="133">
        <v>0.0</v>
      </c>
      <c r="K244" s="133">
        <v>20.0</v>
      </c>
      <c r="L244" s="133">
        <v>50.0</v>
      </c>
      <c r="M244" s="133">
        <v>30.0</v>
      </c>
      <c r="N244" s="133">
        <v>0.0</v>
      </c>
      <c r="O244" s="133">
        <v>100.0</v>
      </c>
      <c r="P244" s="133">
        <v>0.0</v>
      </c>
      <c r="Q244" s="133">
        <v>0.0</v>
      </c>
      <c r="R244" s="133">
        <v>4.0</v>
      </c>
    </row>
    <row r="245">
      <c r="A245" s="133" t="s">
        <v>496</v>
      </c>
      <c r="B245" s="134">
        <v>44855.0</v>
      </c>
      <c r="C245" s="133">
        <v>0.0</v>
      </c>
      <c r="D245" s="133">
        <v>0.0</v>
      </c>
      <c r="E245" s="133">
        <v>45.0</v>
      </c>
      <c r="F245" s="133">
        <v>50.0</v>
      </c>
      <c r="G245" s="133">
        <v>56.0</v>
      </c>
      <c r="H245" s="133">
        <v>15.0</v>
      </c>
      <c r="I245" s="133">
        <v>40.0</v>
      </c>
      <c r="J245" s="133">
        <v>50.0</v>
      </c>
      <c r="K245" s="133">
        <v>50.0</v>
      </c>
      <c r="L245" s="133">
        <v>60.0</v>
      </c>
      <c r="M245" s="133">
        <v>89.0</v>
      </c>
      <c r="N245" s="133">
        <v>50.0</v>
      </c>
      <c r="O245" s="133">
        <v>100.0</v>
      </c>
      <c r="P245" s="133">
        <v>0.0</v>
      </c>
      <c r="Q245" s="133">
        <v>5.0</v>
      </c>
      <c r="R245" s="133">
        <v>1.0</v>
      </c>
    </row>
    <row r="246">
      <c r="A246" s="133" t="s">
        <v>497</v>
      </c>
      <c r="B246" s="134">
        <v>44855.0</v>
      </c>
      <c r="C246" s="133">
        <v>20.0</v>
      </c>
      <c r="D246" s="133">
        <v>100.0</v>
      </c>
      <c r="E246" s="133">
        <v>50.0</v>
      </c>
      <c r="F246" s="133">
        <v>30.0</v>
      </c>
      <c r="G246" s="133">
        <v>36.0</v>
      </c>
      <c r="H246" s="133">
        <v>14.0</v>
      </c>
      <c r="I246" s="133">
        <v>40.0</v>
      </c>
      <c r="J246" s="133">
        <v>20.0</v>
      </c>
      <c r="K246" s="133">
        <v>10.0</v>
      </c>
      <c r="L246" s="133">
        <v>60.0</v>
      </c>
      <c r="M246" s="133">
        <v>0.0</v>
      </c>
      <c r="N246" s="133">
        <v>100.0</v>
      </c>
      <c r="O246" s="133">
        <v>400.0</v>
      </c>
      <c r="P246" s="133">
        <v>1.0</v>
      </c>
      <c r="Q246" s="133">
        <v>5.0</v>
      </c>
      <c r="R246" s="133">
        <v>2.0</v>
      </c>
    </row>
    <row r="247">
      <c r="A247" s="133" t="s">
        <v>498</v>
      </c>
      <c r="B247" s="134">
        <v>44855.0</v>
      </c>
      <c r="C247" s="133">
        <v>20.0</v>
      </c>
      <c r="D247" s="133">
        <v>100.0</v>
      </c>
      <c r="E247" s="133">
        <v>50.0</v>
      </c>
      <c r="F247" s="133">
        <v>50.0</v>
      </c>
      <c r="G247" s="133">
        <v>50.0</v>
      </c>
      <c r="H247" s="133">
        <v>50.0</v>
      </c>
      <c r="I247" s="133">
        <v>40.0</v>
      </c>
      <c r="J247" s="133">
        <v>20.0</v>
      </c>
      <c r="K247" s="133">
        <v>20.0</v>
      </c>
      <c r="L247" s="133">
        <v>0.0</v>
      </c>
      <c r="M247" s="133">
        <v>72.0</v>
      </c>
      <c r="N247" s="133">
        <v>0.0</v>
      </c>
      <c r="O247" s="133">
        <v>0.0</v>
      </c>
      <c r="P247" s="133">
        <v>1.0</v>
      </c>
      <c r="Q247" s="133">
        <v>10.0</v>
      </c>
      <c r="R247" s="133">
        <v>0.0</v>
      </c>
    </row>
    <row r="248">
      <c r="A248" s="133" t="s">
        <v>499</v>
      </c>
      <c r="B248" s="134">
        <v>44855.0</v>
      </c>
      <c r="C248" s="133">
        <v>20.0</v>
      </c>
      <c r="D248" s="133">
        <v>30.0</v>
      </c>
      <c r="E248" s="133">
        <v>90.0</v>
      </c>
      <c r="F248" s="133">
        <v>10.0</v>
      </c>
      <c r="G248" s="133">
        <v>12.0</v>
      </c>
      <c r="H248" s="133">
        <v>22.0</v>
      </c>
      <c r="I248" s="133">
        <v>40.0</v>
      </c>
      <c r="J248" s="133">
        <v>10.0</v>
      </c>
      <c r="K248" s="133">
        <v>10.0</v>
      </c>
      <c r="L248" s="133">
        <v>110.0</v>
      </c>
      <c r="M248" s="133">
        <v>50.0</v>
      </c>
      <c r="N248" s="133">
        <v>20.0</v>
      </c>
      <c r="O248" s="133">
        <v>100.0</v>
      </c>
      <c r="P248" s="133">
        <v>1.0</v>
      </c>
      <c r="Q248" s="133">
        <v>5.0</v>
      </c>
      <c r="R248" s="133">
        <v>2.0</v>
      </c>
    </row>
    <row r="249">
      <c r="A249" s="133" t="s">
        <v>500</v>
      </c>
      <c r="B249" s="134">
        <v>44855.0</v>
      </c>
      <c r="C249" s="133">
        <v>0.0</v>
      </c>
      <c r="D249" s="133">
        <v>0.0</v>
      </c>
      <c r="E249" s="133">
        <v>0.0</v>
      </c>
      <c r="F249" s="133">
        <v>0.0</v>
      </c>
      <c r="G249" s="133">
        <v>0.0</v>
      </c>
      <c r="H249" s="133">
        <v>0.0</v>
      </c>
      <c r="I249" s="133">
        <v>40.0</v>
      </c>
      <c r="J249" s="133">
        <v>0.0</v>
      </c>
      <c r="K249" s="133">
        <v>30.0</v>
      </c>
      <c r="L249" s="133">
        <v>0.0</v>
      </c>
      <c r="M249" s="133">
        <v>50.0</v>
      </c>
      <c r="N249" s="133">
        <v>0.0</v>
      </c>
      <c r="O249" s="133">
        <v>0.0</v>
      </c>
      <c r="P249" s="133">
        <v>0.0</v>
      </c>
      <c r="Q249" s="133">
        <v>1.0</v>
      </c>
      <c r="R249" s="133">
        <v>0.0</v>
      </c>
    </row>
    <row r="250">
      <c r="A250" s="133" t="s">
        <v>501</v>
      </c>
      <c r="B250" s="134">
        <v>44855.0</v>
      </c>
      <c r="C250" s="133">
        <v>0.0</v>
      </c>
      <c r="D250" s="133">
        <v>40.0</v>
      </c>
      <c r="E250" s="133">
        <v>25.0</v>
      </c>
      <c r="F250" s="133">
        <v>30.0</v>
      </c>
      <c r="G250" s="133">
        <v>32.0</v>
      </c>
      <c r="H250" s="133">
        <v>50.0</v>
      </c>
      <c r="I250" s="133">
        <v>50.0</v>
      </c>
      <c r="J250" s="133">
        <v>0.0</v>
      </c>
      <c r="K250" s="133">
        <v>0.0</v>
      </c>
      <c r="L250" s="133">
        <v>80.0</v>
      </c>
      <c r="M250" s="133">
        <v>88.0</v>
      </c>
      <c r="N250" s="133">
        <v>50.0</v>
      </c>
      <c r="O250" s="133">
        <v>200.0</v>
      </c>
      <c r="P250" s="133">
        <v>0.0</v>
      </c>
      <c r="Q250" s="133">
        <v>5.0</v>
      </c>
      <c r="R250" s="133">
        <v>2.0</v>
      </c>
    </row>
    <row r="251">
      <c r="A251" s="133" t="s">
        <v>502</v>
      </c>
      <c r="B251" s="134">
        <v>44855.0</v>
      </c>
      <c r="C251" s="133">
        <v>20.0</v>
      </c>
      <c r="D251" s="133">
        <v>30.0</v>
      </c>
      <c r="E251" s="133">
        <v>25.0</v>
      </c>
      <c r="F251" s="133">
        <v>40.0</v>
      </c>
      <c r="G251" s="133">
        <v>28.0</v>
      </c>
      <c r="H251" s="133">
        <v>37.0</v>
      </c>
      <c r="I251" s="133">
        <v>30.0</v>
      </c>
      <c r="J251" s="133">
        <v>0.0</v>
      </c>
      <c r="K251" s="133">
        <v>20.0</v>
      </c>
      <c r="L251" s="133">
        <v>40.0</v>
      </c>
      <c r="M251" s="133">
        <v>50.0</v>
      </c>
      <c r="N251" s="133">
        <v>10.0</v>
      </c>
      <c r="O251" s="133">
        <v>100.0</v>
      </c>
      <c r="P251" s="133">
        <v>1.0</v>
      </c>
      <c r="Q251" s="133">
        <v>3.0</v>
      </c>
      <c r="R251" s="133">
        <v>1.0</v>
      </c>
    </row>
    <row r="252">
      <c r="A252" s="133" t="s">
        <v>503</v>
      </c>
      <c r="B252" s="134">
        <v>44855.0</v>
      </c>
      <c r="C252" s="133">
        <v>0.0</v>
      </c>
      <c r="D252" s="133">
        <v>20.0</v>
      </c>
      <c r="E252" s="133">
        <v>0.0</v>
      </c>
      <c r="F252" s="133">
        <v>40.0</v>
      </c>
      <c r="G252" s="133">
        <v>116.0</v>
      </c>
      <c r="H252" s="133">
        <v>13.0</v>
      </c>
      <c r="I252" s="133">
        <v>20.0</v>
      </c>
      <c r="J252" s="133">
        <v>0.0</v>
      </c>
      <c r="K252" s="133">
        <v>20.0</v>
      </c>
      <c r="L252" s="133">
        <v>10.0</v>
      </c>
      <c r="M252" s="133">
        <v>25.0</v>
      </c>
      <c r="N252" s="133">
        <v>40.0</v>
      </c>
      <c r="O252" s="133">
        <v>55.0</v>
      </c>
      <c r="P252" s="133">
        <v>0.0</v>
      </c>
      <c r="Q252" s="133">
        <v>5.0</v>
      </c>
      <c r="R252" s="133">
        <v>0.0</v>
      </c>
    </row>
    <row r="253">
      <c r="A253" s="133" t="s">
        <v>504</v>
      </c>
      <c r="B253" s="134">
        <v>44855.0</v>
      </c>
      <c r="C253" s="133">
        <v>100.0</v>
      </c>
      <c r="D253" s="133">
        <v>140.0</v>
      </c>
      <c r="E253" s="133">
        <v>75.0</v>
      </c>
      <c r="F253" s="133">
        <v>200.0</v>
      </c>
      <c r="G253" s="133">
        <v>148.0</v>
      </c>
      <c r="H253" s="133">
        <v>129.0</v>
      </c>
      <c r="I253" s="133">
        <v>50.0</v>
      </c>
      <c r="J253" s="133">
        <v>40.0</v>
      </c>
      <c r="K253" s="133">
        <v>40.0</v>
      </c>
      <c r="L253" s="133">
        <v>130.0</v>
      </c>
      <c r="M253" s="133">
        <v>86.0</v>
      </c>
      <c r="N253" s="133">
        <v>94.0</v>
      </c>
      <c r="O253" s="133">
        <v>242.0</v>
      </c>
      <c r="P253" s="133">
        <v>2.0</v>
      </c>
      <c r="Q253" s="133">
        <v>7.0</v>
      </c>
      <c r="R253" s="133">
        <v>15.0</v>
      </c>
    </row>
    <row r="254">
      <c r="A254" s="133" t="s">
        <v>505</v>
      </c>
      <c r="B254" s="134">
        <v>44855.0</v>
      </c>
      <c r="C254" s="133">
        <v>120.0</v>
      </c>
      <c r="D254" s="133">
        <v>130.0</v>
      </c>
      <c r="E254" s="133">
        <v>70.0</v>
      </c>
      <c r="F254" s="133">
        <v>130.0</v>
      </c>
      <c r="G254" s="133">
        <v>160.0</v>
      </c>
      <c r="H254" s="133">
        <v>111.0</v>
      </c>
      <c r="I254" s="133">
        <v>150.0</v>
      </c>
      <c r="J254" s="133">
        <v>170.0</v>
      </c>
      <c r="K254" s="133">
        <v>70.0</v>
      </c>
      <c r="L254" s="133">
        <v>100.0</v>
      </c>
      <c r="M254" s="133">
        <v>150.0</v>
      </c>
      <c r="N254" s="133">
        <v>100.0</v>
      </c>
      <c r="O254" s="133">
        <v>300.0</v>
      </c>
      <c r="P254" s="133">
        <v>10.0</v>
      </c>
      <c r="Q254" s="133">
        <v>20.0</v>
      </c>
      <c r="R254" s="133">
        <v>5.0</v>
      </c>
    </row>
    <row r="255">
      <c r="A255" s="133" t="s">
        <v>506</v>
      </c>
      <c r="B255" s="134">
        <v>44855.0</v>
      </c>
      <c r="C255" s="133">
        <v>20.0</v>
      </c>
      <c r="D255" s="133">
        <v>100.0</v>
      </c>
      <c r="E255" s="133">
        <v>15.0</v>
      </c>
      <c r="F255" s="133">
        <v>30.0</v>
      </c>
      <c r="G255" s="133">
        <v>16.0</v>
      </c>
      <c r="H255" s="133">
        <v>45.0</v>
      </c>
      <c r="I255" s="133">
        <v>30.0</v>
      </c>
      <c r="J255" s="133">
        <v>10.0</v>
      </c>
      <c r="K255" s="133">
        <v>30.0</v>
      </c>
      <c r="L255" s="133">
        <v>30.0</v>
      </c>
      <c r="M255" s="133">
        <v>60.0</v>
      </c>
      <c r="N255" s="133">
        <v>10.0</v>
      </c>
      <c r="O255" s="133">
        <v>100.0</v>
      </c>
      <c r="P255" s="133">
        <v>3.0</v>
      </c>
      <c r="Q255" s="133">
        <v>0.0</v>
      </c>
      <c r="R255" s="133">
        <v>0.0</v>
      </c>
    </row>
    <row r="256">
      <c r="A256" s="133" t="s">
        <v>507</v>
      </c>
      <c r="B256" s="134">
        <v>44855.0</v>
      </c>
      <c r="C256" s="133">
        <v>20.0</v>
      </c>
      <c r="D256" s="133">
        <v>40.0</v>
      </c>
      <c r="E256" s="133">
        <v>20.0</v>
      </c>
      <c r="F256" s="133">
        <v>70.0</v>
      </c>
      <c r="G256" s="133">
        <v>80.0</v>
      </c>
      <c r="H256" s="133">
        <v>70.0</v>
      </c>
      <c r="I256" s="133">
        <v>50.0</v>
      </c>
      <c r="J256" s="133">
        <v>20.0</v>
      </c>
      <c r="K256" s="133">
        <v>10.0</v>
      </c>
      <c r="L256" s="133">
        <v>110.0</v>
      </c>
      <c r="M256" s="133">
        <v>0.0</v>
      </c>
      <c r="N256" s="133">
        <v>10.0</v>
      </c>
      <c r="O256" s="133">
        <v>462.0</v>
      </c>
      <c r="P256" s="133">
        <v>3.0</v>
      </c>
      <c r="Q256" s="133">
        <v>3.0</v>
      </c>
      <c r="R256" s="133">
        <v>1.0</v>
      </c>
    </row>
    <row r="257">
      <c r="A257" s="133" t="s">
        <v>508</v>
      </c>
      <c r="B257" s="134">
        <v>44855.0</v>
      </c>
      <c r="C257" s="133">
        <v>40.0</v>
      </c>
      <c r="D257" s="133">
        <v>140.0</v>
      </c>
      <c r="E257" s="133">
        <v>10.0</v>
      </c>
      <c r="F257" s="133">
        <v>70.0</v>
      </c>
      <c r="G257" s="133">
        <v>84.0</v>
      </c>
      <c r="H257" s="133">
        <v>64.0</v>
      </c>
      <c r="I257" s="133">
        <v>120.0</v>
      </c>
      <c r="J257" s="133">
        <v>30.0</v>
      </c>
      <c r="K257" s="133">
        <v>30.0</v>
      </c>
      <c r="L257" s="133">
        <v>70.0</v>
      </c>
      <c r="M257" s="133">
        <v>0.0</v>
      </c>
      <c r="N257" s="133">
        <v>73.0</v>
      </c>
      <c r="O257" s="133">
        <v>179.0</v>
      </c>
      <c r="P257" s="133">
        <v>0.0</v>
      </c>
      <c r="Q257" s="133">
        <v>0.0</v>
      </c>
      <c r="R257" s="133">
        <v>0.0</v>
      </c>
    </row>
    <row r="258">
      <c r="A258" s="133" t="s">
        <v>509</v>
      </c>
      <c r="B258" s="134">
        <v>44855.0</v>
      </c>
      <c r="C258" s="133">
        <v>40.0</v>
      </c>
      <c r="D258" s="133">
        <v>150.0</v>
      </c>
      <c r="E258" s="133">
        <v>30.0</v>
      </c>
      <c r="F258" s="133">
        <v>140.0</v>
      </c>
      <c r="G258" s="133">
        <v>164.0</v>
      </c>
      <c r="H258" s="133">
        <v>100.0</v>
      </c>
      <c r="I258" s="133">
        <v>160.0</v>
      </c>
      <c r="J258" s="133">
        <v>30.0</v>
      </c>
      <c r="K258" s="133">
        <v>50.0</v>
      </c>
      <c r="L258" s="133">
        <v>110.0</v>
      </c>
      <c r="M258" s="133">
        <v>0.0</v>
      </c>
      <c r="N258" s="133">
        <v>100.0</v>
      </c>
      <c r="O258" s="133">
        <v>500.0</v>
      </c>
      <c r="P258" s="133">
        <v>10.0</v>
      </c>
      <c r="Q258" s="133">
        <v>20.0</v>
      </c>
      <c r="R258" s="133">
        <v>10.0</v>
      </c>
    </row>
    <row r="259">
      <c r="A259" s="133" t="s">
        <v>510</v>
      </c>
      <c r="B259" s="134">
        <v>44855.0</v>
      </c>
    </row>
    <row r="260">
      <c r="A260" s="133" t="s">
        <v>511</v>
      </c>
      <c r="B260" s="134">
        <v>44855.0</v>
      </c>
      <c r="C260" s="133">
        <v>120.0</v>
      </c>
      <c r="D260" s="133">
        <v>260.0</v>
      </c>
      <c r="E260" s="133">
        <v>10.0</v>
      </c>
      <c r="F260" s="133">
        <v>210.0</v>
      </c>
      <c r="G260" s="133">
        <v>100.0</v>
      </c>
      <c r="H260" s="133">
        <v>0.0</v>
      </c>
      <c r="I260" s="133">
        <v>120.0</v>
      </c>
      <c r="J260" s="133">
        <v>50.0</v>
      </c>
      <c r="K260" s="133">
        <v>40.0</v>
      </c>
      <c r="L260" s="133">
        <v>10.0</v>
      </c>
      <c r="M260" s="133">
        <v>0.0</v>
      </c>
      <c r="N260" s="133">
        <v>5.0</v>
      </c>
      <c r="O260" s="133">
        <v>300.0</v>
      </c>
      <c r="P260" s="133">
        <v>6.0</v>
      </c>
      <c r="Q260" s="133">
        <v>20.0</v>
      </c>
      <c r="R260" s="133">
        <v>2.0</v>
      </c>
    </row>
    <row r="261">
      <c r="A261" s="133" t="s">
        <v>512</v>
      </c>
      <c r="B261" s="134">
        <v>44855.0</v>
      </c>
      <c r="C261" s="133">
        <v>40.0</v>
      </c>
      <c r="D261" s="133">
        <v>10.0</v>
      </c>
      <c r="E261" s="133">
        <v>10.0</v>
      </c>
      <c r="F261" s="133">
        <v>30.0</v>
      </c>
      <c r="G261" s="133">
        <v>48.0</v>
      </c>
      <c r="H261" s="133">
        <v>27.0</v>
      </c>
      <c r="I261" s="133">
        <v>10.0</v>
      </c>
      <c r="J261" s="133">
        <v>30.0</v>
      </c>
      <c r="K261" s="133">
        <v>20.0</v>
      </c>
      <c r="L261" s="133">
        <v>80.0</v>
      </c>
      <c r="M261" s="133">
        <v>54.0</v>
      </c>
      <c r="N261" s="133">
        <v>21.0</v>
      </c>
      <c r="O261" s="133">
        <v>155.0</v>
      </c>
      <c r="P261" s="133">
        <v>0.0</v>
      </c>
      <c r="Q261" s="133">
        <v>0.0</v>
      </c>
      <c r="R261" s="133">
        <v>1.0</v>
      </c>
    </row>
    <row r="262">
      <c r="A262" s="133" t="s">
        <v>487</v>
      </c>
      <c r="B262" s="134">
        <v>44886.0</v>
      </c>
      <c r="C262" s="133">
        <v>40.0</v>
      </c>
      <c r="D262" s="133">
        <v>170.0</v>
      </c>
      <c r="E262" s="133">
        <v>20.0</v>
      </c>
      <c r="F262" s="133">
        <v>140.0</v>
      </c>
      <c r="G262" s="133">
        <v>120.0</v>
      </c>
      <c r="H262" s="133">
        <v>100.0</v>
      </c>
      <c r="I262" s="133">
        <v>120.0</v>
      </c>
      <c r="J262" s="133">
        <v>60.0</v>
      </c>
      <c r="K262" s="133">
        <v>50.0</v>
      </c>
      <c r="L262" s="133">
        <v>180.0</v>
      </c>
      <c r="M262" s="133">
        <v>100.0</v>
      </c>
      <c r="N262" s="133">
        <v>100.0</v>
      </c>
      <c r="O262" s="133">
        <v>500.0</v>
      </c>
      <c r="P262" s="133">
        <v>10.0</v>
      </c>
      <c r="Q262" s="133">
        <v>20.0</v>
      </c>
      <c r="R262" s="133">
        <v>10.0</v>
      </c>
    </row>
    <row r="263">
      <c r="A263" s="133" t="s">
        <v>488</v>
      </c>
      <c r="B263" s="134">
        <v>44886.0</v>
      </c>
      <c r="C263" s="133">
        <v>20.0</v>
      </c>
      <c r="D263" s="133">
        <v>30.0</v>
      </c>
      <c r="E263" s="133">
        <v>30.0</v>
      </c>
      <c r="F263" s="133">
        <v>60.0</v>
      </c>
      <c r="G263" s="133">
        <v>44.0</v>
      </c>
      <c r="H263" s="133">
        <v>50.0</v>
      </c>
      <c r="I263" s="133">
        <v>50.0</v>
      </c>
      <c r="J263" s="133">
        <v>10.0</v>
      </c>
      <c r="K263" s="133">
        <v>30.0</v>
      </c>
      <c r="L263" s="133">
        <v>80.0</v>
      </c>
      <c r="M263" s="133">
        <v>30.0</v>
      </c>
      <c r="N263" s="133">
        <v>10.0</v>
      </c>
      <c r="O263" s="133">
        <v>300.0</v>
      </c>
      <c r="P263" s="133">
        <v>5.0</v>
      </c>
      <c r="Q263" s="133">
        <v>5.0</v>
      </c>
      <c r="R263" s="133">
        <v>8.0</v>
      </c>
    </row>
    <row r="264">
      <c r="A264" s="133" t="s">
        <v>489</v>
      </c>
      <c r="B264" s="134">
        <v>44886.0</v>
      </c>
      <c r="C264" s="133">
        <v>40.0</v>
      </c>
      <c r="D264" s="133">
        <v>40.0</v>
      </c>
      <c r="E264" s="133">
        <v>35.0</v>
      </c>
      <c r="F264" s="133">
        <v>40.0</v>
      </c>
      <c r="G264" s="133">
        <v>40.0</v>
      </c>
      <c r="H264" s="133">
        <v>50.0</v>
      </c>
      <c r="I264" s="133">
        <v>50.0</v>
      </c>
      <c r="J264" s="133">
        <v>20.0</v>
      </c>
      <c r="K264" s="133">
        <v>30.0</v>
      </c>
      <c r="L264" s="133">
        <v>30.0</v>
      </c>
      <c r="M264" s="133">
        <v>30.0</v>
      </c>
      <c r="N264" s="133">
        <v>55.0</v>
      </c>
      <c r="O264" s="133">
        <v>466.0</v>
      </c>
      <c r="P264" s="133">
        <v>4.0</v>
      </c>
      <c r="Q264" s="133">
        <v>9.0</v>
      </c>
      <c r="R264" s="133">
        <v>5.0</v>
      </c>
    </row>
    <row r="265">
      <c r="A265" s="133" t="s">
        <v>490</v>
      </c>
      <c r="B265" s="134">
        <v>44886.0</v>
      </c>
      <c r="C265" s="133">
        <v>20.0</v>
      </c>
      <c r="D265" s="133">
        <v>30.0</v>
      </c>
      <c r="E265" s="133">
        <v>10.0</v>
      </c>
      <c r="F265" s="133">
        <v>30.0</v>
      </c>
      <c r="G265" s="133">
        <v>28.0</v>
      </c>
      <c r="H265" s="133">
        <v>30.0</v>
      </c>
      <c r="I265" s="133">
        <v>50.0</v>
      </c>
      <c r="J265" s="133">
        <v>30.0</v>
      </c>
      <c r="K265" s="133">
        <v>10.0</v>
      </c>
      <c r="L265" s="133">
        <v>20.0</v>
      </c>
      <c r="M265" s="133">
        <v>20.0</v>
      </c>
      <c r="N265" s="133">
        <v>10.0</v>
      </c>
      <c r="O265" s="133">
        <v>110.0</v>
      </c>
      <c r="P265" s="133">
        <v>5.0</v>
      </c>
      <c r="Q265" s="133">
        <v>15.0</v>
      </c>
      <c r="R265" s="133">
        <v>1.0</v>
      </c>
    </row>
    <row r="266">
      <c r="A266" s="133" t="s">
        <v>491</v>
      </c>
      <c r="B266" s="134">
        <v>44886.0</v>
      </c>
      <c r="C266" s="133">
        <v>0.0</v>
      </c>
      <c r="D266" s="133">
        <v>0.0</v>
      </c>
      <c r="E266" s="133">
        <v>35.0</v>
      </c>
      <c r="F266" s="133">
        <v>0.0</v>
      </c>
      <c r="G266" s="133">
        <v>0.0</v>
      </c>
      <c r="H266" s="133">
        <v>0.0</v>
      </c>
      <c r="I266" s="133">
        <v>0.0</v>
      </c>
      <c r="J266" s="133">
        <v>0.0</v>
      </c>
      <c r="K266" s="133">
        <v>0.0</v>
      </c>
      <c r="L266" s="133">
        <v>0.0</v>
      </c>
      <c r="M266" s="133">
        <v>15.0</v>
      </c>
      <c r="N266" s="133">
        <v>30.0</v>
      </c>
      <c r="O266" s="133">
        <v>100.0</v>
      </c>
      <c r="P266" s="133">
        <v>0.0</v>
      </c>
      <c r="Q266" s="133">
        <v>5.0</v>
      </c>
      <c r="R266" s="133">
        <v>2.0</v>
      </c>
    </row>
    <row r="267">
      <c r="A267" s="133" t="s">
        <v>492</v>
      </c>
      <c r="B267" s="134">
        <v>44886.0</v>
      </c>
      <c r="C267" s="133">
        <v>0.0</v>
      </c>
      <c r="D267" s="133">
        <v>30.0</v>
      </c>
      <c r="E267" s="133">
        <v>15.0</v>
      </c>
      <c r="F267" s="133">
        <v>10.0</v>
      </c>
      <c r="G267" s="133">
        <v>8.0</v>
      </c>
      <c r="H267" s="133">
        <v>24.0</v>
      </c>
      <c r="I267" s="133">
        <v>10.0</v>
      </c>
      <c r="J267" s="133">
        <v>10.0</v>
      </c>
      <c r="K267" s="133">
        <v>20.0</v>
      </c>
      <c r="L267" s="133">
        <v>0.0</v>
      </c>
      <c r="M267" s="133">
        <v>20.0</v>
      </c>
      <c r="N267" s="133">
        <v>0.0</v>
      </c>
      <c r="O267" s="133">
        <v>100.0</v>
      </c>
      <c r="P267" s="133">
        <v>2.0</v>
      </c>
      <c r="Q267" s="133">
        <v>0.0</v>
      </c>
      <c r="R267" s="133">
        <v>1.0</v>
      </c>
    </row>
    <row r="268">
      <c r="A268" s="133" t="s">
        <v>493</v>
      </c>
      <c r="B268" s="134">
        <v>44886.0</v>
      </c>
      <c r="C268" s="133">
        <v>40.0</v>
      </c>
      <c r="D268" s="133">
        <v>80.0</v>
      </c>
      <c r="E268" s="133">
        <v>20.0</v>
      </c>
      <c r="F268" s="133">
        <v>80.0</v>
      </c>
      <c r="G268" s="133">
        <v>68.0</v>
      </c>
      <c r="H268" s="133">
        <v>50.0</v>
      </c>
      <c r="I268" s="133">
        <v>70.0</v>
      </c>
      <c r="J268" s="133">
        <v>50.0</v>
      </c>
      <c r="K268" s="133">
        <v>30.0</v>
      </c>
      <c r="L268" s="133">
        <v>100.0</v>
      </c>
      <c r="M268" s="133">
        <v>30.0</v>
      </c>
      <c r="N268" s="133">
        <v>80.0</v>
      </c>
      <c r="O268" s="133">
        <v>400.0</v>
      </c>
      <c r="P268" s="133">
        <v>5.0</v>
      </c>
      <c r="Q268" s="133">
        <v>5.0</v>
      </c>
      <c r="R268" s="133">
        <v>8.0</v>
      </c>
    </row>
    <row r="269">
      <c r="A269" s="133" t="s">
        <v>494</v>
      </c>
      <c r="B269" s="134">
        <v>44886.0</v>
      </c>
      <c r="C269" s="133">
        <v>20.0</v>
      </c>
      <c r="D269" s="133">
        <v>100.0</v>
      </c>
      <c r="E269" s="133">
        <v>15.0</v>
      </c>
      <c r="F269" s="133">
        <v>50.0</v>
      </c>
      <c r="G269" s="133">
        <v>52.0</v>
      </c>
      <c r="H269" s="133">
        <v>50.0</v>
      </c>
      <c r="I269" s="133">
        <v>40.0</v>
      </c>
      <c r="J269" s="133">
        <v>10.0</v>
      </c>
      <c r="K269" s="133">
        <v>10.0</v>
      </c>
      <c r="L269" s="133">
        <v>10.0</v>
      </c>
      <c r="M269" s="133">
        <v>40.0</v>
      </c>
      <c r="N269" s="133">
        <v>50.0</v>
      </c>
      <c r="O269" s="133">
        <v>200.0</v>
      </c>
      <c r="P269" s="133">
        <v>0.0</v>
      </c>
      <c r="Q269" s="133">
        <v>15.0</v>
      </c>
      <c r="R269" s="133">
        <v>4.0</v>
      </c>
    </row>
    <row r="270">
      <c r="A270" s="133" t="s">
        <v>495</v>
      </c>
      <c r="B270" s="134">
        <v>44886.0</v>
      </c>
      <c r="C270" s="133">
        <v>0.0</v>
      </c>
      <c r="D270" s="133">
        <v>0.0</v>
      </c>
      <c r="E270" s="133">
        <v>50.0</v>
      </c>
      <c r="F270" s="133">
        <v>0.0</v>
      </c>
      <c r="G270" s="133">
        <v>40.0</v>
      </c>
      <c r="H270" s="133">
        <v>15.0</v>
      </c>
      <c r="I270" s="133">
        <v>50.0</v>
      </c>
      <c r="J270" s="133">
        <v>0.0</v>
      </c>
      <c r="K270" s="133">
        <v>20.0</v>
      </c>
      <c r="L270" s="133">
        <v>50.0</v>
      </c>
      <c r="M270" s="133">
        <v>30.0</v>
      </c>
      <c r="N270" s="133">
        <v>0.0</v>
      </c>
      <c r="O270" s="133">
        <v>100.0</v>
      </c>
      <c r="P270" s="133">
        <v>0.0</v>
      </c>
      <c r="Q270" s="133">
        <v>0.0</v>
      </c>
      <c r="R270" s="133">
        <v>4.0</v>
      </c>
    </row>
    <row r="271">
      <c r="A271" s="133" t="s">
        <v>496</v>
      </c>
      <c r="B271" s="134">
        <v>44886.0</v>
      </c>
      <c r="C271" s="133">
        <v>0.0</v>
      </c>
      <c r="D271" s="133">
        <v>0.0</v>
      </c>
      <c r="E271" s="133">
        <v>45.0</v>
      </c>
      <c r="F271" s="133">
        <v>50.0</v>
      </c>
      <c r="G271" s="133">
        <v>56.0</v>
      </c>
      <c r="H271" s="133">
        <v>15.0</v>
      </c>
      <c r="I271" s="133">
        <v>40.0</v>
      </c>
      <c r="J271" s="133">
        <v>50.0</v>
      </c>
      <c r="K271" s="133">
        <v>50.0</v>
      </c>
      <c r="L271" s="133">
        <v>60.0</v>
      </c>
      <c r="M271" s="133">
        <v>89.0</v>
      </c>
      <c r="N271" s="133">
        <v>50.0</v>
      </c>
      <c r="O271" s="133">
        <v>100.0</v>
      </c>
      <c r="P271" s="133">
        <v>0.0</v>
      </c>
      <c r="Q271" s="133">
        <v>5.0</v>
      </c>
      <c r="R271" s="133">
        <v>1.0</v>
      </c>
    </row>
    <row r="272">
      <c r="A272" s="133" t="s">
        <v>497</v>
      </c>
      <c r="B272" s="134">
        <v>44886.0</v>
      </c>
      <c r="C272" s="133">
        <v>20.0</v>
      </c>
      <c r="D272" s="133">
        <v>100.0</v>
      </c>
      <c r="E272" s="133">
        <v>50.0</v>
      </c>
      <c r="F272" s="133">
        <v>30.0</v>
      </c>
      <c r="G272" s="133">
        <v>36.0</v>
      </c>
      <c r="H272" s="133">
        <v>14.0</v>
      </c>
      <c r="I272" s="133">
        <v>40.0</v>
      </c>
      <c r="J272" s="133">
        <v>20.0</v>
      </c>
      <c r="K272" s="133">
        <v>10.0</v>
      </c>
      <c r="L272" s="133">
        <v>60.0</v>
      </c>
      <c r="M272" s="133">
        <v>0.0</v>
      </c>
      <c r="N272" s="133">
        <v>100.0</v>
      </c>
      <c r="O272" s="133">
        <v>400.0</v>
      </c>
      <c r="P272" s="133">
        <v>1.0</v>
      </c>
      <c r="Q272" s="133">
        <v>5.0</v>
      </c>
      <c r="R272" s="133">
        <v>2.0</v>
      </c>
    </row>
    <row r="273">
      <c r="A273" s="133" t="s">
        <v>498</v>
      </c>
      <c r="B273" s="134">
        <v>44886.0</v>
      </c>
      <c r="C273" s="133">
        <v>20.0</v>
      </c>
      <c r="D273" s="133">
        <v>130.0</v>
      </c>
      <c r="E273" s="133">
        <v>70.0</v>
      </c>
      <c r="F273" s="133">
        <v>0.0</v>
      </c>
      <c r="G273" s="133">
        <v>128.0</v>
      </c>
      <c r="H273" s="133">
        <v>102.0</v>
      </c>
      <c r="I273" s="133">
        <v>30.0</v>
      </c>
      <c r="J273" s="133">
        <v>10.0</v>
      </c>
      <c r="K273" s="133">
        <v>80.0</v>
      </c>
      <c r="L273" s="133">
        <v>10.0</v>
      </c>
      <c r="M273" s="133">
        <v>72.0</v>
      </c>
      <c r="N273" s="133">
        <v>75.0</v>
      </c>
      <c r="O273" s="133">
        <v>240.0</v>
      </c>
      <c r="P273" s="133">
        <v>0.0</v>
      </c>
      <c r="Q273" s="133">
        <v>0.0</v>
      </c>
      <c r="R273" s="133">
        <v>3.0</v>
      </c>
    </row>
    <row r="274">
      <c r="A274" s="133" t="s">
        <v>499</v>
      </c>
      <c r="B274" s="134">
        <v>44886.0</v>
      </c>
      <c r="C274" s="133">
        <v>20.0</v>
      </c>
      <c r="D274" s="133">
        <v>30.0</v>
      </c>
      <c r="E274" s="133">
        <v>90.0</v>
      </c>
      <c r="F274" s="133">
        <v>10.0</v>
      </c>
      <c r="G274" s="133">
        <v>12.0</v>
      </c>
      <c r="H274" s="133">
        <v>22.0</v>
      </c>
      <c r="I274" s="133">
        <v>40.0</v>
      </c>
      <c r="J274" s="133">
        <v>10.0</v>
      </c>
      <c r="K274" s="133">
        <v>10.0</v>
      </c>
      <c r="L274" s="133">
        <v>110.0</v>
      </c>
      <c r="M274" s="133">
        <v>50.0</v>
      </c>
      <c r="N274" s="133">
        <v>20.0</v>
      </c>
      <c r="O274" s="133">
        <v>100.0</v>
      </c>
      <c r="P274" s="133">
        <v>1.0</v>
      </c>
      <c r="Q274" s="133">
        <v>5.0</v>
      </c>
      <c r="R274" s="133">
        <v>2.0</v>
      </c>
    </row>
    <row r="275">
      <c r="A275" s="133" t="s">
        <v>500</v>
      </c>
      <c r="B275" s="134">
        <v>44886.0</v>
      </c>
      <c r="C275" s="133">
        <v>0.0</v>
      </c>
      <c r="D275" s="133">
        <v>0.0</v>
      </c>
      <c r="E275" s="133">
        <v>0.0</v>
      </c>
      <c r="F275" s="133">
        <v>0.0</v>
      </c>
      <c r="G275" s="133">
        <v>0.0</v>
      </c>
      <c r="H275" s="133">
        <v>0.0</v>
      </c>
      <c r="I275" s="133">
        <v>40.0</v>
      </c>
      <c r="J275" s="133">
        <v>0.0</v>
      </c>
      <c r="K275" s="133">
        <v>30.0</v>
      </c>
      <c r="L275" s="133">
        <v>0.0</v>
      </c>
      <c r="M275" s="133">
        <v>50.0</v>
      </c>
      <c r="N275" s="133">
        <v>0.0</v>
      </c>
      <c r="O275" s="133">
        <v>0.0</v>
      </c>
      <c r="P275" s="133">
        <v>0.0</v>
      </c>
      <c r="Q275" s="133">
        <v>1.0</v>
      </c>
      <c r="R275" s="133">
        <v>0.0</v>
      </c>
    </row>
    <row r="276">
      <c r="A276" s="133" t="s">
        <v>501</v>
      </c>
      <c r="B276" s="134">
        <v>44886.0</v>
      </c>
      <c r="C276" s="133">
        <v>0.0</v>
      </c>
      <c r="D276" s="133">
        <v>40.0</v>
      </c>
      <c r="E276" s="133">
        <v>25.0</v>
      </c>
      <c r="F276" s="133">
        <v>30.0</v>
      </c>
      <c r="G276" s="133">
        <v>32.0</v>
      </c>
      <c r="H276" s="133">
        <v>50.0</v>
      </c>
      <c r="I276" s="133">
        <v>50.0</v>
      </c>
      <c r="J276" s="133">
        <v>0.0</v>
      </c>
      <c r="K276" s="133">
        <v>0.0</v>
      </c>
      <c r="L276" s="133">
        <v>80.0</v>
      </c>
      <c r="M276" s="133">
        <v>88.0</v>
      </c>
      <c r="N276" s="133">
        <v>50.0</v>
      </c>
      <c r="O276" s="133">
        <v>200.0</v>
      </c>
      <c r="P276" s="133">
        <v>0.0</v>
      </c>
      <c r="Q276" s="133">
        <v>5.0</v>
      </c>
      <c r="R276" s="133">
        <v>2.0</v>
      </c>
    </row>
    <row r="277">
      <c r="A277" s="133" t="s">
        <v>502</v>
      </c>
      <c r="B277" s="134">
        <v>44886.0</v>
      </c>
      <c r="C277" s="133">
        <v>20.0</v>
      </c>
      <c r="D277" s="133">
        <v>30.0</v>
      </c>
      <c r="E277" s="133">
        <v>25.0</v>
      </c>
      <c r="F277" s="133">
        <v>40.0</v>
      </c>
      <c r="G277" s="133">
        <v>28.0</v>
      </c>
      <c r="H277" s="133">
        <v>37.0</v>
      </c>
      <c r="I277" s="133">
        <v>30.0</v>
      </c>
      <c r="J277" s="133">
        <v>0.0</v>
      </c>
      <c r="K277" s="133">
        <v>20.0</v>
      </c>
      <c r="L277" s="133">
        <v>40.0</v>
      </c>
      <c r="M277" s="133">
        <v>50.0</v>
      </c>
      <c r="N277" s="133">
        <v>10.0</v>
      </c>
      <c r="O277" s="133">
        <v>100.0</v>
      </c>
      <c r="P277" s="133">
        <v>1.0</v>
      </c>
      <c r="Q277" s="133">
        <v>3.0</v>
      </c>
      <c r="R277" s="133">
        <v>1.0</v>
      </c>
    </row>
    <row r="278">
      <c r="A278" s="133" t="s">
        <v>503</v>
      </c>
      <c r="B278" s="134">
        <v>44886.0</v>
      </c>
      <c r="C278" s="133">
        <v>0.0</v>
      </c>
      <c r="D278" s="133">
        <v>20.0</v>
      </c>
      <c r="E278" s="133">
        <v>0.0</v>
      </c>
      <c r="F278" s="133">
        <v>40.0</v>
      </c>
      <c r="G278" s="133">
        <v>116.0</v>
      </c>
      <c r="H278" s="133">
        <v>13.0</v>
      </c>
      <c r="I278" s="133">
        <v>20.0</v>
      </c>
      <c r="J278" s="133">
        <v>0.0</v>
      </c>
      <c r="K278" s="133">
        <v>20.0</v>
      </c>
      <c r="L278" s="133">
        <v>10.0</v>
      </c>
      <c r="M278" s="133">
        <v>25.0</v>
      </c>
      <c r="N278" s="133">
        <v>40.0</v>
      </c>
      <c r="O278" s="133">
        <v>55.0</v>
      </c>
      <c r="P278" s="133">
        <v>0.0</v>
      </c>
      <c r="Q278" s="133">
        <v>5.0</v>
      </c>
      <c r="R278" s="133">
        <v>0.0</v>
      </c>
    </row>
    <row r="279">
      <c r="A279" s="133" t="s">
        <v>504</v>
      </c>
      <c r="B279" s="134">
        <v>44886.0</v>
      </c>
      <c r="C279" s="133">
        <v>100.0</v>
      </c>
      <c r="D279" s="133">
        <v>140.0</v>
      </c>
      <c r="E279" s="133">
        <v>75.0</v>
      </c>
      <c r="F279" s="133">
        <v>200.0</v>
      </c>
      <c r="G279" s="133">
        <v>148.0</v>
      </c>
      <c r="H279" s="133">
        <v>129.0</v>
      </c>
      <c r="I279" s="133">
        <v>50.0</v>
      </c>
      <c r="J279" s="133">
        <v>40.0</v>
      </c>
      <c r="K279" s="133">
        <v>40.0</v>
      </c>
      <c r="L279" s="133">
        <v>130.0</v>
      </c>
      <c r="M279" s="133">
        <v>86.0</v>
      </c>
      <c r="N279" s="133">
        <v>94.0</v>
      </c>
      <c r="O279" s="133">
        <v>242.0</v>
      </c>
      <c r="P279" s="133">
        <v>2.0</v>
      </c>
      <c r="Q279" s="133">
        <v>7.0</v>
      </c>
      <c r="R279" s="133">
        <v>15.0</v>
      </c>
    </row>
    <row r="280">
      <c r="A280" s="133" t="s">
        <v>505</v>
      </c>
      <c r="B280" s="134">
        <v>44886.0</v>
      </c>
      <c r="C280" s="133">
        <v>120.0</v>
      </c>
      <c r="D280" s="133">
        <v>130.0</v>
      </c>
      <c r="E280" s="133">
        <v>70.0</v>
      </c>
      <c r="F280" s="133">
        <v>130.0</v>
      </c>
      <c r="G280" s="133">
        <v>160.0</v>
      </c>
      <c r="H280" s="133">
        <v>111.0</v>
      </c>
      <c r="I280" s="133">
        <v>150.0</v>
      </c>
      <c r="J280" s="133">
        <v>170.0</v>
      </c>
      <c r="K280" s="133">
        <v>70.0</v>
      </c>
      <c r="L280" s="133">
        <v>100.0</v>
      </c>
      <c r="M280" s="133">
        <v>150.0</v>
      </c>
      <c r="N280" s="133">
        <v>100.0</v>
      </c>
      <c r="O280" s="133">
        <v>300.0</v>
      </c>
      <c r="P280" s="133">
        <v>10.0</v>
      </c>
      <c r="Q280" s="133">
        <v>20.0</v>
      </c>
      <c r="R280" s="133">
        <v>5.0</v>
      </c>
    </row>
    <row r="281">
      <c r="A281" s="133" t="s">
        <v>506</v>
      </c>
      <c r="B281" s="134">
        <v>44886.0</v>
      </c>
      <c r="C281" s="133">
        <v>20.0</v>
      </c>
      <c r="D281" s="133">
        <v>100.0</v>
      </c>
      <c r="E281" s="133">
        <v>15.0</v>
      </c>
      <c r="F281" s="133">
        <v>30.0</v>
      </c>
      <c r="G281" s="133">
        <v>16.0</v>
      </c>
      <c r="H281" s="133">
        <v>45.0</v>
      </c>
      <c r="I281" s="133">
        <v>30.0</v>
      </c>
      <c r="J281" s="133">
        <v>10.0</v>
      </c>
      <c r="K281" s="133">
        <v>30.0</v>
      </c>
      <c r="L281" s="133">
        <v>30.0</v>
      </c>
      <c r="M281" s="133">
        <v>60.0</v>
      </c>
      <c r="N281" s="133">
        <v>10.0</v>
      </c>
      <c r="O281" s="133">
        <v>100.0</v>
      </c>
      <c r="P281" s="133">
        <v>3.0</v>
      </c>
      <c r="Q281" s="133">
        <v>0.0</v>
      </c>
      <c r="R281" s="133">
        <v>0.0</v>
      </c>
    </row>
    <row r="282">
      <c r="A282" s="133" t="s">
        <v>507</v>
      </c>
      <c r="B282" s="134">
        <v>44886.0</v>
      </c>
      <c r="C282" s="133">
        <v>20.0</v>
      </c>
      <c r="D282" s="133">
        <v>40.0</v>
      </c>
      <c r="E282" s="133">
        <v>20.0</v>
      </c>
      <c r="F282" s="133">
        <v>70.0</v>
      </c>
      <c r="G282" s="133">
        <v>80.0</v>
      </c>
      <c r="H282" s="133">
        <v>70.0</v>
      </c>
      <c r="I282" s="133">
        <v>50.0</v>
      </c>
      <c r="J282" s="133">
        <v>20.0</v>
      </c>
      <c r="K282" s="133">
        <v>10.0</v>
      </c>
      <c r="L282" s="133">
        <v>110.0</v>
      </c>
      <c r="M282" s="133">
        <v>0.0</v>
      </c>
      <c r="N282" s="133">
        <v>10.0</v>
      </c>
      <c r="O282" s="133">
        <v>462.0</v>
      </c>
      <c r="P282" s="133">
        <v>3.0</v>
      </c>
      <c r="Q282" s="133">
        <v>3.0</v>
      </c>
      <c r="R282" s="133">
        <v>1.0</v>
      </c>
    </row>
    <row r="283">
      <c r="A283" s="133" t="s">
        <v>508</v>
      </c>
      <c r="B283" s="134">
        <v>44886.0</v>
      </c>
      <c r="C283" s="133">
        <v>40.0</v>
      </c>
      <c r="D283" s="133">
        <v>140.0</v>
      </c>
      <c r="E283" s="133">
        <v>10.0</v>
      </c>
      <c r="F283" s="133">
        <v>70.0</v>
      </c>
      <c r="G283" s="133">
        <v>84.0</v>
      </c>
      <c r="H283" s="133">
        <v>64.0</v>
      </c>
      <c r="I283" s="133">
        <v>120.0</v>
      </c>
      <c r="J283" s="133">
        <v>30.0</v>
      </c>
      <c r="K283" s="133">
        <v>30.0</v>
      </c>
      <c r="L283" s="133">
        <v>70.0</v>
      </c>
      <c r="M283" s="133">
        <v>0.0</v>
      </c>
      <c r="N283" s="133">
        <v>73.0</v>
      </c>
      <c r="O283" s="133">
        <v>179.0</v>
      </c>
      <c r="P283" s="133">
        <v>0.0</v>
      </c>
      <c r="Q283" s="133">
        <v>0.0</v>
      </c>
      <c r="R283" s="133">
        <v>0.0</v>
      </c>
    </row>
    <row r="284">
      <c r="A284" s="133" t="s">
        <v>509</v>
      </c>
      <c r="B284" s="134">
        <v>44886.0</v>
      </c>
      <c r="C284" s="133">
        <v>40.0</v>
      </c>
      <c r="D284" s="133">
        <v>150.0</v>
      </c>
      <c r="E284" s="133">
        <v>30.0</v>
      </c>
      <c r="F284" s="133">
        <v>140.0</v>
      </c>
      <c r="G284" s="133">
        <v>164.0</v>
      </c>
      <c r="H284" s="133">
        <v>100.0</v>
      </c>
      <c r="I284" s="133">
        <v>160.0</v>
      </c>
      <c r="J284" s="133">
        <v>30.0</v>
      </c>
      <c r="K284" s="133">
        <v>50.0</v>
      </c>
      <c r="L284" s="133">
        <v>110.0</v>
      </c>
      <c r="M284" s="133">
        <v>0.0</v>
      </c>
      <c r="N284" s="133">
        <v>100.0</v>
      </c>
      <c r="O284" s="133">
        <v>500.0</v>
      </c>
      <c r="P284" s="133">
        <v>10.0</v>
      </c>
      <c r="Q284" s="133">
        <v>20.0</v>
      </c>
      <c r="R284" s="133">
        <v>10.0</v>
      </c>
    </row>
    <row r="285">
      <c r="A285" s="133" t="s">
        <v>510</v>
      </c>
      <c r="B285" s="134">
        <v>44886.0</v>
      </c>
    </row>
    <row r="286">
      <c r="A286" s="133" t="s">
        <v>511</v>
      </c>
      <c r="B286" s="134">
        <v>44886.0</v>
      </c>
      <c r="C286" s="133">
        <v>80.0</v>
      </c>
      <c r="D286" s="133">
        <v>260.0</v>
      </c>
      <c r="E286" s="133">
        <v>40.0</v>
      </c>
      <c r="F286" s="133">
        <v>200.0</v>
      </c>
      <c r="G286" s="133">
        <v>100.0</v>
      </c>
      <c r="H286" s="133">
        <v>67.0</v>
      </c>
      <c r="I286" s="133">
        <v>110.0</v>
      </c>
      <c r="J286" s="133">
        <v>40.0</v>
      </c>
      <c r="K286" s="133">
        <v>20.0</v>
      </c>
      <c r="L286" s="133">
        <v>0.0</v>
      </c>
      <c r="M286" s="133">
        <v>50.0</v>
      </c>
      <c r="N286" s="133">
        <v>100.0</v>
      </c>
      <c r="O286" s="133">
        <v>500.0</v>
      </c>
      <c r="P286" s="133">
        <v>5.0</v>
      </c>
      <c r="Q286" s="133">
        <v>20.0</v>
      </c>
      <c r="R286" s="133">
        <v>1.0</v>
      </c>
    </row>
    <row r="287">
      <c r="A287" s="133" t="s">
        <v>512</v>
      </c>
      <c r="B287" s="134">
        <v>44886.0</v>
      </c>
      <c r="C287" s="133">
        <v>40.0</v>
      </c>
      <c r="D287" s="133">
        <v>10.0</v>
      </c>
      <c r="E287" s="133">
        <v>10.0</v>
      </c>
      <c r="F287" s="133">
        <v>30.0</v>
      </c>
      <c r="G287" s="133">
        <v>48.0</v>
      </c>
      <c r="H287" s="133">
        <v>27.0</v>
      </c>
      <c r="I287" s="133">
        <v>10.0</v>
      </c>
      <c r="J287" s="133">
        <v>30.0</v>
      </c>
      <c r="K287" s="133">
        <v>20.0</v>
      </c>
      <c r="L287" s="133">
        <v>80.0</v>
      </c>
      <c r="M287" s="133">
        <v>54.0</v>
      </c>
      <c r="N287" s="133">
        <v>21.0</v>
      </c>
      <c r="O287" s="133">
        <v>155.0</v>
      </c>
      <c r="P287" s="133">
        <v>0.0</v>
      </c>
      <c r="Q287" s="133">
        <v>0.0</v>
      </c>
      <c r="R287" s="133">
        <v>1.0</v>
      </c>
    </row>
    <row r="288">
      <c r="A288" s="133" t="s">
        <v>487</v>
      </c>
      <c r="B288" s="134">
        <v>44916.0</v>
      </c>
      <c r="C288" s="133">
        <v>0.0</v>
      </c>
      <c r="D288" s="133">
        <v>0.0</v>
      </c>
      <c r="E288" s="133">
        <v>0.0</v>
      </c>
      <c r="F288" s="133">
        <v>0.0</v>
      </c>
      <c r="G288" s="133">
        <v>20.0</v>
      </c>
      <c r="H288" s="133">
        <v>0.0</v>
      </c>
      <c r="I288" s="133">
        <v>30.0</v>
      </c>
      <c r="J288" s="133">
        <v>10.0</v>
      </c>
      <c r="K288" s="133">
        <v>0.0</v>
      </c>
      <c r="L288" s="133">
        <v>30.0</v>
      </c>
      <c r="M288" s="133">
        <v>40.0</v>
      </c>
      <c r="N288" s="133">
        <v>10.0</v>
      </c>
      <c r="O288" s="133">
        <v>200.0</v>
      </c>
      <c r="P288" s="133">
        <v>0.0</v>
      </c>
      <c r="Q288" s="133">
        <v>5.0</v>
      </c>
      <c r="R288" s="133">
        <v>7.0</v>
      </c>
    </row>
    <row r="289">
      <c r="A289" s="133" t="s">
        <v>488</v>
      </c>
      <c r="B289" s="134">
        <v>44916.0</v>
      </c>
      <c r="C289" s="133">
        <v>40.0</v>
      </c>
      <c r="D289" s="133">
        <v>0.0</v>
      </c>
      <c r="E289" s="133">
        <v>5.0</v>
      </c>
      <c r="F289" s="133">
        <v>10.0</v>
      </c>
      <c r="G289" s="133">
        <v>4.0</v>
      </c>
      <c r="H289" s="133">
        <v>30.0</v>
      </c>
      <c r="I289" s="133">
        <v>30.0</v>
      </c>
      <c r="J289" s="133">
        <v>10.0</v>
      </c>
      <c r="K289" s="133">
        <v>10.0</v>
      </c>
      <c r="L289" s="133">
        <v>80.0</v>
      </c>
      <c r="M289" s="133">
        <v>7.0</v>
      </c>
      <c r="N289" s="133">
        <v>20.0</v>
      </c>
      <c r="O289" s="133">
        <v>283.0</v>
      </c>
      <c r="P289" s="133">
        <v>3.0</v>
      </c>
      <c r="Q289" s="133">
        <v>3.0</v>
      </c>
      <c r="R289" s="133">
        <v>5.0</v>
      </c>
    </row>
    <row r="290">
      <c r="A290" s="133" t="s">
        <v>489</v>
      </c>
      <c r="B290" s="134">
        <v>44916.0</v>
      </c>
      <c r="C290" s="133">
        <v>60.0</v>
      </c>
      <c r="D290" s="133">
        <v>40.0</v>
      </c>
      <c r="E290" s="133">
        <v>25.0</v>
      </c>
      <c r="F290" s="133">
        <v>40.0</v>
      </c>
      <c r="G290" s="133">
        <v>40.0</v>
      </c>
      <c r="H290" s="133">
        <v>43.0</v>
      </c>
      <c r="I290" s="133">
        <v>40.0</v>
      </c>
      <c r="J290" s="133">
        <v>10.0</v>
      </c>
      <c r="K290" s="133">
        <v>10.0</v>
      </c>
      <c r="L290" s="133">
        <v>40.0</v>
      </c>
      <c r="M290" s="133">
        <v>0.0</v>
      </c>
      <c r="N290" s="133">
        <v>106.0</v>
      </c>
      <c r="O290" s="133">
        <v>386.0</v>
      </c>
      <c r="P290" s="133">
        <v>4.0</v>
      </c>
      <c r="Q290" s="133">
        <v>8.0</v>
      </c>
      <c r="R290" s="133">
        <v>6.0</v>
      </c>
    </row>
    <row r="291">
      <c r="A291" s="133" t="s">
        <v>490</v>
      </c>
      <c r="B291" s="134">
        <v>44916.0</v>
      </c>
      <c r="C291" s="133">
        <v>40.0</v>
      </c>
      <c r="D291" s="133">
        <v>100.0</v>
      </c>
      <c r="E291" s="133">
        <v>10.0</v>
      </c>
      <c r="F291" s="133">
        <v>40.0</v>
      </c>
      <c r="G291" s="133">
        <v>36.0</v>
      </c>
      <c r="H291" s="133">
        <v>70.0</v>
      </c>
      <c r="I291" s="133">
        <v>60.0</v>
      </c>
      <c r="J291" s="133">
        <v>10.0</v>
      </c>
      <c r="K291" s="133">
        <v>20.0</v>
      </c>
      <c r="L291" s="133">
        <v>10.0</v>
      </c>
      <c r="M291" s="133">
        <v>0.0</v>
      </c>
      <c r="N291" s="133">
        <v>44.0</v>
      </c>
      <c r="O291" s="133">
        <v>143.0</v>
      </c>
      <c r="P291" s="133">
        <v>3.0</v>
      </c>
      <c r="Q291" s="133">
        <v>4.0</v>
      </c>
      <c r="R291" s="133">
        <v>1.0</v>
      </c>
    </row>
    <row r="292">
      <c r="A292" s="133" t="s">
        <v>491</v>
      </c>
      <c r="B292" s="134">
        <v>44916.0</v>
      </c>
      <c r="C292" s="133">
        <v>60.0</v>
      </c>
      <c r="D292" s="133">
        <v>0.0</v>
      </c>
      <c r="E292" s="133">
        <v>0.0</v>
      </c>
      <c r="F292" s="133">
        <v>0.0</v>
      </c>
      <c r="G292" s="133">
        <v>12.0</v>
      </c>
      <c r="H292" s="133">
        <v>8.0</v>
      </c>
      <c r="I292" s="133">
        <v>120.0</v>
      </c>
      <c r="J292" s="133">
        <v>0.0</v>
      </c>
      <c r="K292" s="133">
        <v>20.0</v>
      </c>
      <c r="L292" s="133">
        <v>60.0</v>
      </c>
      <c r="M292" s="133">
        <v>2.0</v>
      </c>
      <c r="N292" s="133">
        <v>60.0</v>
      </c>
      <c r="O292" s="133">
        <v>0.0</v>
      </c>
      <c r="P292" s="133">
        <v>0.0</v>
      </c>
      <c r="Q292" s="133">
        <v>5.0</v>
      </c>
      <c r="R292" s="133">
        <v>5.0</v>
      </c>
    </row>
    <row r="293">
      <c r="A293" s="133" t="s">
        <v>492</v>
      </c>
      <c r="B293" s="134">
        <v>44916.0</v>
      </c>
      <c r="C293" s="133">
        <v>40.0</v>
      </c>
      <c r="D293" s="133">
        <v>30.0</v>
      </c>
      <c r="E293" s="133">
        <v>10.0</v>
      </c>
      <c r="F293" s="133">
        <v>10.0</v>
      </c>
      <c r="G293" s="133">
        <v>8.0</v>
      </c>
      <c r="H293" s="133">
        <v>20.0</v>
      </c>
      <c r="I293" s="133">
        <v>10.0</v>
      </c>
      <c r="J293" s="133">
        <v>10.0</v>
      </c>
      <c r="K293" s="133">
        <v>10.0</v>
      </c>
      <c r="L293" s="133">
        <v>60.0</v>
      </c>
      <c r="M293" s="133">
        <v>20.0</v>
      </c>
      <c r="N293" s="133">
        <v>10.0</v>
      </c>
      <c r="O293" s="133">
        <v>100.0</v>
      </c>
      <c r="P293" s="133">
        <v>0.0</v>
      </c>
      <c r="Q293" s="133">
        <v>0.0</v>
      </c>
      <c r="R293" s="133">
        <v>2.0</v>
      </c>
    </row>
    <row r="294">
      <c r="A294" s="133" t="s">
        <v>493</v>
      </c>
      <c r="B294" s="134">
        <v>44916.0</v>
      </c>
      <c r="C294" s="133">
        <v>20.0</v>
      </c>
      <c r="D294" s="133">
        <v>100.0</v>
      </c>
      <c r="E294" s="133">
        <v>5.0</v>
      </c>
      <c r="F294" s="133">
        <v>60.0</v>
      </c>
      <c r="G294" s="133">
        <v>100.0</v>
      </c>
      <c r="H294" s="133">
        <v>82.0</v>
      </c>
      <c r="I294" s="133">
        <v>80.0</v>
      </c>
      <c r="J294" s="133">
        <v>20.0</v>
      </c>
      <c r="K294" s="133">
        <v>30.0</v>
      </c>
      <c r="L294" s="133">
        <v>70.0</v>
      </c>
      <c r="M294" s="133">
        <v>25.0</v>
      </c>
      <c r="N294" s="133">
        <v>0.0</v>
      </c>
      <c r="O294" s="133">
        <v>100.0</v>
      </c>
      <c r="P294" s="133">
        <v>4.0</v>
      </c>
      <c r="Q294" s="133">
        <v>0.0</v>
      </c>
      <c r="R294" s="133">
        <v>1.0</v>
      </c>
    </row>
    <row r="295">
      <c r="A295" s="133" t="s">
        <v>494</v>
      </c>
      <c r="B295" s="134">
        <v>44916.0</v>
      </c>
      <c r="C295" s="133">
        <v>60.0</v>
      </c>
      <c r="D295" s="133">
        <v>70.0</v>
      </c>
      <c r="E295" s="133">
        <v>10.0</v>
      </c>
      <c r="F295" s="133">
        <v>50.0</v>
      </c>
      <c r="G295" s="133">
        <v>48.0</v>
      </c>
      <c r="H295" s="133">
        <v>80.0</v>
      </c>
      <c r="I295" s="133">
        <v>70.0</v>
      </c>
      <c r="J295" s="133">
        <v>60.0</v>
      </c>
      <c r="K295" s="133">
        <v>10.0</v>
      </c>
      <c r="L295" s="133">
        <v>40.0</v>
      </c>
      <c r="M295" s="133">
        <v>40.0</v>
      </c>
      <c r="N295" s="133">
        <v>60.0</v>
      </c>
      <c r="O295" s="133">
        <v>400.0</v>
      </c>
      <c r="P295" s="133">
        <v>5.0</v>
      </c>
      <c r="Q295" s="133">
        <v>5.0</v>
      </c>
      <c r="R295" s="133">
        <v>11.0</v>
      </c>
    </row>
    <row r="296">
      <c r="A296" s="133" t="s">
        <v>495</v>
      </c>
      <c r="B296" s="134">
        <v>44916.0</v>
      </c>
      <c r="C296" s="133">
        <v>0.0</v>
      </c>
      <c r="D296" s="133">
        <v>20.0</v>
      </c>
      <c r="E296" s="133">
        <v>5.0</v>
      </c>
      <c r="F296" s="133">
        <v>40.0</v>
      </c>
      <c r="G296" s="133">
        <v>40.0</v>
      </c>
      <c r="H296" s="133">
        <v>16.0</v>
      </c>
      <c r="I296" s="133">
        <v>40.0</v>
      </c>
      <c r="J296" s="133">
        <v>10.0</v>
      </c>
      <c r="K296" s="133">
        <v>40.0</v>
      </c>
      <c r="L296" s="133">
        <v>20.0</v>
      </c>
      <c r="M296" s="133">
        <v>20.0</v>
      </c>
      <c r="N296" s="133">
        <v>20.0</v>
      </c>
      <c r="O296" s="133">
        <v>80.0</v>
      </c>
      <c r="P296" s="133">
        <v>0.0</v>
      </c>
      <c r="Q296" s="133">
        <v>5.0</v>
      </c>
      <c r="R296" s="133">
        <v>5.0</v>
      </c>
    </row>
    <row r="297">
      <c r="A297" s="133" t="s">
        <v>496</v>
      </c>
      <c r="B297" s="134">
        <v>44916.0</v>
      </c>
      <c r="C297" s="133">
        <v>0.0</v>
      </c>
      <c r="D297" s="133">
        <v>0.0</v>
      </c>
      <c r="E297" s="133">
        <v>20.0</v>
      </c>
      <c r="F297" s="133">
        <v>20.0</v>
      </c>
      <c r="G297" s="133">
        <v>24.0</v>
      </c>
      <c r="H297" s="133">
        <v>5.0</v>
      </c>
      <c r="I297" s="133">
        <v>30.0</v>
      </c>
      <c r="J297" s="133">
        <v>40.0</v>
      </c>
      <c r="K297" s="133">
        <v>50.0</v>
      </c>
      <c r="L297" s="133">
        <v>10.0</v>
      </c>
      <c r="M297" s="133">
        <v>0.0</v>
      </c>
      <c r="N297" s="133">
        <v>20.0</v>
      </c>
      <c r="O297" s="133">
        <v>100.0</v>
      </c>
      <c r="P297" s="133">
        <v>0.0</v>
      </c>
      <c r="Q297" s="133">
        <v>0.0</v>
      </c>
      <c r="R297" s="133">
        <v>1.0</v>
      </c>
    </row>
    <row r="298">
      <c r="A298" s="133" t="s">
        <v>497</v>
      </c>
      <c r="B298" s="134">
        <v>44916.0</v>
      </c>
      <c r="C298" s="133">
        <v>20.0</v>
      </c>
      <c r="D298" s="133">
        <v>50.0</v>
      </c>
      <c r="E298" s="133">
        <v>40.0</v>
      </c>
      <c r="F298" s="133">
        <v>0.0</v>
      </c>
      <c r="G298" s="133">
        <v>0.0</v>
      </c>
      <c r="H298" s="133">
        <v>32.0</v>
      </c>
      <c r="I298" s="133">
        <v>40.0</v>
      </c>
      <c r="J298" s="133">
        <v>0.0</v>
      </c>
      <c r="K298" s="133">
        <v>10.0</v>
      </c>
      <c r="L298" s="133">
        <v>50.0</v>
      </c>
      <c r="M298" s="133">
        <v>50.0</v>
      </c>
      <c r="N298" s="133">
        <v>0.0</v>
      </c>
      <c r="O298" s="133">
        <v>40.0</v>
      </c>
      <c r="P298" s="133">
        <v>0.0</v>
      </c>
      <c r="Q298" s="133">
        <v>5.0</v>
      </c>
      <c r="R298" s="133">
        <v>7.0</v>
      </c>
    </row>
    <row r="299">
      <c r="A299" s="133" t="s">
        <v>498</v>
      </c>
      <c r="B299" s="134">
        <v>44916.0</v>
      </c>
      <c r="C299" s="133">
        <v>20.0</v>
      </c>
      <c r="D299" s="133">
        <v>0.0</v>
      </c>
      <c r="E299" s="133">
        <v>0.0</v>
      </c>
      <c r="F299" s="133">
        <v>60.0</v>
      </c>
      <c r="G299" s="133">
        <v>100.0</v>
      </c>
      <c r="H299" s="133">
        <v>76.0</v>
      </c>
      <c r="I299" s="133">
        <v>110.0</v>
      </c>
      <c r="J299" s="133">
        <v>40.0</v>
      </c>
      <c r="K299" s="133">
        <v>50.0</v>
      </c>
      <c r="L299" s="133">
        <v>50.0</v>
      </c>
      <c r="M299" s="133">
        <v>0.0</v>
      </c>
      <c r="N299" s="133">
        <v>30.0</v>
      </c>
      <c r="O299" s="133">
        <v>400.0</v>
      </c>
      <c r="P299" s="133">
        <v>0.0</v>
      </c>
      <c r="Q299" s="133">
        <v>0.0</v>
      </c>
      <c r="R299" s="133">
        <v>0.0</v>
      </c>
    </row>
    <row r="300">
      <c r="A300" s="133" t="s">
        <v>499</v>
      </c>
      <c r="B300" s="134">
        <v>44916.0</v>
      </c>
      <c r="C300" s="133">
        <v>0.0</v>
      </c>
      <c r="D300" s="133">
        <v>0.0</v>
      </c>
      <c r="E300" s="133">
        <v>25.0</v>
      </c>
      <c r="F300" s="133">
        <v>20.0</v>
      </c>
      <c r="G300" s="133">
        <v>0.0</v>
      </c>
      <c r="H300" s="133">
        <v>36.0</v>
      </c>
      <c r="I300" s="133">
        <v>100.0</v>
      </c>
      <c r="J300" s="133">
        <v>0.0</v>
      </c>
      <c r="K300" s="133">
        <v>40.0</v>
      </c>
      <c r="L300" s="133">
        <v>60.0</v>
      </c>
      <c r="M300" s="133">
        <v>50.0</v>
      </c>
      <c r="N300" s="133">
        <v>60.0</v>
      </c>
      <c r="O300" s="133">
        <v>0.0</v>
      </c>
      <c r="P300" s="133">
        <v>0.0</v>
      </c>
      <c r="Q300" s="133">
        <v>2.0</v>
      </c>
      <c r="R300" s="133">
        <v>0.0</v>
      </c>
    </row>
    <row r="301">
      <c r="A301" s="133" t="s">
        <v>500</v>
      </c>
      <c r="B301" s="134">
        <v>44916.0</v>
      </c>
      <c r="C301" s="133">
        <v>20.0</v>
      </c>
      <c r="D301" s="133">
        <v>20.0</v>
      </c>
      <c r="E301" s="133">
        <v>0.0</v>
      </c>
      <c r="F301" s="133">
        <v>0.0</v>
      </c>
      <c r="G301" s="133">
        <v>0.0</v>
      </c>
      <c r="H301" s="133">
        <v>0.0</v>
      </c>
      <c r="I301" s="133">
        <v>80.0</v>
      </c>
      <c r="J301" s="133">
        <v>20.0</v>
      </c>
      <c r="K301" s="133">
        <v>20.0</v>
      </c>
      <c r="L301" s="133">
        <v>10.0</v>
      </c>
      <c r="M301" s="133">
        <v>100.0</v>
      </c>
      <c r="N301" s="133">
        <v>10.0</v>
      </c>
      <c r="O301" s="133">
        <v>8.0</v>
      </c>
      <c r="P301" s="133">
        <v>2.0</v>
      </c>
      <c r="Q301" s="133">
        <v>11.0</v>
      </c>
      <c r="R301" s="133">
        <v>10.0</v>
      </c>
    </row>
    <row r="302">
      <c r="A302" s="133" t="s">
        <v>501</v>
      </c>
      <c r="B302" s="134">
        <v>44916.0</v>
      </c>
      <c r="C302" s="133">
        <v>0.0</v>
      </c>
      <c r="D302" s="133">
        <v>30.0</v>
      </c>
      <c r="E302" s="133">
        <v>30.0</v>
      </c>
      <c r="F302" s="133">
        <v>70.0</v>
      </c>
      <c r="G302" s="133">
        <v>40.0</v>
      </c>
      <c r="H302" s="133">
        <v>0.0</v>
      </c>
      <c r="I302" s="133">
        <v>110.0</v>
      </c>
      <c r="J302" s="133">
        <v>20.0</v>
      </c>
      <c r="K302" s="133">
        <v>30.0</v>
      </c>
      <c r="L302" s="133">
        <v>90.0</v>
      </c>
      <c r="M302" s="133">
        <v>0.0</v>
      </c>
      <c r="N302" s="133">
        <v>20.0</v>
      </c>
      <c r="O302" s="133">
        <v>1000.0</v>
      </c>
      <c r="P302" s="133">
        <v>0.0</v>
      </c>
      <c r="Q302" s="133">
        <v>5.0</v>
      </c>
      <c r="R302" s="133">
        <v>2.0</v>
      </c>
    </row>
    <row r="303">
      <c r="A303" s="133" t="s">
        <v>502</v>
      </c>
      <c r="B303" s="134">
        <v>44916.0</v>
      </c>
      <c r="C303" s="133">
        <v>40.0</v>
      </c>
      <c r="D303" s="133">
        <v>0.0</v>
      </c>
      <c r="E303" s="133">
        <v>0.0</v>
      </c>
      <c r="F303" s="133">
        <v>0.0</v>
      </c>
      <c r="G303" s="133">
        <v>1.0</v>
      </c>
      <c r="H303" s="133">
        <v>14.0</v>
      </c>
      <c r="I303" s="133">
        <v>0.0</v>
      </c>
      <c r="J303" s="133">
        <v>10.0</v>
      </c>
      <c r="K303" s="133">
        <v>0.0</v>
      </c>
      <c r="L303" s="133">
        <v>30.0</v>
      </c>
      <c r="M303" s="133">
        <v>0.0</v>
      </c>
      <c r="N303" s="133">
        <v>40.0</v>
      </c>
      <c r="O303" s="133">
        <v>40.0</v>
      </c>
      <c r="P303" s="133">
        <v>0.0</v>
      </c>
      <c r="Q303" s="133">
        <v>4.0</v>
      </c>
      <c r="R303" s="133">
        <v>4.0</v>
      </c>
    </row>
    <row r="304">
      <c r="A304" s="133" t="s">
        <v>503</v>
      </c>
      <c r="B304" s="134">
        <v>44916.0</v>
      </c>
      <c r="C304" s="133">
        <v>60.0</v>
      </c>
      <c r="D304" s="133">
        <v>20.0</v>
      </c>
      <c r="E304" s="133">
        <v>15.0</v>
      </c>
      <c r="F304" s="133">
        <v>60.0</v>
      </c>
      <c r="G304" s="133">
        <v>40.0</v>
      </c>
      <c r="H304" s="133">
        <v>0.0</v>
      </c>
      <c r="I304" s="133">
        <v>40.0</v>
      </c>
      <c r="J304" s="133">
        <v>20.0</v>
      </c>
      <c r="K304" s="133">
        <v>10.0</v>
      </c>
      <c r="L304" s="133">
        <v>30.0</v>
      </c>
      <c r="M304" s="133">
        <v>50.0</v>
      </c>
      <c r="N304" s="133">
        <v>60.0</v>
      </c>
      <c r="O304" s="133">
        <v>238.0</v>
      </c>
      <c r="P304" s="133">
        <v>0.0</v>
      </c>
      <c r="Q304" s="133">
        <v>0.0</v>
      </c>
      <c r="R304" s="133">
        <v>2.0</v>
      </c>
    </row>
    <row r="305">
      <c r="A305" s="133" t="s">
        <v>504</v>
      </c>
      <c r="B305" s="134">
        <v>44916.0</v>
      </c>
      <c r="C305" s="133">
        <v>40.0</v>
      </c>
      <c r="D305" s="133">
        <v>0.0</v>
      </c>
      <c r="E305" s="133">
        <v>25.0</v>
      </c>
      <c r="F305" s="133">
        <v>60.0</v>
      </c>
      <c r="G305" s="133">
        <v>200.0</v>
      </c>
      <c r="H305" s="133">
        <v>57.0</v>
      </c>
      <c r="I305" s="133">
        <v>40.0</v>
      </c>
      <c r="J305" s="133">
        <v>30.0</v>
      </c>
      <c r="K305" s="133">
        <v>20.0</v>
      </c>
      <c r="L305" s="133">
        <v>70.0</v>
      </c>
      <c r="M305" s="133">
        <v>0.0</v>
      </c>
      <c r="N305" s="133">
        <v>42.0</v>
      </c>
      <c r="O305" s="133">
        <v>335.0</v>
      </c>
      <c r="P305" s="133">
        <v>3.0</v>
      </c>
      <c r="Q305" s="133">
        <v>6.0</v>
      </c>
      <c r="R305" s="133">
        <v>6.0</v>
      </c>
    </row>
    <row r="306">
      <c r="A306" s="133" t="s">
        <v>505</v>
      </c>
      <c r="B306" s="134">
        <v>44916.0</v>
      </c>
      <c r="C306" s="133">
        <v>60.0</v>
      </c>
      <c r="D306" s="133">
        <v>70.0</v>
      </c>
      <c r="E306" s="133">
        <v>10.0</v>
      </c>
      <c r="F306" s="133">
        <v>70.0</v>
      </c>
      <c r="G306" s="133">
        <v>80.0</v>
      </c>
      <c r="H306" s="133">
        <v>62.0</v>
      </c>
      <c r="I306" s="133">
        <v>100.0</v>
      </c>
      <c r="J306" s="133">
        <v>30.0</v>
      </c>
      <c r="K306" s="133">
        <v>40.0</v>
      </c>
      <c r="L306" s="133">
        <v>90.0</v>
      </c>
      <c r="M306" s="133">
        <v>37.0</v>
      </c>
      <c r="N306" s="133">
        <v>74.0</v>
      </c>
      <c r="O306" s="133">
        <v>494.0</v>
      </c>
      <c r="P306" s="133">
        <v>4.0</v>
      </c>
      <c r="Q306" s="133">
        <v>10.0</v>
      </c>
      <c r="R306" s="133">
        <v>7.0</v>
      </c>
    </row>
    <row r="307">
      <c r="A307" s="133" t="s">
        <v>506</v>
      </c>
      <c r="B307" s="134">
        <v>44916.0</v>
      </c>
      <c r="C307" s="133">
        <v>20.0</v>
      </c>
      <c r="D307" s="133">
        <v>50.0</v>
      </c>
      <c r="E307" s="133">
        <v>10.0</v>
      </c>
      <c r="F307" s="133">
        <v>50.0</v>
      </c>
      <c r="G307" s="133">
        <v>36.0</v>
      </c>
      <c r="H307" s="133">
        <v>0.0</v>
      </c>
      <c r="I307" s="133">
        <v>120.0</v>
      </c>
      <c r="J307" s="133">
        <v>20.0</v>
      </c>
      <c r="K307" s="133">
        <v>30.0</v>
      </c>
      <c r="L307" s="133">
        <v>30.0</v>
      </c>
      <c r="M307" s="133">
        <v>11.0</v>
      </c>
      <c r="N307" s="133">
        <v>40.0</v>
      </c>
      <c r="O307" s="133">
        <v>200.0</v>
      </c>
      <c r="P307" s="133">
        <v>5.0</v>
      </c>
      <c r="Q307" s="133">
        <v>15.0</v>
      </c>
      <c r="R307" s="133">
        <v>2.0</v>
      </c>
    </row>
    <row r="308">
      <c r="A308" s="133" t="s">
        <v>507</v>
      </c>
      <c r="B308" s="134">
        <v>44916.0</v>
      </c>
      <c r="C308" s="133">
        <v>0.0</v>
      </c>
      <c r="D308" s="133">
        <v>0.0</v>
      </c>
      <c r="E308" s="133">
        <v>5.0</v>
      </c>
      <c r="F308" s="133">
        <v>40.0</v>
      </c>
      <c r="G308" s="133">
        <v>44.0</v>
      </c>
      <c r="H308" s="133">
        <v>37.0</v>
      </c>
      <c r="I308" s="133">
        <v>40.0</v>
      </c>
      <c r="J308" s="133">
        <v>0.0</v>
      </c>
      <c r="K308" s="133">
        <v>20.0</v>
      </c>
      <c r="L308" s="133">
        <v>90.0</v>
      </c>
      <c r="M308" s="133">
        <v>20.0</v>
      </c>
      <c r="N308" s="133">
        <v>26.0</v>
      </c>
      <c r="O308" s="133">
        <v>356.0</v>
      </c>
      <c r="P308" s="133">
        <v>4.0</v>
      </c>
      <c r="Q308" s="133">
        <v>1.0</v>
      </c>
      <c r="R308" s="133">
        <v>3.0</v>
      </c>
    </row>
    <row r="309">
      <c r="A309" s="133" t="s">
        <v>508</v>
      </c>
      <c r="B309" s="134">
        <v>44916.0</v>
      </c>
      <c r="C309" s="133">
        <v>20.0</v>
      </c>
      <c r="D309" s="133">
        <v>20.0</v>
      </c>
      <c r="E309" s="133">
        <v>0.0</v>
      </c>
      <c r="F309" s="133">
        <v>0.0</v>
      </c>
      <c r="G309" s="133">
        <v>0.0</v>
      </c>
      <c r="H309" s="133">
        <v>2.0</v>
      </c>
      <c r="I309" s="133">
        <v>0.0</v>
      </c>
      <c r="J309" s="133">
        <v>0.0</v>
      </c>
      <c r="K309" s="133">
        <v>0.0</v>
      </c>
      <c r="L309" s="133">
        <v>30.0</v>
      </c>
      <c r="M309" s="133">
        <v>33.0</v>
      </c>
      <c r="N309" s="133">
        <v>20.0</v>
      </c>
      <c r="O309" s="133">
        <v>80.0</v>
      </c>
      <c r="P309" s="133">
        <v>2.0</v>
      </c>
      <c r="Q309" s="133">
        <v>3.0</v>
      </c>
      <c r="R309" s="133">
        <v>1.0</v>
      </c>
    </row>
    <row r="310">
      <c r="A310" s="133" t="s">
        <v>509</v>
      </c>
      <c r="B310" s="134">
        <v>44916.0</v>
      </c>
      <c r="C310" s="133">
        <v>0.0</v>
      </c>
      <c r="D310" s="133">
        <v>0.0</v>
      </c>
      <c r="E310" s="133">
        <v>25.0</v>
      </c>
      <c r="F310" s="133">
        <v>30.0</v>
      </c>
      <c r="G310" s="133">
        <v>68.0</v>
      </c>
      <c r="H310" s="133">
        <v>52.0</v>
      </c>
      <c r="I310" s="133">
        <v>80.0</v>
      </c>
      <c r="J310" s="133">
        <v>20.0</v>
      </c>
      <c r="K310" s="133">
        <v>30.0</v>
      </c>
      <c r="L310" s="133">
        <v>100.0</v>
      </c>
      <c r="M310" s="133">
        <v>0.0</v>
      </c>
      <c r="N310" s="133">
        <v>20.0</v>
      </c>
      <c r="O310" s="133">
        <v>400.0</v>
      </c>
      <c r="P310" s="133">
        <v>0.0</v>
      </c>
      <c r="Q310" s="133">
        <v>5.0</v>
      </c>
      <c r="R310" s="133">
        <v>6.0</v>
      </c>
    </row>
    <row r="311">
      <c r="A311" s="133" t="s">
        <v>510</v>
      </c>
      <c r="B311" s="134">
        <v>44916.0</v>
      </c>
      <c r="C311" s="133">
        <v>0.0</v>
      </c>
      <c r="D311" s="133">
        <v>0.0</v>
      </c>
      <c r="E311" s="133">
        <v>0.0</v>
      </c>
      <c r="F311" s="133">
        <v>0.0</v>
      </c>
      <c r="G311" s="133">
        <v>0.0</v>
      </c>
      <c r="H311" s="133">
        <v>0.0</v>
      </c>
      <c r="I311" s="133">
        <v>0.0</v>
      </c>
      <c r="J311" s="133">
        <v>0.0</v>
      </c>
      <c r="K311" s="133">
        <v>0.0</v>
      </c>
      <c r="L311" s="133">
        <v>0.0</v>
      </c>
      <c r="M311" s="133">
        <v>0.0</v>
      </c>
      <c r="N311" s="133">
        <v>0.0</v>
      </c>
      <c r="O311" s="133">
        <v>0.0</v>
      </c>
      <c r="P311" s="133">
        <v>0.0</v>
      </c>
      <c r="Q311" s="133">
        <v>0.0</v>
      </c>
      <c r="R311" s="133">
        <v>0.0</v>
      </c>
    </row>
    <row r="312">
      <c r="A312" s="133" t="s">
        <v>511</v>
      </c>
      <c r="B312" s="134">
        <v>44916.0</v>
      </c>
      <c r="C312" s="133">
        <v>0.0</v>
      </c>
      <c r="D312" s="133">
        <v>0.0</v>
      </c>
      <c r="E312" s="133">
        <v>10.0</v>
      </c>
      <c r="F312" s="133">
        <v>0.0</v>
      </c>
      <c r="G312" s="133">
        <v>0.0</v>
      </c>
      <c r="H312" s="133">
        <v>0.0</v>
      </c>
      <c r="I312" s="133">
        <v>0.0</v>
      </c>
      <c r="J312" s="133">
        <v>0.0</v>
      </c>
      <c r="K312" s="133">
        <v>10.0</v>
      </c>
      <c r="L312" s="133">
        <v>0.0</v>
      </c>
      <c r="M312" s="133">
        <v>50.0</v>
      </c>
      <c r="N312" s="133">
        <v>30.0</v>
      </c>
      <c r="O312" s="133">
        <v>0.0</v>
      </c>
      <c r="P312" s="133">
        <v>0.0</v>
      </c>
      <c r="Q312" s="133">
        <v>0.0</v>
      </c>
      <c r="R312" s="133">
        <v>7.0</v>
      </c>
    </row>
    <row r="313">
      <c r="A313" s="133" t="s">
        <v>512</v>
      </c>
      <c r="B313" s="134">
        <v>44916.0</v>
      </c>
      <c r="C313" s="133">
        <v>0.0</v>
      </c>
      <c r="D313" s="133">
        <v>0.0</v>
      </c>
      <c r="E313" s="133">
        <v>5.0</v>
      </c>
      <c r="F313" s="133">
        <v>20.0</v>
      </c>
      <c r="G313" s="133">
        <v>12.0</v>
      </c>
      <c r="H313" s="133">
        <v>67.0</v>
      </c>
      <c r="I313" s="133">
        <v>40.0</v>
      </c>
      <c r="J313" s="133">
        <v>20.0</v>
      </c>
      <c r="K313" s="133">
        <v>10.0</v>
      </c>
      <c r="L313" s="133">
        <v>60.0</v>
      </c>
      <c r="M313" s="133">
        <v>0.0</v>
      </c>
      <c r="N313" s="133">
        <v>0.0</v>
      </c>
      <c r="O313" s="133">
        <v>0.0</v>
      </c>
      <c r="P313" s="133">
        <v>0.0</v>
      </c>
      <c r="Q313" s="133">
        <v>0.0</v>
      </c>
      <c r="R313" s="133">
        <v>0.0</v>
      </c>
    </row>
  </sheetData>
  <autoFilter ref="$A$1:$R$313"/>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133" t="s">
        <v>311</v>
      </c>
      <c r="B1" s="133" t="s">
        <v>363</v>
      </c>
      <c r="C1" s="133" t="s">
        <v>12</v>
      </c>
      <c r="D1" s="133" t="s">
        <v>367</v>
      </c>
      <c r="E1" s="133" t="s">
        <v>330</v>
      </c>
      <c r="F1" s="133" t="s">
        <v>368</v>
      </c>
      <c r="G1" s="133" t="s">
        <v>127</v>
      </c>
      <c r="H1" s="133" t="s">
        <v>369</v>
      </c>
      <c r="I1" s="133" t="s">
        <v>370</v>
      </c>
      <c r="J1" s="133" t="s">
        <v>334</v>
      </c>
      <c r="K1" s="133" t="s">
        <v>435</v>
      </c>
      <c r="L1" s="133" t="s">
        <v>513</v>
      </c>
      <c r="M1" s="133" t="s">
        <v>21</v>
      </c>
      <c r="N1" s="133" t="s">
        <v>514</v>
      </c>
      <c r="O1" s="133" t="s">
        <v>515</v>
      </c>
      <c r="P1" s="133" t="s">
        <v>516</v>
      </c>
      <c r="Q1" s="133" t="s">
        <v>517</v>
      </c>
      <c r="R1" s="133" t="s">
        <v>518</v>
      </c>
    </row>
    <row r="2">
      <c r="A2" s="133" t="s">
        <v>453</v>
      </c>
      <c r="B2" s="134">
        <v>44582.0</v>
      </c>
      <c r="C2" s="133">
        <v>1000.0</v>
      </c>
      <c r="D2" s="133">
        <v>240.0</v>
      </c>
      <c r="E2" s="133">
        <v>100.0</v>
      </c>
      <c r="F2" s="133">
        <v>0.0</v>
      </c>
      <c r="G2" s="133">
        <v>0.0</v>
      </c>
      <c r="H2" s="133">
        <v>200.0</v>
      </c>
      <c r="I2" s="133">
        <v>500.0</v>
      </c>
      <c r="J2" s="133">
        <v>200.0</v>
      </c>
      <c r="K2" s="133">
        <v>500.0</v>
      </c>
      <c r="L2" s="133">
        <v>0.0</v>
      </c>
      <c r="M2" s="133">
        <v>0.0</v>
      </c>
      <c r="N2" s="133">
        <v>300.0</v>
      </c>
      <c r="O2" s="133">
        <v>0.0</v>
      </c>
      <c r="P2" s="133">
        <v>50.0</v>
      </c>
      <c r="Q2" s="133">
        <v>50.0</v>
      </c>
      <c r="R2" s="133">
        <v>25.0</v>
      </c>
    </row>
    <row r="3">
      <c r="A3" s="133" t="s">
        <v>454</v>
      </c>
      <c r="B3" s="134">
        <v>44582.0</v>
      </c>
      <c r="C3" s="133">
        <v>40.0</v>
      </c>
      <c r="D3" s="133">
        <v>60.0</v>
      </c>
      <c r="E3" s="133">
        <v>5.0</v>
      </c>
      <c r="F3" s="133">
        <v>50.0</v>
      </c>
      <c r="G3" s="133">
        <v>40.0</v>
      </c>
      <c r="H3" s="133">
        <v>50.0</v>
      </c>
      <c r="I3" s="133">
        <v>40.0</v>
      </c>
      <c r="J3" s="133">
        <v>40.0</v>
      </c>
      <c r="K3" s="133">
        <v>0.0</v>
      </c>
      <c r="L3" s="133">
        <v>30.0</v>
      </c>
      <c r="M3" s="133">
        <v>0.0</v>
      </c>
      <c r="N3" s="133">
        <v>0.0</v>
      </c>
      <c r="O3" s="133">
        <v>300.0</v>
      </c>
      <c r="P3" s="133">
        <v>4.0</v>
      </c>
      <c r="Q3" s="133">
        <v>10.0</v>
      </c>
      <c r="R3" s="133">
        <v>5.0</v>
      </c>
    </row>
    <row r="4">
      <c r="A4" s="133" t="s">
        <v>455</v>
      </c>
      <c r="B4" s="134">
        <v>44582.0</v>
      </c>
      <c r="C4" s="133">
        <v>80.0</v>
      </c>
      <c r="D4" s="133">
        <v>50.0</v>
      </c>
      <c r="E4" s="133">
        <v>20.0</v>
      </c>
      <c r="F4" s="133">
        <v>20.0</v>
      </c>
      <c r="G4" s="133">
        <v>20.0</v>
      </c>
      <c r="H4" s="133">
        <v>0.0</v>
      </c>
      <c r="I4" s="133">
        <v>60.0</v>
      </c>
      <c r="J4" s="133">
        <v>20.0</v>
      </c>
      <c r="K4" s="133">
        <v>0.0</v>
      </c>
      <c r="L4" s="133">
        <v>20.0</v>
      </c>
      <c r="M4" s="133">
        <v>0.0</v>
      </c>
      <c r="N4" s="133">
        <v>40.0</v>
      </c>
      <c r="O4" s="133">
        <v>300.0</v>
      </c>
      <c r="P4" s="133">
        <v>5.0</v>
      </c>
      <c r="Q4" s="133">
        <v>10.0</v>
      </c>
      <c r="R4" s="133">
        <v>3.0</v>
      </c>
    </row>
    <row r="5">
      <c r="A5" s="133" t="s">
        <v>456</v>
      </c>
      <c r="B5" s="134">
        <v>44582.0</v>
      </c>
      <c r="C5" s="133">
        <v>20.0</v>
      </c>
      <c r="D5" s="133">
        <v>70.0</v>
      </c>
      <c r="E5" s="133">
        <v>20.0</v>
      </c>
      <c r="F5" s="133">
        <v>40.0</v>
      </c>
      <c r="G5" s="133">
        <v>48.0</v>
      </c>
      <c r="H5" s="133">
        <v>50.0</v>
      </c>
      <c r="I5" s="133">
        <v>70.0</v>
      </c>
      <c r="J5" s="133">
        <v>40.0</v>
      </c>
      <c r="K5" s="133">
        <v>20.0</v>
      </c>
      <c r="L5" s="133">
        <v>30.0</v>
      </c>
      <c r="M5" s="133">
        <v>50.0</v>
      </c>
      <c r="N5" s="133">
        <v>58.0</v>
      </c>
      <c r="O5" s="133">
        <v>400.0</v>
      </c>
      <c r="P5" s="133">
        <v>0.0</v>
      </c>
      <c r="Q5" s="133">
        <v>10.0</v>
      </c>
      <c r="R5" s="133">
        <v>5.0</v>
      </c>
    </row>
    <row r="6">
      <c r="A6" s="133" t="s">
        <v>457</v>
      </c>
      <c r="B6" s="134">
        <v>44582.0</v>
      </c>
      <c r="C6" s="133">
        <v>60.0</v>
      </c>
      <c r="D6" s="133">
        <v>110.0</v>
      </c>
      <c r="E6" s="133">
        <v>15.0</v>
      </c>
      <c r="F6" s="133">
        <v>100.0</v>
      </c>
      <c r="G6" s="133">
        <v>100.0</v>
      </c>
      <c r="H6" s="133">
        <v>100.0</v>
      </c>
      <c r="I6" s="133">
        <v>100.0</v>
      </c>
      <c r="J6" s="133">
        <v>40.0</v>
      </c>
      <c r="K6" s="133">
        <v>0.0</v>
      </c>
      <c r="L6" s="133">
        <v>10.0</v>
      </c>
      <c r="M6" s="133">
        <v>50.0</v>
      </c>
      <c r="N6" s="133">
        <v>30.0</v>
      </c>
      <c r="O6" s="133">
        <v>600.0</v>
      </c>
      <c r="P6" s="133">
        <v>3.0</v>
      </c>
      <c r="Q6" s="133">
        <v>20.0</v>
      </c>
      <c r="R6" s="133">
        <v>5.0</v>
      </c>
    </row>
    <row r="7">
      <c r="A7" s="133" t="s">
        <v>458</v>
      </c>
      <c r="B7" s="134">
        <v>44582.0</v>
      </c>
      <c r="C7" s="133">
        <v>20.0</v>
      </c>
      <c r="D7" s="133">
        <v>40.0</v>
      </c>
      <c r="E7" s="133">
        <v>0.0</v>
      </c>
      <c r="F7" s="133">
        <v>20.0</v>
      </c>
      <c r="G7" s="133">
        <v>40.0</v>
      </c>
      <c r="H7" s="133">
        <v>50.0</v>
      </c>
      <c r="I7" s="133">
        <v>40.0</v>
      </c>
      <c r="J7" s="133">
        <v>20.0</v>
      </c>
      <c r="K7" s="133">
        <v>10.0</v>
      </c>
      <c r="L7" s="133">
        <v>20.0</v>
      </c>
      <c r="M7" s="133">
        <v>0.0</v>
      </c>
      <c r="N7" s="133">
        <v>20.0</v>
      </c>
      <c r="O7" s="133">
        <v>100.0</v>
      </c>
      <c r="P7" s="133">
        <v>0.0</v>
      </c>
      <c r="Q7" s="133">
        <v>0.0</v>
      </c>
      <c r="R7" s="133">
        <v>0.0</v>
      </c>
    </row>
    <row r="8">
      <c r="A8" s="133" t="s">
        <v>459</v>
      </c>
      <c r="B8" s="134">
        <v>44582.0</v>
      </c>
      <c r="C8" s="133">
        <v>40.0</v>
      </c>
      <c r="D8" s="133">
        <v>30.0</v>
      </c>
      <c r="E8" s="133">
        <v>5.0</v>
      </c>
      <c r="F8" s="133">
        <v>10.0</v>
      </c>
      <c r="G8" s="133">
        <v>0.0</v>
      </c>
      <c r="H8" s="133">
        <v>0.0</v>
      </c>
      <c r="I8" s="133">
        <v>30.0</v>
      </c>
      <c r="J8" s="133">
        <v>10.0</v>
      </c>
      <c r="K8" s="133">
        <v>0.0</v>
      </c>
      <c r="L8" s="133">
        <v>0.0</v>
      </c>
      <c r="M8" s="133">
        <v>0.0</v>
      </c>
      <c r="N8" s="133">
        <v>0.0</v>
      </c>
      <c r="O8" s="133">
        <v>0.0</v>
      </c>
      <c r="P8" s="133">
        <v>0.0</v>
      </c>
      <c r="Q8" s="133">
        <v>0.0</v>
      </c>
      <c r="R8" s="133">
        <v>3.0</v>
      </c>
    </row>
    <row r="9">
      <c r="A9" s="133" t="s">
        <v>460</v>
      </c>
      <c r="B9" s="134">
        <v>44582.0</v>
      </c>
      <c r="C9" s="133">
        <v>60.0</v>
      </c>
      <c r="D9" s="133">
        <v>130.0</v>
      </c>
      <c r="E9" s="133">
        <v>10.0</v>
      </c>
      <c r="F9" s="133">
        <v>50.0</v>
      </c>
      <c r="G9" s="133">
        <v>56.0</v>
      </c>
      <c r="H9" s="133">
        <v>50.0</v>
      </c>
      <c r="I9" s="133">
        <v>50.0</v>
      </c>
      <c r="J9" s="133">
        <v>20.0</v>
      </c>
      <c r="K9" s="133">
        <v>10.0</v>
      </c>
      <c r="L9" s="133">
        <v>60.0</v>
      </c>
      <c r="M9" s="133">
        <v>0.0</v>
      </c>
      <c r="N9" s="133">
        <v>0.0</v>
      </c>
      <c r="O9" s="133">
        <v>500.0</v>
      </c>
      <c r="P9" s="133">
        <v>2.0</v>
      </c>
      <c r="Q9" s="133">
        <v>10.0</v>
      </c>
      <c r="R9" s="133">
        <v>7.0</v>
      </c>
    </row>
    <row r="10">
      <c r="A10" s="133" t="s">
        <v>461</v>
      </c>
      <c r="B10" s="134">
        <v>44582.0</v>
      </c>
      <c r="C10" s="133">
        <v>60.0</v>
      </c>
      <c r="D10" s="133">
        <v>100.0</v>
      </c>
      <c r="E10" s="133">
        <v>0.0</v>
      </c>
      <c r="F10" s="133">
        <v>0.0</v>
      </c>
      <c r="G10" s="133">
        <v>0.0</v>
      </c>
      <c r="H10" s="133">
        <v>0.0</v>
      </c>
      <c r="I10" s="133">
        <v>30.0</v>
      </c>
      <c r="J10" s="133">
        <v>40.0</v>
      </c>
      <c r="K10" s="133">
        <v>10.0</v>
      </c>
      <c r="L10" s="133">
        <v>10.0</v>
      </c>
      <c r="M10" s="133">
        <v>40.0</v>
      </c>
      <c r="N10" s="133">
        <v>50.0</v>
      </c>
      <c r="O10" s="133">
        <v>300.0</v>
      </c>
      <c r="P10" s="133">
        <v>3.0</v>
      </c>
      <c r="Q10" s="133">
        <v>10.0</v>
      </c>
      <c r="R10" s="133">
        <v>5.0</v>
      </c>
    </row>
    <row r="11">
      <c r="A11" s="133" t="s">
        <v>462</v>
      </c>
      <c r="B11" s="134">
        <v>44582.0</v>
      </c>
      <c r="C11" s="133">
        <v>60.0</v>
      </c>
      <c r="D11" s="133">
        <v>130.0</v>
      </c>
      <c r="E11" s="133">
        <v>45.0</v>
      </c>
      <c r="F11" s="133">
        <v>70.0</v>
      </c>
      <c r="G11" s="133">
        <v>48.0</v>
      </c>
      <c r="H11" s="133">
        <v>50.0</v>
      </c>
      <c r="I11" s="133">
        <v>30.0</v>
      </c>
      <c r="J11" s="133">
        <v>20.0</v>
      </c>
      <c r="K11" s="133">
        <v>10.0</v>
      </c>
      <c r="L11" s="133">
        <v>30.0</v>
      </c>
      <c r="M11" s="133">
        <v>30.0</v>
      </c>
      <c r="N11" s="133">
        <v>0.0</v>
      </c>
      <c r="O11" s="133">
        <v>600.0</v>
      </c>
      <c r="P11" s="133">
        <v>0.0</v>
      </c>
      <c r="Q11" s="133">
        <v>10.0</v>
      </c>
      <c r="R11" s="133">
        <v>5.0</v>
      </c>
    </row>
    <row r="12">
      <c r="A12" s="133" t="s">
        <v>463</v>
      </c>
      <c r="B12" s="134">
        <v>44582.0</v>
      </c>
      <c r="C12" s="133">
        <v>80.0</v>
      </c>
      <c r="D12" s="133">
        <v>160.0</v>
      </c>
      <c r="E12" s="133">
        <v>20.0</v>
      </c>
      <c r="F12" s="133">
        <v>100.0</v>
      </c>
      <c r="G12" s="133">
        <v>100.0</v>
      </c>
      <c r="H12" s="133">
        <v>100.0</v>
      </c>
      <c r="I12" s="133">
        <v>100.0</v>
      </c>
      <c r="J12" s="133">
        <v>50.0</v>
      </c>
      <c r="K12" s="133">
        <v>30.0</v>
      </c>
      <c r="L12" s="133">
        <v>50.0</v>
      </c>
      <c r="M12" s="133">
        <v>0.0</v>
      </c>
      <c r="N12" s="133">
        <v>40.0</v>
      </c>
      <c r="O12" s="133">
        <v>400.0</v>
      </c>
      <c r="P12" s="133">
        <v>4.0</v>
      </c>
      <c r="Q12" s="133">
        <v>15.0</v>
      </c>
      <c r="R12" s="133">
        <v>4.0</v>
      </c>
    </row>
    <row r="13">
      <c r="A13" s="133" t="s">
        <v>464</v>
      </c>
      <c r="B13" s="134">
        <v>44582.0</v>
      </c>
      <c r="C13" s="133">
        <v>0.0</v>
      </c>
      <c r="D13" s="133">
        <v>0.0</v>
      </c>
      <c r="E13" s="133">
        <v>0.0</v>
      </c>
      <c r="F13" s="133">
        <v>20.0</v>
      </c>
      <c r="G13" s="133">
        <v>0.0</v>
      </c>
      <c r="H13" s="133">
        <v>50.0</v>
      </c>
      <c r="I13" s="133">
        <v>0.0</v>
      </c>
      <c r="J13" s="133">
        <v>20.0</v>
      </c>
      <c r="K13" s="133">
        <v>0.0</v>
      </c>
      <c r="L13" s="133">
        <v>0.0</v>
      </c>
      <c r="M13" s="133">
        <v>0.0</v>
      </c>
      <c r="N13" s="133">
        <v>0.0</v>
      </c>
      <c r="O13" s="133">
        <v>200.0</v>
      </c>
      <c r="P13" s="133">
        <v>0.0</v>
      </c>
      <c r="Q13" s="133">
        <v>0.0</v>
      </c>
      <c r="R13" s="133">
        <v>5.0</v>
      </c>
    </row>
    <row r="14">
      <c r="A14" s="133" t="s">
        <v>465</v>
      </c>
      <c r="B14" s="134">
        <v>44582.0</v>
      </c>
      <c r="C14" s="133">
        <v>180.0</v>
      </c>
      <c r="D14" s="133">
        <v>270.0</v>
      </c>
      <c r="E14" s="133">
        <v>65.0</v>
      </c>
      <c r="F14" s="133">
        <v>160.0</v>
      </c>
      <c r="G14" s="133">
        <v>180.0</v>
      </c>
      <c r="H14" s="133">
        <v>140.0</v>
      </c>
      <c r="I14" s="133">
        <v>200.0</v>
      </c>
      <c r="J14" s="133">
        <v>100.0</v>
      </c>
      <c r="K14" s="133">
        <v>0.0</v>
      </c>
      <c r="L14" s="133">
        <v>60.0</v>
      </c>
      <c r="M14" s="133">
        <v>20.0</v>
      </c>
      <c r="N14" s="133">
        <v>100.0</v>
      </c>
      <c r="O14" s="133">
        <v>1000.0</v>
      </c>
      <c r="P14" s="133">
        <v>10.0</v>
      </c>
      <c r="Q14" s="133">
        <v>30.0</v>
      </c>
      <c r="R14" s="133">
        <v>12.0</v>
      </c>
    </row>
    <row r="15">
      <c r="A15" s="133" t="s">
        <v>466</v>
      </c>
      <c r="B15" s="134">
        <v>44582.0</v>
      </c>
      <c r="C15" s="133">
        <v>60.0</v>
      </c>
      <c r="D15" s="133">
        <v>90.0</v>
      </c>
      <c r="E15" s="133">
        <v>25.0</v>
      </c>
      <c r="F15" s="133">
        <v>10.0</v>
      </c>
      <c r="G15" s="133">
        <v>4.0</v>
      </c>
      <c r="H15" s="133">
        <v>0.0</v>
      </c>
      <c r="I15" s="133">
        <v>10.0</v>
      </c>
      <c r="J15" s="133">
        <v>40.0</v>
      </c>
      <c r="K15" s="133">
        <v>20.0</v>
      </c>
      <c r="L15" s="133">
        <v>0.0</v>
      </c>
      <c r="M15" s="133">
        <v>0.0</v>
      </c>
      <c r="N15" s="133">
        <v>10.0</v>
      </c>
      <c r="O15" s="133">
        <v>200.0</v>
      </c>
      <c r="P15" s="133">
        <v>3.0</v>
      </c>
      <c r="Q15" s="133">
        <v>10.0</v>
      </c>
      <c r="R15" s="133">
        <v>0.0</v>
      </c>
    </row>
    <row r="16">
      <c r="A16" s="133" t="s">
        <v>467</v>
      </c>
      <c r="B16" s="134">
        <v>44582.0</v>
      </c>
      <c r="C16" s="133">
        <v>40.0</v>
      </c>
      <c r="D16" s="133">
        <v>100.0</v>
      </c>
      <c r="E16" s="133">
        <v>0.0</v>
      </c>
      <c r="F16" s="133">
        <v>0.0</v>
      </c>
      <c r="G16" s="133">
        <v>0.0</v>
      </c>
      <c r="H16" s="133">
        <v>0.0</v>
      </c>
      <c r="I16" s="133">
        <v>0.0</v>
      </c>
      <c r="J16" s="133">
        <v>30.0</v>
      </c>
      <c r="K16" s="133">
        <v>0.0</v>
      </c>
      <c r="L16" s="133">
        <v>0.0</v>
      </c>
      <c r="M16" s="133">
        <v>30.0</v>
      </c>
      <c r="N16" s="133">
        <v>0.0</v>
      </c>
      <c r="O16" s="133">
        <v>400.0</v>
      </c>
      <c r="P16" s="133">
        <v>0.0</v>
      </c>
      <c r="Q16" s="133">
        <v>10.0</v>
      </c>
      <c r="R16" s="133">
        <v>0.0</v>
      </c>
    </row>
    <row r="17">
      <c r="A17" s="133" t="s">
        <v>468</v>
      </c>
      <c r="B17" s="134">
        <v>44582.0</v>
      </c>
      <c r="C17" s="133">
        <v>20.0</v>
      </c>
      <c r="D17" s="133">
        <v>40.0</v>
      </c>
      <c r="E17" s="133">
        <v>0.0</v>
      </c>
      <c r="F17" s="133">
        <v>0.0</v>
      </c>
      <c r="G17" s="133">
        <v>0.0</v>
      </c>
      <c r="H17" s="133">
        <v>0.0</v>
      </c>
      <c r="I17" s="133">
        <v>40.0</v>
      </c>
      <c r="J17" s="133">
        <v>20.0</v>
      </c>
      <c r="K17" s="133">
        <v>10.0</v>
      </c>
      <c r="L17" s="133">
        <v>0.0</v>
      </c>
      <c r="M17" s="133">
        <v>40.0</v>
      </c>
      <c r="N17" s="133">
        <v>34.0</v>
      </c>
      <c r="O17" s="133">
        <v>200.0</v>
      </c>
      <c r="P17" s="133">
        <v>1.0</v>
      </c>
      <c r="Q17" s="133">
        <v>10.0</v>
      </c>
      <c r="R17" s="133">
        <v>3.0</v>
      </c>
    </row>
    <row r="18">
      <c r="A18" s="133" t="s">
        <v>469</v>
      </c>
      <c r="B18" s="134">
        <v>44582.0</v>
      </c>
      <c r="C18" s="133">
        <v>100.0</v>
      </c>
      <c r="D18" s="133">
        <v>230.0</v>
      </c>
      <c r="E18" s="133">
        <v>50.0</v>
      </c>
      <c r="F18" s="133">
        <v>100.0</v>
      </c>
      <c r="G18" s="133">
        <v>84.0</v>
      </c>
      <c r="H18" s="133">
        <v>100.0</v>
      </c>
      <c r="I18" s="133">
        <v>100.0</v>
      </c>
      <c r="J18" s="133">
        <v>100.0</v>
      </c>
      <c r="K18" s="133">
        <v>40.0</v>
      </c>
      <c r="L18" s="133">
        <v>50.0</v>
      </c>
      <c r="M18" s="133">
        <v>0.0</v>
      </c>
      <c r="N18" s="133">
        <v>100.0</v>
      </c>
      <c r="O18" s="133">
        <v>600.0</v>
      </c>
      <c r="P18" s="133">
        <v>5.0</v>
      </c>
      <c r="Q18" s="133">
        <v>20.0</v>
      </c>
      <c r="R18" s="133">
        <v>10.0</v>
      </c>
    </row>
    <row r="19">
      <c r="A19" s="133" t="s">
        <v>470</v>
      </c>
      <c r="B19" s="134">
        <v>44582.0</v>
      </c>
      <c r="C19" s="133">
        <v>60.0</v>
      </c>
      <c r="D19" s="133">
        <v>0.0</v>
      </c>
      <c r="E19" s="133">
        <v>0.0</v>
      </c>
      <c r="F19" s="133">
        <v>0.0</v>
      </c>
      <c r="G19" s="133">
        <v>0.0</v>
      </c>
      <c r="H19" s="133">
        <v>0.0</v>
      </c>
      <c r="I19" s="133">
        <v>20.0</v>
      </c>
      <c r="J19" s="133">
        <v>40.0</v>
      </c>
      <c r="K19" s="133">
        <v>0.0</v>
      </c>
      <c r="L19" s="133">
        <v>0.0</v>
      </c>
      <c r="M19" s="133">
        <v>60.0</v>
      </c>
      <c r="N19" s="133">
        <v>0.0</v>
      </c>
      <c r="O19" s="133">
        <v>300.0</v>
      </c>
      <c r="P19" s="133">
        <v>3.0</v>
      </c>
      <c r="Q19" s="133">
        <v>10.0</v>
      </c>
      <c r="R19" s="133">
        <v>4.0</v>
      </c>
    </row>
    <row r="20">
      <c r="A20" s="133" t="s">
        <v>471</v>
      </c>
      <c r="B20" s="134">
        <v>44582.0</v>
      </c>
      <c r="C20" s="133">
        <v>0.0</v>
      </c>
      <c r="D20" s="133">
        <v>80.0</v>
      </c>
      <c r="E20" s="133">
        <v>0.0</v>
      </c>
      <c r="F20" s="133">
        <v>20.0</v>
      </c>
      <c r="G20" s="133">
        <v>20.0</v>
      </c>
      <c r="H20" s="133">
        <v>0.0</v>
      </c>
      <c r="I20" s="133">
        <v>0.0</v>
      </c>
      <c r="J20" s="133">
        <v>20.0</v>
      </c>
      <c r="K20" s="133">
        <v>10.0</v>
      </c>
      <c r="L20" s="133">
        <v>10.0</v>
      </c>
      <c r="M20" s="133">
        <v>0.0</v>
      </c>
      <c r="N20" s="133">
        <v>40.0</v>
      </c>
      <c r="O20" s="133">
        <v>300.0</v>
      </c>
      <c r="P20" s="133">
        <v>0.0</v>
      </c>
      <c r="Q20" s="133">
        <v>0.0</v>
      </c>
      <c r="R20" s="133">
        <v>3.0</v>
      </c>
    </row>
    <row r="21">
      <c r="A21" s="133" t="s">
        <v>472</v>
      </c>
      <c r="B21" s="134">
        <v>44582.0</v>
      </c>
      <c r="C21" s="133">
        <v>40.0</v>
      </c>
      <c r="D21" s="133">
        <v>150.0</v>
      </c>
      <c r="E21" s="133">
        <v>20.0</v>
      </c>
      <c r="F21" s="133">
        <v>20.0</v>
      </c>
      <c r="G21" s="133">
        <v>24.0</v>
      </c>
      <c r="H21" s="133">
        <v>0.0</v>
      </c>
      <c r="I21" s="133">
        <v>0.0</v>
      </c>
      <c r="J21" s="133">
        <v>20.0</v>
      </c>
      <c r="K21" s="133">
        <v>10.0</v>
      </c>
      <c r="L21" s="133">
        <v>0.0</v>
      </c>
      <c r="M21" s="133">
        <v>0.0</v>
      </c>
      <c r="N21" s="133">
        <v>0.0</v>
      </c>
      <c r="O21" s="133">
        <v>200.0</v>
      </c>
      <c r="P21" s="133">
        <v>0.0</v>
      </c>
      <c r="Q21" s="133">
        <v>10.0</v>
      </c>
      <c r="R21" s="133">
        <v>0.0</v>
      </c>
    </row>
    <row r="22">
      <c r="A22" s="133" t="s">
        <v>473</v>
      </c>
      <c r="B22" s="134">
        <v>44582.0</v>
      </c>
      <c r="C22" s="133">
        <v>60.0</v>
      </c>
      <c r="D22" s="133">
        <v>100.0</v>
      </c>
      <c r="E22" s="133">
        <v>20.0</v>
      </c>
      <c r="F22" s="133">
        <v>80.0</v>
      </c>
      <c r="G22" s="133">
        <v>80.0</v>
      </c>
      <c r="H22" s="133">
        <v>100.0</v>
      </c>
      <c r="I22" s="133">
        <v>100.0</v>
      </c>
      <c r="J22" s="133">
        <v>50.0</v>
      </c>
      <c r="K22" s="133">
        <v>40.0</v>
      </c>
      <c r="L22" s="133">
        <v>0.0</v>
      </c>
      <c r="M22" s="133">
        <v>0.0</v>
      </c>
      <c r="N22" s="133">
        <v>100.0</v>
      </c>
      <c r="O22" s="133">
        <v>400.0</v>
      </c>
      <c r="P22" s="133">
        <v>5.0</v>
      </c>
      <c r="Q22" s="133">
        <v>10.0</v>
      </c>
      <c r="R22" s="133">
        <v>0.0</v>
      </c>
    </row>
    <row r="23">
      <c r="A23" s="133" t="s">
        <v>474</v>
      </c>
      <c r="B23" s="134">
        <v>44582.0</v>
      </c>
      <c r="C23" s="133">
        <v>140.0</v>
      </c>
      <c r="D23" s="133">
        <v>250.0</v>
      </c>
      <c r="E23" s="133">
        <v>100.0</v>
      </c>
      <c r="F23" s="133">
        <v>200.0</v>
      </c>
      <c r="G23" s="133">
        <v>200.0</v>
      </c>
      <c r="H23" s="133">
        <v>100.0</v>
      </c>
      <c r="I23" s="133">
        <v>120.0</v>
      </c>
      <c r="J23" s="133">
        <v>100.0</v>
      </c>
      <c r="K23" s="133">
        <v>50.0</v>
      </c>
      <c r="L23" s="133">
        <v>100.0</v>
      </c>
      <c r="M23" s="133">
        <v>0.0</v>
      </c>
      <c r="N23" s="133">
        <v>100.0</v>
      </c>
      <c r="O23" s="133">
        <v>600.0</v>
      </c>
      <c r="P23" s="133">
        <v>10.0</v>
      </c>
      <c r="Q23" s="133">
        <v>20.0</v>
      </c>
      <c r="R23" s="133">
        <v>0.0</v>
      </c>
    </row>
    <row r="24">
      <c r="A24" s="133" t="s">
        <v>475</v>
      </c>
      <c r="B24" s="134">
        <v>44582.0</v>
      </c>
      <c r="C24" s="133">
        <v>80.0</v>
      </c>
      <c r="D24" s="133">
        <v>100.0</v>
      </c>
      <c r="E24" s="133">
        <v>40.0</v>
      </c>
      <c r="F24" s="133">
        <v>80.0</v>
      </c>
      <c r="G24" s="133">
        <v>80.0</v>
      </c>
      <c r="H24" s="133">
        <v>80.0</v>
      </c>
      <c r="I24" s="133">
        <v>60.0</v>
      </c>
      <c r="J24" s="133">
        <v>30.0</v>
      </c>
      <c r="K24" s="133">
        <v>20.0</v>
      </c>
      <c r="L24" s="133">
        <v>50.0</v>
      </c>
      <c r="M24" s="133">
        <v>0.0</v>
      </c>
      <c r="N24" s="133">
        <v>80.0</v>
      </c>
      <c r="O24" s="133">
        <v>300.0</v>
      </c>
      <c r="P24" s="133">
        <v>4.0</v>
      </c>
      <c r="Q24" s="133">
        <v>10.0</v>
      </c>
      <c r="R24" s="133">
        <v>0.0</v>
      </c>
    </row>
    <row r="25">
      <c r="A25" s="133" t="s">
        <v>476</v>
      </c>
      <c r="B25" s="134">
        <v>44582.0</v>
      </c>
      <c r="C25" s="133">
        <v>80.0</v>
      </c>
      <c r="D25" s="133">
        <v>120.0</v>
      </c>
      <c r="E25" s="133">
        <v>50.0</v>
      </c>
      <c r="F25" s="133">
        <v>50.0</v>
      </c>
      <c r="G25" s="133">
        <v>50.0</v>
      </c>
      <c r="H25" s="133">
        <v>50.0</v>
      </c>
      <c r="I25" s="133">
        <v>60.0</v>
      </c>
      <c r="J25" s="133">
        <v>40.0</v>
      </c>
      <c r="K25" s="133">
        <v>20.0</v>
      </c>
      <c r="L25" s="133">
        <v>30.0</v>
      </c>
      <c r="M25" s="133">
        <v>0.0</v>
      </c>
      <c r="N25" s="133">
        <v>30.0</v>
      </c>
      <c r="O25" s="133">
        <v>300.0</v>
      </c>
      <c r="P25" s="133">
        <v>5.0</v>
      </c>
      <c r="Q25" s="133">
        <v>10.0</v>
      </c>
      <c r="R25" s="133">
        <v>0.0</v>
      </c>
    </row>
    <row r="26">
      <c r="A26" s="133" t="s">
        <v>477</v>
      </c>
      <c r="B26" s="134">
        <v>44582.0</v>
      </c>
      <c r="C26" s="133">
        <v>100.0</v>
      </c>
      <c r="D26" s="133">
        <v>160.0</v>
      </c>
      <c r="E26" s="133">
        <v>20.0</v>
      </c>
      <c r="F26" s="133">
        <v>100.0</v>
      </c>
      <c r="G26" s="133">
        <v>100.0</v>
      </c>
      <c r="H26" s="133">
        <v>68.0</v>
      </c>
      <c r="I26" s="133">
        <v>100.0</v>
      </c>
      <c r="J26" s="133">
        <v>50.0</v>
      </c>
      <c r="K26" s="133">
        <v>20.0</v>
      </c>
      <c r="L26" s="133">
        <v>100.0</v>
      </c>
      <c r="M26" s="133">
        <v>30.0</v>
      </c>
      <c r="N26" s="133">
        <v>38.0</v>
      </c>
      <c r="O26" s="133">
        <v>600.0</v>
      </c>
      <c r="P26" s="133">
        <v>5.0</v>
      </c>
      <c r="Q26" s="133">
        <v>15.0</v>
      </c>
      <c r="R26" s="133">
        <v>0.0</v>
      </c>
    </row>
    <row r="27">
      <c r="A27" s="133" t="s">
        <v>478</v>
      </c>
      <c r="B27" s="134">
        <v>44582.0</v>
      </c>
      <c r="C27" s="133">
        <v>80.0</v>
      </c>
      <c r="D27" s="133">
        <v>100.0</v>
      </c>
      <c r="E27" s="133">
        <v>30.0</v>
      </c>
      <c r="F27" s="133">
        <v>100.0</v>
      </c>
      <c r="G27" s="133">
        <v>100.0</v>
      </c>
      <c r="H27" s="133">
        <v>50.0</v>
      </c>
      <c r="I27" s="133">
        <v>60.0</v>
      </c>
      <c r="J27" s="133">
        <v>40.0</v>
      </c>
      <c r="K27" s="133">
        <v>10.0</v>
      </c>
      <c r="L27" s="133">
        <v>30.0</v>
      </c>
      <c r="M27" s="133">
        <v>0.0</v>
      </c>
      <c r="N27" s="133">
        <v>100.0</v>
      </c>
      <c r="O27" s="133">
        <v>400.0</v>
      </c>
      <c r="P27" s="133">
        <v>5.0</v>
      </c>
      <c r="Q27" s="133">
        <v>15.0</v>
      </c>
      <c r="R27" s="133">
        <v>0.0</v>
      </c>
    </row>
    <row r="28">
      <c r="A28" s="133" t="s">
        <v>479</v>
      </c>
      <c r="B28" s="134">
        <v>44582.0</v>
      </c>
      <c r="C28" s="133">
        <v>40.0</v>
      </c>
      <c r="D28" s="133">
        <v>70.0</v>
      </c>
      <c r="E28" s="133">
        <v>0.0</v>
      </c>
      <c r="F28" s="133">
        <v>50.0</v>
      </c>
      <c r="G28" s="133">
        <v>40.0</v>
      </c>
      <c r="H28" s="133">
        <v>30.0</v>
      </c>
      <c r="I28" s="133">
        <v>0.0</v>
      </c>
      <c r="J28" s="133">
        <v>40.0</v>
      </c>
      <c r="K28" s="133">
        <v>0.0</v>
      </c>
      <c r="L28" s="133">
        <v>0.0</v>
      </c>
      <c r="M28" s="133">
        <v>0.0</v>
      </c>
      <c r="N28" s="133">
        <v>50.0</v>
      </c>
      <c r="O28" s="133">
        <v>400.0</v>
      </c>
      <c r="P28" s="133">
        <v>5.0</v>
      </c>
      <c r="Q28" s="133">
        <v>10.0</v>
      </c>
      <c r="R28" s="133">
        <v>0.0</v>
      </c>
    </row>
    <row r="29">
      <c r="A29" s="133" t="s">
        <v>480</v>
      </c>
      <c r="B29" s="134">
        <v>44582.0</v>
      </c>
      <c r="C29" s="133">
        <v>40.0</v>
      </c>
      <c r="D29" s="133">
        <v>60.0</v>
      </c>
      <c r="E29" s="133">
        <v>20.0</v>
      </c>
      <c r="F29" s="133">
        <v>30.0</v>
      </c>
      <c r="G29" s="133">
        <v>32.0</v>
      </c>
      <c r="H29" s="133">
        <v>30.0</v>
      </c>
      <c r="I29" s="133">
        <v>40.0</v>
      </c>
      <c r="J29" s="133">
        <v>20.0</v>
      </c>
      <c r="K29" s="133">
        <v>20.0</v>
      </c>
      <c r="L29" s="133">
        <v>30.0</v>
      </c>
      <c r="M29" s="133">
        <v>0.0</v>
      </c>
      <c r="N29" s="133">
        <v>40.0</v>
      </c>
      <c r="O29" s="133">
        <v>200.0</v>
      </c>
      <c r="P29" s="133">
        <v>2.0</v>
      </c>
      <c r="Q29" s="133">
        <v>6.0</v>
      </c>
      <c r="R29" s="133">
        <v>0.0</v>
      </c>
    </row>
    <row r="30">
      <c r="A30" s="133" t="s">
        <v>481</v>
      </c>
      <c r="B30" s="134">
        <v>44582.0</v>
      </c>
      <c r="C30" s="133">
        <v>40.0</v>
      </c>
      <c r="D30" s="133">
        <v>70.0</v>
      </c>
      <c r="E30" s="133">
        <v>20.0</v>
      </c>
      <c r="F30" s="133">
        <v>60.0</v>
      </c>
      <c r="G30" s="133">
        <v>60.0</v>
      </c>
      <c r="H30" s="133">
        <v>50.0</v>
      </c>
      <c r="I30" s="133">
        <v>50.0</v>
      </c>
      <c r="J30" s="133">
        <v>30.0</v>
      </c>
      <c r="K30" s="133">
        <v>20.0</v>
      </c>
      <c r="L30" s="133">
        <v>30.0</v>
      </c>
      <c r="M30" s="133">
        <v>0.0</v>
      </c>
      <c r="N30" s="133">
        <v>40.0</v>
      </c>
      <c r="O30" s="133">
        <v>200.0</v>
      </c>
      <c r="P30" s="133">
        <v>2.0</v>
      </c>
      <c r="Q30" s="133">
        <v>10.0</v>
      </c>
      <c r="R30" s="133">
        <v>0.0</v>
      </c>
    </row>
    <row r="31">
      <c r="A31" s="133" t="s">
        <v>482</v>
      </c>
      <c r="B31" s="134">
        <v>44582.0</v>
      </c>
      <c r="C31" s="133">
        <v>80.0</v>
      </c>
      <c r="D31" s="133">
        <v>300.0</v>
      </c>
      <c r="E31" s="133">
        <v>55.0</v>
      </c>
      <c r="F31" s="133">
        <v>170.0</v>
      </c>
      <c r="G31" s="133">
        <v>170.0</v>
      </c>
      <c r="H31" s="133">
        <v>150.0</v>
      </c>
      <c r="I31" s="133">
        <v>150.0</v>
      </c>
      <c r="J31" s="133">
        <v>100.0</v>
      </c>
      <c r="K31" s="133">
        <v>0.0</v>
      </c>
      <c r="L31" s="133">
        <v>80.0</v>
      </c>
      <c r="M31" s="133">
        <v>50.0</v>
      </c>
      <c r="N31" s="133">
        <v>100.0</v>
      </c>
      <c r="O31" s="133">
        <v>1000.0</v>
      </c>
      <c r="P31" s="133">
        <v>4.0</v>
      </c>
      <c r="Q31" s="133">
        <v>20.0</v>
      </c>
      <c r="R31" s="133">
        <v>0.0</v>
      </c>
    </row>
    <row r="32">
      <c r="A32" s="133" t="s">
        <v>483</v>
      </c>
      <c r="B32" s="134">
        <v>44582.0</v>
      </c>
      <c r="C32" s="133">
        <v>40.0</v>
      </c>
      <c r="D32" s="133">
        <v>60.0</v>
      </c>
      <c r="E32" s="133">
        <v>25.0</v>
      </c>
      <c r="F32" s="133">
        <v>60.0</v>
      </c>
      <c r="G32" s="133">
        <v>52.0</v>
      </c>
      <c r="H32" s="133">
        <v>0.0</v>
      </c>
      <c r="I32" s="133">
        <v>40.0</v>
      </c>
      <c r="J32" s="133">
        <v>0.0</v>
      </c>
      <c r="K32" s="133">
        <v>20.0</v>
      </c>
      <c r="L32" s="133">
        <v>0.0</v>
      </c>
      <c r="M32" s="133">
        <v>0.0</v>
      </c>
      <c r="N32" s="133">
        <v>50.0</v>
      </c>
      <c r="O32" s="133">
        <v>200.0</v>
      </c>
      <c r="P32" s="133">
        <v>2.0</v>
      </c>
      <c r="Q32" s="133">
        <v>8.0</v>
      </c>
      <c r="R32" s="133">
        <v>0.0</v>
      </c>
    </row>
    <row r="33">
      <c r="A33" s="133" t="s">
        <v>484</v>
      </c>
      <c r="B33" s="134">
        <v>44582.0</v>
      </c>
      <c r="C33" s="133">
        <v>80.0</v>
      </c>
      <c r="D33" s="133">
        <v>100.0</v>
      </c>
      <c r="E33" s="133">
        <v>10.0</v>
      </c>
      <c r="F33" s="133">
        <v>100.0</v>
      </c>
      <c r="G33" s="133">
        <v>100.0</v>
      </c>
      <c r="H33" s="133">
        <v>50.0</v>
      </c>
      <c r="I33" s="133">
        <v>30.0</v>
      </c>
      <c r="J33" s="133">
        <v>30.0</v>
      </c>
      <c r="K33" s="133">
        <v>30.0</v>
      </c>
      <c r="L33" s="133">
        <v>20.0</v>
      </c>
      <c r="M33" s="133">
        <v>0.0</v>
      </c>
      <c r="N33" s="133">
        <v>80.0</v>
      </c>
      <c r="O33" s="133">
        <v>300.0</v>
      </c>
      <c r="P33" s="133">
        <v>4.0</v>
      </c>
      <c r="Q33" s="133">
        <v>5.0</v>
      </c>
      <c r="R33" s="133">
        <v>0.0</v>
      </c>
    </row>
    <row r="34">
      <c r="A34" s="133" t="s">
        <v>485</v>
      </c>
      <c r="B34" s="134">
        <v>44582.0</v>
      </c>
      <c r="C34" s="133">
        <v>40.0</v>
      </c>
      <c r="D34" s="133">
        <v>120.0</v>
      </c>
      <c r="E34" s="133">
        <v>10.0</v>
      </c>
      <c r="F34" s="133">
        <v>50.0</v>
      </c>
      <c r="G34" s="133">
        <v>52.0</v>
      </c>
      <c r="H34" s="133">
        <v>52.0</v>
      </c>
      <c r="I34" s="133">
        <v>40.0</v>
      </c>
      <c r="J34" s="133">
        <v>30.0</v>
      </c>
      <c r="K34" s="133">
        <v>0.0</v>
      </c>
      <c r="L34" s="133">
        <v>40.0</v>
      </c>
      <c r="M34" s="133">
        <v>0.0</v>
      </c>
      <c r="N34" s="133">
        <v>40.0</v>
      </c>
      <c r="O34" s="133">
        <v>300.0</v>
      </c>
      <c r="P34" s="133">
        <v>4.0</v>
      </c>
      <c r="Q34" s="133">
        <v>15.0</v>
      </c>
      <c r="R34" s="133">
        <v>0.0</v>
      </c>
    </row>
    <row r="35">
      <c r="A35" s="133" t="s">
        <v>486</v>
      </c>
      <c r="B35" s="134">
        <v>44582.0</v>
      </c>
      <c r="C35" s="133">
        <v>200.0</v>
      </c>
      <c r="D35" s="133">
        <v>200.0</v>
      </c>
      <c r="E35" s="133">
        <v>50.0</v>
      </c>
      <c r="F35" s="133">
        <v>150.0</v>
      </c>
      <c r="G35" s="133">
        <v>100.0</v>
      </c>
      <c r="H35" s="133">
        <v>100.0</v>
      </c>
      <c r="I35" s="133">
        <v>150.0</v>
      </c>
      <c r="J35" s="133">
        <v>100.0</v>
      </c>
      <c r="K35" s="133">
        <v>0.0</v>
      </c>
      <c r="L35" s="133">
        <v>0.0</v>
      </c>
      <c r="M35" s="133">
        <v>0.0</v>
      </c>
      <c r="N35" s="133">
        <v>100.0</v>
      </c>
      <c r="O35" s="133">
        <v>600.0</v>
      </c>
      <c r="P35" s="133">
        <v>10.0</v>
      </c>
      <c r="Q35" s="133">
        <v>20.0</v>
      </c>
      <c r="R35" s="133">
        <v>0.0</v>
      </c>
    </row>
    <row r="36">
      <c r="A36" s="133" t="s">
        <v>453</v>
      </c>
      <c r="B36" s="134">
        <v>44613.0</v>
      </c>
      <c r="C36" s="133">
        <v>0.0</v>
      </c>
      <c r="D36" s="133">
        <v>0.0</v>
      </c>
      <c r="E36" s="133">
        <v>100.0</v>
      </c>
      <c r="F36" s="133">
        <v>0.0</v>
      </c>
      <c r="G36" s="133">
        <v>0.0</v>
      </c>
      <c r="H36" s="133">
        <v>300.0</v>
      </c>
      <c r="I36" s="133">
        <v>0.0</v>
      </c>
      <c r="J36" s="133">
        <v>300.0</v>
      </c>
      <c r="K36" s="133">
        <v>400.0</v>
      </c>
      <c r="L36" s="133">
        <v>0.0</v>
      </c>
      <c r="M36" s="133">
        <v>100.0</v>
      </c>
      <c r="N36" s="133">
        <v>200.0</v>
      </c>
      <c r="O36" s="133">
        <v>0.0</v>
      </c>
      <c r="P36" s="133">
        <v>30.0</v>
      </c>
      <c r="Q36" s="133">
        <v>50.0</v>
      </c>
      <c r="R36" s="133">
        <v>25.0</v>
      </c>
    </row>
    <row r="37">
      <c r="A37" s="133" t="s">
        <v>454</v>
      </c>
      <c r="B37" s="134">
        <v>44613.0</v>
      </c>
      <c r="C37" s="133">
        <v>40.0</v>
      </c>
      <c r="D37" s="133">
        <v>100.0</v>
      </c>
      <c r="E37" s="133">
        <v>0.0</v>
      </c>
      <c r="F37" s="133">
        <v>80.0</v>
      </c>
      <c r="G37" s="133">
        <v>0.0</v>
      </c>
      <c r="H37" s="133">
        <v>0.0</v>
      </c>
      <c r="I37" s="133">
        <v>0.0</v>
      </c>
      <c r="J37" s="133">
        <v>60.0</v>
      </c>
      <c r="K37" s="133">
        <v>0.0</v>
      </c>
      <c r="L37" s="133">
        <v>40.0</v>
      </c>
      <c r="M37" s="133">
        <v>0.0</v>
      </c>
      <c r="N37" s="133">
        <v>0.0</v>
      </c>
      <c r="O37" s="133">
        <v>300.0</v>
      </c>
      <c r="P37" s="133">
        <v>0.0</v>
      </c>
      <c r="Q37" s="133">
        <v>0.0</v>
      </c>
      <c r="R37" s="133">
        <v>0.0</v>
      </c>
    </row>
    <row r="38">
      <c r="A38" s="133" t="s">
        <v>455</v>
      </c>
      <c r="B38" s="134">
        <v>44613.0</v>
      </c>
      <c r="C38" s="133">
        <v>0.0</v>
      </c>
      <c r="D38" s="133">
        <v>50.0</v>
      </c>
      <c r="E38" s="133">
        <v>20.0</v>
      </c>
      <c r="F38" s="133">
        <v>40.0</v>
      </c>
      <c r="G38" s="133">
        <v>28.0</v>
      </c>
      <c r="H38" s="133">
        <v>30.0</v>
      </c>
      <c r="I38" s="133">
        <v>30.0</v>
      </c>
      <c r="J38" s="133">
        <v>0.0</v>
      </c>
      <c r="K38" s="133">
        <v>20.0</v>
      </c>
      <c r="L38" s="133">
        <v>0.0</v>
      </c>
      <c r="M38" s="133">
        <v>0.0</v>
      </c>
      <c r="N38" s="133">
        <v>0.0</v>
      </c>
      <c r="O38" s="133">
        <v>100.0</v>
      </c>
      <c r="P38" s="133">
        <v>3.0</v>
      </c>
      <c r="Q38" s="133">
        <v>10.0</v>
      </c>
      <c r="R38" s="133">
        <v>2.0</v>
      </c>
    </row>
    <row r="39">
      <c r="A39" s="133" t="s">
        <v>456</v>
      </c>
      <c r="B39" s="134">
        <v>44613.0</v>
      </c>
      <c r="C39" s="133">
        <v>0.0</v>
      </c>
      <c r="D39" s="133">
        <v>0.0</v>
      </c>
      <c r="E39" s="133">
        <v>0.0</v>
      </c>
      <c r="F39" s="133">
        <v>0.0</v>
      </c>
      <c r="G39" s="133">
        <v>0.0</v>
      </c>
      <c r="H39" s="133">
        <v>0.0</v>
      </c>
      <c r="I39" s="133">
        <v>0.0</v>
      </c>
      <c r="J39" s="133">
        <v>0.0</v>
      </c>
      <c r="K39" s="133">
        <v>0.0</v>
      </c>
      <c r="L39" s="133">
        <v>0.0</v>
      </c>
      <c r="M39" s="133">
        <v>0.0</v>
      </c>
      <c r="N39" s="133">
        <v>0.0</v>
      </c>
      <c r="O39" s="133">
        <v>0.0</v>
      </c>
      <c r="P39" s="133">
        <v>0.0</v>
      </c>
      <c r="Q39" s="133">
        <v>0.0</v>
      </c>
      <c r="R39" s="133">
        <v>0.0</v>
      </c>
    </row>
    <row r="40">
      <c r="A40" s="133" t="s">
        <v>457</v>
      </c>
      <c r="B40" s="134">
        <v>44613.0</v>
      </c>
      <c r="C40" s="133">
        <v>40.0</v>
      </c>
      <c r="D40" s="133">
        <v>100.0</v>
      </c>
      <c r="E40" s="133">
        <v>0.0</v>
      </c>
      <c r="F40" s="133">
        <v>20.0</v>
      </c>
      <c r="G40" s="133">
        <v>48.0</v>
      </c>
      <c r="H40" s="133">
        <v>22.0</v>
      </c>
      <c r="I40" s="133">
        <v>20.0</v>
      </c>
      <c r="J40" s="133">
        <v>30.0</v>
      </c>
      <c r="K40" s="133">
        <v>0.0</v>
      </c>
      <c r="L40" s="133">
        <v>0.0</v>
      </c>
      <c r="M40" s="133">
        <v>0.0</v>
      </c>
      <c r="N40" s="133">
        <v>50.0</v>
      </c>
      <c r="O40" s="133">
        <v>300.0</v>
      </c>
      <c r="P40" s="133">
        <v>5.0</v>
      </c>
      <c r="Q40" s="133">
        <v>10.0</v>
      </c>
      <c r="R40" s="133">
        <v>3.0</v>
      </c>
    </row>
    <row r="41">
      <c r="A41" s="133" t="s">
        <v>458</v>
      </c>
      <c r="B41" s="134">
        <v>44613.0</v>
      </c>
      <c r="C41" s="133">
        <v>40.0</v>
      </c>
      <c r="D41" s="133">
        <v>20.0</v>
      </c>
      <c r="E41" s="133">
        <v>30.0</v>
      </c>
      <c r="F41" s="133">
        <v>40.0</v>
      </c>
      <c r="G41" s="133">
        <v>40.0</v>
      </c>
      <c r="H41" s="133">
        <v>40.0</v>
      </c>
      <c r="I41" s="133">
        <v>40.0</v>
      </c>
      <c r="J41" s="133">
        <v>30.0</v>
      </c>
      <c r="K41" s="133">
        <v>0.0</v>
      </c>
      <c r="L41" s="133">
        <v>10.0</v>
      </c>
      <c r="M41" s="133">
        <v>20.0</v>
      </c>
      <c r="N41" s="133">
        <v>24.0</v>
      </c>
      <c r="O41" s="133">
        <v>200.0</v>
      </c>
      <c r="P41" s="133">
        <v>3.0</v>
      </c>
      <c r="Q41" s="133">
        <v>6.0</v>
      </c>
      <c r="R41" s="133">
        <v>2.0</v>
      </c>
    </row>
    <row r="42">
      <c r="A42" s="133" t="s">
        <v>459</v>
      </c>
      <c r="B42" s="134">
        <v>44613.0</v>
      </c>
      <c r="C42" s="133">
        <v>0.0</v>
      </c>
      <c r="D42" s="133">
        <v>0.0</v>
      </c>
      <c r="E42" s="133">
        <v>0.0</v>
      </c>
      <c r="F42" s="133">
        <v>0.0</v>
      </c>
      <c r="G42" s="133">
        <v>0.0</v>
      </c>
      <c r="H42" s="133">
        <v>0.0</v>
      </c>
      <c r="I42" s="133">
        <v>0.0</v>
      </c>
      <c r="J42" s="133">
        <v>20.0</v>
      </c>
      <c r="K42" s="133">
        <v>0.0</v>
      </c>
      <c r="L42" s="133">
        <v>0.0</v>
      </c>
      <c r="M42" s="133">
        <v>20.0</v>
      </c>
      <c r="N42" s="133">
        <v>0.0</v>
      </c>
      <c r="O42" s="133">
        <v>100.0</v>
      </c>
      <c r="P42" s="133">
        <v>0.0</v>
      </c>
      <c r="Q42" s="133">
        <v>0.0</v>
      </c>
      <c r="R42" s="133">
        <v>2.0</v>
      </c>
    </row>
    <row r="43">
      <c r="A43" s="133" t="s">
        <v>460</v>
      </c>
      <c r="B43" s="134">
        <v>44613.0</v>
      </c>
      <c r="C43" s="133">
        <v>100.0</v>
      </c>
      <c r="D43" s="133">
        <v>200.0</v>
      </c>
      <c r="E43" s="133">
        <v>50.0</v>
      </c>
      <c r="F43" s="133">
        <v>100.0</v>
      </c>
      <c r="G43" s="133">
        <v>100.0</v>
      </c>
      <c r="H43" s="133">
        <v>100.0</v>
      </c>
      <c r="I43" s="133">
        <v>60.0</v>
      </c>
      <c r="J43" s="133">
        <v>60.0</v>
      </c>
      <c r="K43" s="133">
        <v>0.0</v>
      </c>
      <c r="L43" s="133">
        <v>30.0</v>
      </c>
      <c r="M43" s="133">
        <v>0.0</v>
      </c>
      <c r="N43" s="133">
        <v>100.0</v>
      </c>
      <c r="O43" s="133">
        <v>600.0</v>
      </c>
      <c r="P43" s="133">
        <v>5.0</v>
      </c>
      <c r="Q43" s="133">
        <v>15.0</v>
      </c>
      <c r="R43" s="133">
        <v>10.0</v>
      </c>
    </row>
    <row r="44">
      <c r="A44" s="133" t="s">
        <v>461</v>
      </c>
      <c r="B44" s="134">
        <v>44613.0</v>
      </c>
      <c r="C44" s="133">
        <v>40.0</v>
      </c>
      <c r="D44" s="133">
        <v>60.0</v>
      </c>
      <c r="E44" s="133">
        <v>20.0</v>
      </c>
      <c r="F44" s="133">
        <v>50.0</v>
      </c>
      <c r="G44" s="133">
        <v>50.0</v>
      </c>
      <c r="H44" s="133">
        <v>50.0</v>
      </c>
      <c r="I44" s="133">
        <v>40.0</v>
      </c>
      <c r="J44" s="133">
        <v>20.0</v>
      </c>
      <c r="K44" s="133">
        <v>30.0</v>
      </c>
      <c r="L44" s="133">
        <v>50.0</v>
      </c>
      <c r="M44" s="133">
        <v>20.0</v>
      </c>
      <c r="N44" s="133">
        <v>40.0</v>
      </c>
      <c r="O44" s="133">
        <v>100.0</v>
      </c>
      <c r="P44" s="133">
        <v>3.0</v>
      </c>
      <c r="Q44" s="133">
        <v>6.0</v>
      </c>
      <c r="R44" s="133">
        <v>0.0</v>
      </c>
    </row>
    <row r="45">
      <c r="A45" s="133" t="s">
        <v>462</v>
      </c>
      <c r="B45" s="134">
        <v>44613.0</v>
      </c>
      <c r="C45" s="133">
        <v>80.0</v>
      </c>
      <c r="D45" s="133">
        <v>0.0</v>
      </c>
      <c r="E45" s="133">
        <v>35.0</v>
      </c>
      <c r="F45" s="133">
        <v>100.0</v>
      </c>
      <c r="G45" s="133">
        <v>100.0</v>
      </c>
      <c r="H45" s="133">
        <v>50.0</v>
      </c>
      <c r="I45" s="133">
        <v>70.0</v>
      </c>
      <c r="J45" s="133">
        <v>50.0</v>
      </c>
      <c r="K45" s="133">
        <v>0.0</v>
      </c>
      <c r="L45" s="133">
        <v>60.0</v>
      </c>
      <c r="M45" s="133">
        <v>0.0</v>
      </c>
      <c r="N45" s="133">
        <v>0.0</v>
      </c>
      <c r="O45" s="133">
        <v>300.0</v>
      </c>
      <c r="P45" s="133">
        <v>4.0</v>
      </c>
      <c r="Q45" s="133">
        <v>15.0</v>
      </c>
      <c r="R45" s="133">
        <v>3.0</v>
      </c>
    </row>
    <row r="46">
      <c r="A46" s="133" t="s">
        <v>463</v>
      </c>
      <c r="B46" s="134">
        <v>44613.0</v>
      </c>
      <c r="C46" s="133">
        <v>40.0</v>
      </c>
      <c r="D46" s="133">
        <v>60.0</v>
      </c>
      <c r="E46" s="133">
        <v>20.0</v>
      </c>
      <c r="F46" s="133">
        <v>40.0</v>
      </c>
      <c r="G46" s="133">
        <v>40.0</v>
      </c>
      <c r="H46" s="133">
        <v>40.0</v>
      </c>
      <c r="I46" s="133">
        <v>40.0</v>
      </c>
      <c r="J46" s="133">
        <v>20.0</v>
      </c>
      <c r="K46" s="133">
        <v>20.0</v>
      </c>
      <c r="L46" s="133">
        <v>40.0</v>
      </c>
      <c r="M46" s="133">
        <v>20.0</v>
      </c>
      <c r="N46" s="133">
        <v>40.0</v>
      </c>
      <c r="O46" s="133">
        <v>200.0</v>
      </c>
      <c r="P46" s="133">
        <v>2.0</v>
      </c>
      <c r="Q46" s="133">
        <v>6.0</v>
      </c>
      <c r="R46" s="133">
        <v>2.0</v>
      </c>
    </row>
    <row r="47">
      <c r="A47" s="133" t="s">
        <v>464</v>
      </c>
      <c r="B47" s="134">
        <v>44613.0</v>
      </c>
      <c r="C47" s="133">
        <v>20.0</v>
      </c>
      <c r="D47" s="133">
        <v>40.0</v>
      </c>
      <c r="E47" s="133">
        <v>10.0</v>
      </c>
      <c r="F47" s="133">
        <v>30.0</v>
      </c>
      <c r="G47" s="133">
        <v>32.0</v>
      </c>
      <c r="H47" s="133">
        <v>50.0</v>
      </c>
      <c r="I47" s="133">
        <v>0.0</v>
      </c>
      <c r="J47" s="133">
        <v>20.0</v>
      </c>
      <c r="K47" s="133">
        <v>10.0</v>
      </c>
      <c r="L47" s="133">
        <v>0.0</v>
      </c>
      <c r="M47" s="133">
        <v>0.0</v>
      </c>
      <c r="N47" s="133">
        <v>0.0</v>
      </c>
      <c r="O47" s="133">
        <v>100.0</v>
      </c>
      <c r="P47" s="133">
        <v>2.0</v>
      </c>
      <c r="Q47" s="133">
        <v>9.0</v>
      </c>
      <c r="R47" s="133">
        <v>0.0</v>
      </c>
    </row>
    <row r="48">
      <c r="A48" s="133" t="s">
        <v>465</v>
      </c>
      <c r="B48" s="134">
        <v>44613.0</v>
      </c>
      <c r="C48" s="133">
        <v>40.0</v>
      </c>
      <c r="D48" s="133">
        <v>320.0</v>
      </c>
      <c r="E48" s="133">
        <v>45.0</v>
      </c>
      <c r="F48" s="133">
        <v>250.0</v>
      </c>
      <c r="G48" s="133">
        <v>36.0</v>
      </c>
      <c r="H48" s="133">
        <v>0.0</v>
      </c>
      <c r="I48" s="133">
        <v>80.0</v>
      </c>
      <c r="J48" s="133">
        <v>30.0</v>
      </c>
      <c r="K48" s="133">
        <v>0.0</v>
      </c>
      <c r="L48" s="133">
        <v>100.0</v>
      </c>
      <c r="M48" s="133">
        <v>100.0</v>
      </c>
      <c r="N48" s="133">
        <v>100.0</v>
      </c>
      <c r="O48" s="133">
        <v>1000.0</v>
      </c>
      <c r="P48" s="133">
        <v>6.0</v>
      </c>
      <c r="Q48" s="133">
        <v>17.0</v>
      </c>
      <c r="R48" s="133">
        <v>10.0</v>
      </c>
    </row>
    <row r="49">
      <c r="A49" s="133" t="s">
        <v>466</v>
      </c>
      <c r="B49" s="134">
        <v>44613.0</v>
      </c>
      <c r="C49" s="133">
        <v>60.0</v>
      </c>
      <c r="D49" s="133">
        <v>140.0</v>
      </c>
      <c r="E49" s="133">
        <v>50.0</v>
      </c>
      <c r="F49" s="133">
        <v>100.0</v>
      </c>
      <c r="G49" s="133">
        <v>100.0</v>
      </c>
      <c r="H49" s="133">
        <v>100.0</v>
      </c>
      <c r="I49" s="133">
        <v>100.0</v>
      </c>
      <c r="J49" s="133">
        <v>50.0</v>
      </c>
      <c r="K49" s="133">
        <v>40.0</v>
      </c>
      <c r="L49" s="133">
        <v>100.0</v>
      </c>
      <c r="M49" s="133">
        <v>50.0</v>
      </c>
      <c r="N49" s="133">
        <v>100.0</v>
      </c>
      <c r="O49" s="133">
        <v>400.0</v>
      </c>
      <c r="P49" s="133">
        <v>5.0</v>
      </c>
      <c r="Q49" s="133">
        <v>10.0</v>
      </c>
      <c r="R49" s="133">
        <v>5.0</v>
      </c>
    </row>
    <row r="50">
      <c r="A50" s="133" t="s">
        <v>467</v>
      </c>
      <c r="B50" s="134">
        <v>44613.0</v>
      </c>
      <c r="C50" s="133">
        <v>60.0</v>
      </c>
      <c r="D50" s="133">
        <v>100.0</v>
      </c>
      <c r="E50" s="133">
        <v>0.0</v>
      </c>
      <c r="F50" s="133">
        <v>0.0</v>
      </c>
      <c r="G50" s="133">
        <v>0.0</v>
      </c>
      <c r="H50" s="133">
        <v>50.0</v>
      </c>
      <c r="I50" s="133">
        <v>60.0</v>
      </c>
      <c r="J50" s="133">
        <v>40.0</v>
      </c>
      <c r="K50" s="133">
        <v>0.0</v>
      </c>
      <c r="L50" s="133">
        <v>50.0</v>
      </c>
      <c r="M50" s="133">
        <v>40.0</v>
      </c>
      <c r="N50" s="133">
        <v>0.0</v>
      </c>
      <c r="O50" s="133">
        <v>200.0</v>
      </c>
      <c r="P50" s="133">
        <v>5.0</v>
      </c>
      <c r="Q50" s="133">
        <v>10.0</v>
      </c>
      <c r="R50" s="133">
        <v>5.0</v>
      </c>
    </row>
    <row r="51">
      <c r="A51" s="133" t="s">
        <v>468</v>
      </c>
      <c r="B51" s="134">
        <v>44613.0</v>
      </c>
      <c r="C51" s="133">
        <v>40.0</v>
      </c>
      <c r="D51" s="133">
        <v>60.0</v>
      </c>
      <c r="E51" s="133">
        <v>30.0</v>
      </c>
      <c r="F51" s="133">
        <v>40.0</v>
      </c>
      <c r="G51" s="133">
        <v>40.0</v>
      </c>
      <c r="H51" s="133">
        <v>40.0</v>
      </c>
      <c r="I51" s="133">
        <v>40.0</v>
      </c>
      <c r="J51" s="133">
        <v>20.0</v>
      </c>
      <c r="K51" s="133">
        <v>20.0</v>
      </c>
      <c r="L51" s="133">
        <v>40.0</v>
      </c>
      <c r="M51" s="133">
        <v>20.0</v>
      </c>
      <c r="N51" s="133">
        <v>40.0</v>
      </c>
      <c r="O51" s="133">
        <v>200.0</v>
      </c>
      <c r="P51" s="133">
        <v>2.0</v>
      </c>
      <c r="Q51" s="133">
        <v>6.0</v>
      </c>
      <c r="R51" s="133">
        <v>30.0</v>
      </c>
    </row>
    <row r="52">
      <c r="A52" s="133" t="s">
        <v>469</v>
      </c>
      <c r="B52" s="134">
        <v>44613.0</v>
      </c>
      <c r="C52" s="133">
        <v>120.0</v>
      </c>
      <c r="D52" s="133">
        <v>200.0</v>
      </c>
      <c r="E52" s="133">
        <v>50.0</v>
      </c>
      <c r="F52" s="133">
        <v>180.0</v>
      </c>
      <c r="G52" s="133">
        <v>180.0</v>
      </c>
      <c r="H52" s="133">
        <v>100.0</v>
      </c>
      <c r="I52" s="133">
        <v>100.0</v>
      </c>
      <c r="J52" s="133">
        <v>80.0</v>
      </c>
      <c r="K52" s="133">
        <v>60.0</v>
      </c>
      <c r="L52" s="133">
        <v>100.0</v>
      </c>
      <c r="M52" s="133">
        <v>100.0</v>
      </c>
      <c r="N52" s="133">
        <v>100.0</v>
      </c>
      <c r="O52" s="133">
        <v>1000.0</v>
      </c>
      <c r="P52" s="133">
        <v>6.0</v>
      </c>
      <c r="Q52" s="133">
        <v>18.0</v>
      </c>
      <c r="R52" s="133">
        <v>12.0</v>
      </c>
    </row>
    <row r="53">
      <c r="A53" s="133" t="s">
        <v>470</v>
      </c>
      <c r="B53" s="134">
        <v>44613.0</v>
      </c>
      <c r="C53" s="133">
        <v>100.0</v>
      </c>
      <c r="D53" s="133">
        <v>120.0</v>
      </c>
      <c r="E53" s="133">
        <v>40.0</v>
      </c>
      <c r="F53" s="133">
        <v>100.0</v>
      </c>
      <c r="G53" s="133">
        <v>100.0</v>
      </c>
      <c r="H53" s="133">
        <v>100.0</v>
      </c>
      <c r="I53" s="133">
        <v>100.0</v>
      </c>
      <c r="J53" s="133">
        <v>80.0</v>
      </c>
      <c r="K53" s="133">
        <v>60.0</v>
      </c>
      <c r="L53" s="133">
        <v>100.0</v>
      </c>
      <c r="M53" s="133">
        <v>100.0</v>
      </c>
      <c r="N53" s="133">
        <v>100.0</v>
      </c>
      <c r="O53" s="133">
        <v>600.0</v>
      </c>
      <c r="P53" s="133">
        <v>6.0</v>
      </c>
      <c r="Q53" s="133">
        <v>15.0</v>
      </c>
      <c r="R53" s="133">
        <v>10.0</v>
      </c>
    </row>
    <row r="54">
      <c r="A54" s="133" t="s">
        <v>471</v>
      </c>
      <c r="B54" s="134">
        <v>44613.0</v>
      </c>
      <c r="C54" s="133">
        <v>0.0</v>
      </c>
      <c r="D54" s="133">
        <v>50.0</v>
      </c>
      <c r="E54" s="133">
        <v>10.0</v>
      </c>
      <c r="F54" s="133">
        <v>80.0</v>
      </c>
      <c r="G54" s="133">
        <v>80.0</v>
      </c>
      <c r="H54" s="133">
        <v>0.0</v>
      </c>
      <c r="I54" s="133">
        <v>0.0</v>
      </c>
      <c r="J54" s="133">
        <v>30.0</v>
      </c>
      <c r="K54" s="133">
        <v>0.0</v>
      </c>
      <c r="L54" s="133">
        <v>0.0</v>
      </c>
      <c r="M54" s="133">
        <v>0.0</v>
      </c>
      <c r="N54" s="133">
        <v>60.0</v>
      </c>
      <c r="O54" s="133">
        <v>200.0</v>
      </c>
      <c r="P54" s="133">
        <v>3.0</v>
      </c>
      <c r="Q54" s="133">
        <v>10.0</v>
      </c>
      <c r="R54" s="133">
        <v>5.0</v>
      </c>
    </row>
    <row r="55">
      <c r="A55" s="133" t="s">
        <v>472</v>
      </c>
      <c r="B55" s="134">
        <v>44613.0</v>
      </c>
      <c r="C55" s="133">
        <v>40.0</v>
      </c>
      <c r="D55" s="133">
        <v>70.0</v>
      </c>
      <c r="E55" s="133">
        <v>30.0</v>
      </c>
      <c r="F55" s="133">
        <v>60.0</v>
      </c>
      <c r="G55" s="133">
        <v>60.0</v>
      </c>
      <c r="H55" s="133">
        <v>50.0</v>
      </c>
      <c r="I55" s="133">
        <v>50.0</v>
      </c>
      <c r="J55" s="133">
        <v>30.0</v>
      </c>
      <c r="K55" s="133">
        <v>10.0</v>
      </c>
      <c r="L55" s="133">
        <v>0.0</v>
      </c>
      <c r="M55" s="133">
        <v>0.0</v>
      </c>
      <c r="N55" s="133">
        <v>100.0</v>
      </c>
      <c r="O55" s="133">
        <v>200.0</v>
      </c>
      <c r="P55" s="133">
        <v>5.0</v>
      </c>
      <c r="Q55" s="133">
        <v>10.0</v>
      </c>
      <c r="R55" s="133">
        <v>0.0</v>
      </c>
    </row>
    <row r="56">
      <c r="A56" s="133" t="s">
        <v>473</v>
      </c>
      <c r="B56" s="134">
        <v>44613.0</v>
      </c>
      <c r="C56" s="133">
        <v>60.0</v>
      </c>
      <c r="D56" s="133">
        <v>60.0</v>
      </c>
      <c r="E56" s="133">
        <v>0.0</v>
      </c>
      <c r="F56" s="133">
        <v>60.0</v>
      </c>
      <c r="G56" s="133">
        <v>40.0</v>
      </c>
      <c r="H56" s="133">
        <v>30.0</v>
      </c>
      <c r="I56" s="133">
        <v>40.0</v>
      </c>
      <c r="J56" s="133">
        <v>30.0</v>
      </c>
      <c r="K56" s="133">
        <v>20.0</v>
      </c>
      <c r="L56" s="133">
        <v>20.0</v>
      </c>
      <c r="M56" s="133">
        <v>0.0</v>
      </c>
      <c r="N56" s="133">
        <v>0.0</v>
      </c>
      <c r="O56" s="133">
        <v>0.0</v>
      </c>
      <c r="P56" s="133">
        <v>3.0</v>
      </c>
      <c r="Q56" s="133">
        <v>5.0</v>
      </c>
      <c r="R56" s="133">
        <v>3.0</v>
      </c>
    </row>
    <row r="57">
      <c r="A57" s="133" t="s">
        <v>474</v>
      </c>
      <c r="B57" s="134">
        <v>44613.0</v>
      </c>
      <c r="C57" s="133">
        <v>20.0</v>
      </c>
      <c r="D57" s="133">
        <v>30.0</v>
      </c>
      <c r="E57" s="133">
        <v>0.0</v>
      </c>
      <c r="F57" s="133">
        <v>40.0</v>
      </c>
      <c r="G57" s="133">
        <v>0.0</v>
      </c>
      <c r="H57" s="133">
        <v>50.0</v>
      </c>
      <c r="I57" s="133">
        <v>20.0</v>
      </c>
      <c r="J57" s="133">
        <v>10.0</v>
      </c>
      <c r="K57" s="133">
        <v>0.0</v>
      </c>
      <c r="L57" s="133">
        <v>0.0</v>
      </c>
      <c r="M57" s="133">
        <v>0.0</v>
      </c>
      <c r="N57" s="133">
        <v>100.0</v>
      </c>
      <c r="O57" s="133">
        <v>600.0</v>
      </c>
      <c r="P57" s="133">
        <v>5.0</v>
      </c>
      <c r="Q57" s="133">
        <v>10.0</v>
      </c>
      <c r="R57" s="133">
        <v>10.0</v>
      </c>
    </row>
    <row r="58">
      <c r="A58" s="133" t="s">
        <v>475</v>
      </c>
      <c r="B58" s="134">
        <v>44613.0</v>
      </c>
      <c r="C58" s="133">
        <v>40.0</v>
      </c>
      <c r="D58" s="133">
        <v>50.0</v>
      </c>
      <c r="E58" s="133">
        <v>15.0</v>
      </c>
      <c r="F58" s="133">
        <v>30.0</v>
      </c>
      <c r="G58" s="133">
        <v>36.0</v>
      </c>
      <c r="H58" s="133">
        <v>10.0</v>
      </c>
      <c r="I58" s="133">
        <v>50.0</v>
      </c>
      <c r="J58" s="133">
        <v>30.0</v>
      </c>
      <c r="K58" s="133">
        <v>10.0</v>
      </c>
      <c r="L58" s="133">
        <v>10.0</v>
      </c>
      <c r="M58" s="133">
        <v>0.0</v>
      </c>
      <c r="N58" s="133">
        <v>36.0</v>
      </c>
      <c r="O58" s="133">
        <v>100.0</v>
      </c>
      <c r="P58" s="133">
        <v>0.0</v>
      </c>
      <c r="Q58" s="133">
        <v>6.0</v>
      </c>
      <c r="R58" s="133">
        <v>2.0</v>
      </c>
    </row>
    <row r="59">
      <c r="A59" s="133" t="s">
        <v>476</v>
      </c>
      <c r="B59" s="134">
        <v>44613.0</v>
      </c>
      <c r="C59" s="133">
        <v>60.0</v>
      </c>
      <c r="D59" s="133">
        <v>100.0</v>
      </c>
      <c r="E59" s="133">
        <v>30.0</v>
      </c>
      <c r="F59" s="133">
        <v>50.0</v>
      </c>
      <c r="G59" s="133">
        <v>52.0</v>
      </c>
      <c r="H59" s="133">
        <v>50.0</v>
      </c>
      <c r="I59" s="133">
        <v>60.0</v>
      </c>
      <c r="J59" s="133">
        <v>30.0</v>
      </c>
      <c r="K59" s="133">
        <v>20.0</v>
      </c>
      <c r="L59" s="133">
        <v>40.0</v>
      </c>
      <c r="M59" s="133">
        <v>0.0</v>
      </c>
      <c r="N59" s="133">
        <v>60.0</v>
      </c>
      <c r="O59" s="133">
        <v>300.0</v>
      </c>
      <c r="P59" s="133">
        <v>3.0</v>
      </c>
      <c r="Q59" s="133">
        <v>9.0</v>
      </c>
      <c r="R59" s="133">
        <v>5.0</v>
      </c>
    </row>
    <row r="60">
      <c r="A60" s="133" t="s">
        <v>477</v>
      </c>
      <c r="B60" s="134">
        <v>44613.0</v>
      </c>
      <c r="C60" s="133">
        <v>100.0</v>
      </c>
      <c r="D60" s="133">
        <v>160.0</v>
      </c>
      <c r="E60" s="133">
        <v>50.0</v>
      </c>
      <c r="F60" s="133">
        <v>100.0</v>
      </c>
      <c r="G60" s="133">
        <v>100.0</v>
      </c>
      <c r="H60" s="133">
        <v>100.0</v>
      </c>
      <c r="I60" s="133">
        <v>100.0</v>
      </c>
      <c r="J60" s="133">
        <v>50.0</v>
      </c>
      <c r="K60" s="133">
        <v>0.0</v>
      </c>
      <c r="L60" s="133">
        <v>0.0</v>
      </c>
      <c r="M60" s="133">
        <v>50.0</v>
      </c>
      <c r="N60" s="133">
        <v>100.0</v>
      </c>
      <c r="O60" s="133">
        <v>600.0</v>
      </c>
      <c r="P60" s="133">
        <v>5.0</v>
      </c>
      <c r="Q60" s="133">
        <v>15.0</v>
      </c>
      <c r="R60" s="133">
        <v>7.0</v>
      </c>
    </row>
    <row r="61">
      <c r="A61" s="133" t="s">
        <v>478</v>
      </c>
      <c r="B61" s="134">
        <v>44613.0</v>
      </c>
      <c r="C61" s="133">
        <v>60.0</v>
      </c>
      <c r="D61" s="133">
        <v>10.0</v>
      </c>
      <c r="E61" s="133">
        <v>50.0</v>
      </c>
      <c r="F61" s="133">
        <v>100.0</v>
      </c>
      <c r="G61" s="133">
        <v>100.0</v>
      </c>
      <c r="H61" s="133">
        <v>100.0</v>
      </c>
      <c r="I61" s="133">
        <v>20.0</v>
      </c>
      <c r="J61" s="133">
        <v>50.0</v>
      </c>
      <c r="K61" s="133">
        <v>10.0</v>
      </c>
      <c r="L61" s="133">
        <v>70.0</v>
      </c>
      <c r="M61" s="133">
        <v>0.0</v>
      </c>
      <c r="N61" s="133">
        <v>100.0</v>
      </c>
      <c r="O61" s="133">
        <v>600.0</v>
      </c>
      <c r="P61" s="133">
        <v>5.0</v>
      </c>
      <c r="Q61" s="133">
        <v>15.0</v>
      </c>
      <c r="R61" s="133">
        <v>7.0</v>
      </c>
    </row>
    <row r="62">
      <c r="A62" s="133" t="s">
        <v>479</v>
      </c>
      <c r="B62" s="134">
        <v>44613.0</v>
      </c>
      <c r="C62" s="133">
        <v>60.0</v>
      </c>
      <c r="D62" s="133">
        <v>40.0</v>
      </c>
      <c r="E62" s="133">
        <v>10.0</v>
      </c>
      <c r="F62" s="133">
        <v>40.0</v>
      </c>
      <c r="G62" s="133">
        <v>40.0</v>
      </c>
      <c r="H62" s="133">
        <v>20.0</v>
      </c>
      <c r="I62" s="133">
        <v>50.0</v>
      </c>
      <c r="J62" s="133">
        <v>40.0</v>
      </c>
      <c r="K62" s="133">
        <v>20.0</v>
      </c>
      <c r="L62" s="133">
        <v>20.0</v>
      </c>
      <c r="M62" s="133">
        <v>0.0</v>
      </c>
      <c r="N62" s="133">
        <v>0.0</v>
      </c>
      <c r="O62" s="133">
        <v>100.0</v>
      </c>
      <c r="P62" s="133">
        <v>5.0</v>
      </c>
      <c r="Q62" s="133">
        <v>10.0</v>
      </c>
      <c r="R62" s="133">
        <v>3.0</v>
      </c>
    </row>
    <row r="63">
      <c r="A63" s="133" t="s">
        <v>480</v>
      </c>
      <c r="B63" s="134">
        <v>44613.0</v>
      </c>
      <c r="C63" s="133">
        <v>40.0</v>
      </c>
      <c r="D63" s="133">
        <v>60.0</v>
      </c>
      <c r="E63" s="133">
        <v>20.0</v>
      </c>
      <c r="F63" s="133">
        <v>20.0</v>
      </c>
      <c r="G63" s="133">
        <v>20.0</v>
      </c>
      <c r="H63" s="133">
        <v>26.0</v>
      </c>
      <c r="I63" s="133">
        <v>40.0</v>
      </c>
      <c r="J63" s="133">
        <v>20.0</v>
      </c>
      <c r="K63" s="133">
        <v>0.0</v>
      </c>
      <c r="L63" s="133">
        <v>30.0</v>
      </c>
      <c r="M63" s="133">
        <v>0.0</v>
      </c>
      <c r="N63" s="133">
        <v>27.0</v>
      </c>
      <c r="O63" s="133">
        <v>100.0</v>
      </c>
      <c r="P63" s="133">
        <v>2.0</v>
      </c>
      <c r="Q63" s="133">
        <v>6.0</v>
      </c>
      <c r="R63" s="133">
        <v>0.0</v>
      </c>
    </row>
    <row r="64">
      <c r="A64" s="133" t="s">
        <v>481</v>
      </c>
      <c r="B64" s="134">
        <v>44613.0</v>
      </c>
      <c r="C64" s="133">
        <v>20.0</v>
      </c>
      <c r="D64" s="133">
        <v>30.0</v>
      </c>
      <c r="E64" s="133">
        <v>10.0</v>
      </c>
      <c r="F64" s="133">
        <v>30.0</v>
      </c>
      <c r="G64" s="133">
        <v>48.0</v>
      </c>
      <c r="H64" s="133">
        <v>40.0</v>
      </c>
      <c r="I64" s="133">
        <v>10.0</v>
      </c>
      <c r="J64" s="133">
        <v>20.0</v>
      </c>
      <c r="K64" s="133">
        <v>10.0</v>
      </c>
      <c r="L64" s="133">
        <v>20.0</v>
      </c>
      <c r="M64" s="133">
        <v>0.0</v>
      </c>
      <c r="N64" s="133">
        <v>40.0</v>
      </c>
      <c r="O64" s="133">
        <v>100.0</v>
      </c>
      <c r="P64" s="133">
        <v>2.0</v>
      </c>
      <c r="Q64" s="133">
        <v>10.0</v>
      </c>
      <c r="R64" s="133">
        <v>2.0</v>
      </c>
    </row>
    <row r="65">
      <c r="A65" s="133" t="s">
        <v>482</v>
      </c>
      <c r="B65" s="134">
        <v>44613.0</v>
      </c>
      <c r="C65" s="133">
        <v>40.0</v>
      </c>
      <c r="D65" s="133">
        <v>100.0</v>
      </c>
      <c r="E65" s="133">
        <v>50.0</v>
      </c>
      <c r="F65" s="133">
        <v>50.0</v>
      </c>
      <c r="G65" s="133">
        <v>150.0</v>
      </c>
      <c r="H65" s="133">
        <v>50.0</v>
      </c>
      <c r="I65" s="133">
        <v>50.0</v>
      </c>
      <c r="J65" s="133">
        <v>50.0</v>
      </c>
      <c r="K65" s="133">
        <v>20.0</v>
      </c>
      <c r="L65" s="133">
        <v>0.0</v>
      </c>
      <c r="M65" s="133">
        <v>0.0</v>
      </c>
      <c r="N65" s="133">
        <v>100.0</v>
      </c>
      <c r="O65" s="133">
        <v>600.0</v>
      </c>
      <c r="P65" s="133">
        <v>3.0</v>
      </c>
      <c r="Q65" s="133">
        <v>30.0</v>
      </c>
      <c r="R65" s="133">
        <v>10.0</v>
      </c>
    </row>
    <row r="66">
      <c r="A66" s="133" t="s">
        <v>483</v>
      </c>
      <c r="B66" s="134">
        <v>44613.0</v>
      </c>
      <c r="C66" s="133">
        <v>20.0</v>
      </c>
      <c r="D66" s="133">
        <v>40.0</v>
      </c>
      <c r="E66" s="133">
        <v>35.0</v>
      </c>
      <c r="F66" s="133">
        <v>30.0</v>
      </c>
      <c r="G66" s="133">
        <v>42.0</v>
      </c>
      <c r="H66" s="133">
        <v>16.0</v>
      </c>
      <c r="I66" s="133">
        <v>30.0</v>
      </c>
      <c r="J66" s="133">
        <v>20.0</v>
      </c>
      <c r="K66" s="133">
        <v>30.0</v>
      </c>
      <c r="L66" s="133">
        <v>50.0</v>
      </c>
      <c r="M66" s="133">
        <v>0.0</v>
      </c>
      <c r="N66" s="133">
        <v>0.0</v>
      </c>
      <c r="O66" s="133">
        <v>100.0</v>
      </c>
      <c r="P66" s="133">
        <v>4.0</v>
      </c>
      <c r="Q66" s="133">
        <v>10.0</v>
      </c>
      <c r="R66" s="133">
        <v>3.0</v>
      </c>
    </row>
    <row r="67">
      <c r="A67" s="133" t="s">
        <v>484</v>
      </c>
      <c r="B67" s="134">
        <v>44613.0</v>
      </c>
      <c r="C67" s="133">
        <v>100.0</v>
      </c>
      <c r="D67" s="133">
        <v>200.0</v>
      </c>
      <c r="E67" s="133">
        <v>50.0</v>
      </c>
      <c r="F67" s="133">
        <v>150.0</v>
      </c>
      <c r="G67" s="133">
        <v>150.0</v>
      </c>
      <c r="H67" s="133">
        <v>150.0</v>
      </c>
      <c r="I67" s="133">
        <v>150.0</v>
      </c>
      <c r="J67" s="133">
        <v>100.0</v>
      </c>
      <c r="K67" s="133">
        <v>40.0</v>
      </c>
      <c r="L67" s="133">
        <v>0.0</v>
      </c>
      <c r="M67" s="133">
        <v>0.0</v>
      </c>
      <c r="N67" s="133">
        <v>0.0</v>
      </c>
      <c r="O67" s="133">
        <v>400.0</v>
      </c>
      <c r="P67" s="133">
        <v>5.0</v>
      </c>
      <c r="Q67" s="133">
        <v>0.0</v>
      </c>
      <c r="R67" s="133">
        <v>10.0</v>
      </c>
    </row>
    <row r="68">
      <c r="A68" s="133" t="s">
        <v>485</v>
      </c>
      <c r="B68" s="134">
        <v>44613.0</v>
      </c>
      <c r="C68" s="133">
        <v>60.0</v>
      </c>
      <c r="D68" s="133">
        <v>160.0</v>
      </c>
      <c r="E68" s="133">
        <v>30.0</v>
      </c>
      <c r="F68" s="133">
        <v>100.0</v>
      </c>
      <c r="G68" s="133">
        <v>120.0</v>
      </c>
      <c r="H68" s="133">
        <v>100.0</v>
      </c>
      <c r="I68" s="133">
        <v>60.0</v>
      </c>
      <c r="J68" s="133">
        <v>50.0</v>
      </c>
      <c r="K68" s="133">
        <v>0.0</v>
      </c>
      <c r="L68" s="133">
        <v>60.0</v>
      </c>
      <c r="M68" s="133">
        <v>0.0</v>
      </c>
      <c r="N68" s="133">
        <v>100.0</v>
      </c>
      <c r="O68" s="133">
        <v>500.0</v>
      </c>
      <c r="P68" s="133">
        <v>6.0</v>
      </c>
      <c r="Q68" s="133">
        <v>20.0</v>
      </c>
      <c r="R68" s="133">
        <v>10.0</v>
      </c>
    </row>
    <row r="69">
      <c r="A69" s="133" t="s">
        <v>486</v>
      </c>
      <c r="B69" s="134">
        <v>44613.0</v>
      </c>
      <c r="C69" s="133">
        <v>80.0</v>
      </c>
      <c r="D69" s="133">
        <v>120.0</v>
      </c>
      <c r="E69" s="133">
        <v>40.0</v>
      </c>
      <c r="F69" s="133">
        <v>100.0</v>
      </c>
      <c r="G69" s="133">
        <v>100.0</v>
      </c>
      <c r="H69" s="133">
        <v>70.0</v>
      </c>
      <c r="I69" s="133">
        <v>90.0</v>
      </c>
      <c r="J69" s="133">
        <v>50.0</v>
      </c>
      <c r="K69" s="133">
        <v>40.0</v>
      </c>
      <c r="L69" s="133">
        <v>80.0</v>
      </c>
      <c r="M69" s="133">
        <v>50.0</v>
      </c>
      <c r="N69" s="133">
        <v>80.0</v>
      </c>
      <c r="O69" s="133">
        <v>600.0</v>
      </c>
      <c r="P69" s="133">
        <v>4.0</v>
      </c>
      <c r="Q69" s="133">
        <v>10.0</v>
      </c>
      <c r="R69" s="133">
        <v>5.0</v>
      </c>
    </row>
    <row r="70">
      <c r="A70" s="133" t="s">
        <v>453</v>
      </c>
      <c r="B70" s="134">
        <v>44641.0</v>
      </c>
      <c r="C70" s="133">
        <v>1000.0</v>
      </c>
      <c r="D70" s="133">
        <v>240.0</v>
      </c>
      <c r="E70" s="133">
        <v>100.0</v>
      </c>
      <c r="F70" s="133">
        <v>0.0</v>
      </c>
      <c r="G70" s="133">
        <v>0.0</v>
      </c>
      <c r="H70" s="133">
        <v>200.0</v>
      </c>
      <c r="I70" s="133">
        <v>500.0</v>
      </c>
      <c r="J70" s="133">
        <v>200.0</v>
      </c>
      <c r="K70" s="133">
        <v>500.0</v>
      </c>
      <c r="L70" s="133">
        <v>0.0</v>
      </c>
      <c r="M70" s="133">
        <v>0.0</v>
      </c>
      <c r="N70" s="133">
        <v>300.0</v>
      </c>
      <c r="O70" s="133">
        <v>0.0</v>
      </c>
      <c r="P70" s="133">
        <v>50.0</v>
      </c>
      <c r="Q70" s="133">
        <v>50.0</v>
      </c>
      <c r="R70" s="133">
        <v>25.0</v>
      </c>
    </row>
    <row r="71">
      <c r="A71" s="133" t="s">
        <v>454</v>
      </c>
      <c r="B71" s="134">
        <v>44641.0</v>
      </c>
      <c r="C71" s="133">
        <v>40.0</v>
      </c>
      <c r="D71" s="133">
        <v>60.0</v>
      </c>
      <c r="E71" s="133">
        <v>5.0</v>
      </c>
      <c r="F71" s="133">
        <v>50.0</v>
      </c>
      <c r="G71" s="133">
        <v>40.0</v>
      </c>
      <c r="H71" s="133">
        <v>50.0</v>
      </c>
      <c r="I71" s="133">
        <v>40.0</v>
      </c>
      <c r="J71" s="133">
        <v>40.0</v>
      </c>
      <c r="K71" s="133">
        <v>0.0</v>
      </c>
      <c r="L71" s="133">
        <v>30.0</v>
      </c>
      <c r="M71" s="133">
        <v>0.0</v>
      </c>
      <c r="N71" s="133">
        <v>0.0</v>
      </c>
      <c r="O71" s="133">
        <v>300.0</v>
      </c>
      <c r="P71" s="133">
        <v>4.0</v>
      </c>
      <c r="Q71" s="133">
        <v>10.0</v>
      </c>
      <c r="R71" s="133">
        <v>5.0</v>
      </c>
    </row>
    <row r="72">
      <c r="A72" s="133" t="s">
        <v>455</v>
      </c>
      <c r="B72" s="134">
        <v>44641.0</v>
      </c>
      <c r="C72" s="133">
        <v>80.0</v>
      </c>
      <c r="D72" s="133">
        <v>50.0</v>
      </c>
      <c r="E72" s="133">
        <v>20.0</v>
      </c>
      <c r="F72" s="133">
        <v>20.0</v>
      </c>
      <c r="G72" s="133">
        <v>20.0</v>
      </c>
      <c r="H72" s="133">
        <v>0.0</v>
      </c>
      <c r="I72" s="133">
        <v>60.0</v>
      </c>
      <c r="J72" s="133">
        <v>20.0</v>
      </c>
      <c r="K72" s="133">
        <v>0.0</v>
      </c>
      <c r="L72" s="133">
        <v>20.0</v>
      </c>
      <c r="M72" s="133">
        <v>0.0</v>
      </c>
      <c r="N72" s="133">
        <v>40.0</v>
      </c>
      <c r="O72" s="133">
        <v>300.0</v>
      </c>
      <c r="P72" s="133">
        <v>5.0</v>
      </c>
      <c r="Q72" s="133">
        <v>10.0</v>
      </c>
      <c r="R72" s="133">
        <v>3.0</v>
      </c>
    </row>
    <row r="73">
      <c r="A73" s="133" t="s">
        <v>456</v>
      </c>
      <c r="B73" s="134">
        <v>44641.0</v>
      </c>
      <c r="C73" s="133">
        <v>20.0</v>
      </c>
      <c r="D73" s="133">
        <v>70.0</v>
      </c>
      <c r="E73" s="133">
        <v>20.0</v>
      </c>
      <c r="F73" s="133">
        <v>40.0</v>
      </c>
      <c r="G73" s="133">
        <v>48.0</v>
      </c>
      <c r="H73" s="133">
        <v>50.0</v>
      </c>
      <c r="I73" s="133">
        <v>70.0</v>
      </c>
      <c r="J73" s="133">
        <v>40.0</v>
      </c>
      <c r="K73" s="133">
        <v>20.0</v>
      </c>
      <c r="L73" s="133">
        <v>30.0</v>
      </c>
      <c r="M73" s="133">
        <v>50.0</v>
      </c>
      <c r="N73" s="133">
        <v>58.0</v>
      </c>
      <c r="O73" s="133">
        <v>400.0</v>
      </c>
      <c r="P73" s="133">
        <v>0.0</v>
      </c>
      <c r="Q73" s="133">
        <v>10.0</v>
      </c>
      <c r="R73" s="133">
        <v>5.0</v>
      </c>
    </row>
    <row r="74">
      <c r="A74" s="133" t="s">
        <v>457</v>
      </c>
      <c r="B74" s="134">
        <v>44641.0</v>
      </c>
      <c r="C74" s="133">
        <v>60.0</v>
      </c>
      <c r="D74" s="133">
        <v>110.0</v>
      </c>
      <c r="E74" s="133">
        <v>15.0</v>
      </c>
      <c r="F74" s="133">
        <v>100.0</v>
      </c>
      <c r="G74" s="133">
        <v>100.0</v>
      </c>
      <c r="H74" s="133">
        <v>100.0</v>
      </c>
      <c r="I74" s="133">
        <v>100.0</v>
      </c>
      <c r="J74" s="133">
        <v>40.0</v>
      </c>
      <c r="K74" s="133">
        <v>0.0</v>
      </c>
      <c r="L74" s="133">
        <v>10.0</v>
      </c>
      <c r="M74" s="133">
        <v>50.0</v>
      </c>
      <c r="N74" s="133">
        <v>30.0</v>
      </c>
      <c r="O74" s="133">
        <v>600.0</v>
      </c>
      <c r="P74" s="133">
        <v>3.0</v>
      </c>
      <c r="Q74" s="133">
        <v>20.0</v>
      </c>
      <c r="R74" s="133">
        <v>5.0</v>
      </c>
    </row>
    <row r="75">
      <c r="A75" s="133" t="s">
        <v>458</v>
      </c>
      <c r="B75" s="134">
        <v>44641.0</v>
      </c>
      <c r="C75" s="133">
        <v>20.0</v>
      </c>
      <c r="D75" s="133">
        <v>40.0</v>
      </c>
      <c r="E75" s="133">
        <v>0.0</v>
      </c>
      <c r="F75" s="133">
        <v>20.0</v>
      </c>
      <c r="G75" s="133">
        <v>40.0</v>
      </c>
      <c r="H75" s="133">
        <v>50.0</v>
      </c>
      <c r="I75" s="133">
        <v>40.0</v>
      </c>
      <c r="J75" s="133">
        <v>20.0</v>
      </c>
      <c r="K75" s="133">
        <v>10.0</v>
      </c>
      <c r="L75" s="133">
        <v>20.0</v>
      </c>
      <c r="M75" s="133">
        <v>0.0</v>
      </c>
      <c r="N75" s="133">
        <v>20.0</v>
      </c>
      <c r="O75" s="133">
        <v>100.0</v>
      </c>
      <c r="P75" s="133">
        <v>0.0</v>
      </c>
      <c r="Q75" s="133">
        <v>0.0</v>
      </c>
      <c r="R75" s="133">
        <v>0.0</v>
      </c>
    </row>
    <row r="76">
      <c r="A76" s="133" t="s">
        <v>459</v>
      </c>
      <c r="B76" s="134">
        <v>44641.0</v>
      </c>
      <c r="C76" s="133">
        <v>40.0</v>
      </c>
      <c r="D76" s="133">
        <v>30.0</v>
      </c>
      <c r="E76" s="133">
        <v>5.0</v>
      </c>
      <c r="F76" s="133">
        <v>10.0</v>
      </c>
      <c r="G76" s="133">
        <v>0.0</v>
      </c>
      <c r="H76" s="133">
        <v>0.0</v>
      </c>
      <c r="I76" s="133">
        <v>30.0</v>
      </c>
      <c r="J76" s="133">
        <v>10.0</v>
      </c>
      <c r="K76" s="133">
        <v>0.0</v>
      </c>
      <c r="L76" s="133">
        <v>0.0</v>
      </c>
      <c r="M76" s="133">
        <v>0.0</v>
      </c>
      <c r="N76" s="133">
        <v>0.0</v>
      </c>
      <c r="O76" s="133">
        <v>0.0</v>
      </c>
      <c r="P76" s="133">
        <v>0.0</v>
      </c>
      <c r="Q76" s="133">
        <v>0.0</v>
      </c>
      <c r="R76" s="133">
        <v>3.0</v>
      </c>
    </row>
    <row r="77">
      <c r="A77" s="133" t="s">
        <v>460</v>
      </c>
      <c r="B77" s="134">
        <v>44641.0</v>
      </c>
      <c r="C77" s="133">
        <v>60.0</v>
      </c>
      <c r="D77" s="133">
        <v>130.0</v>
      </c>
      <c r="E77" s="133">
        <v>10.0</v>
      </c>
      <c r="F77" s="133">
        <v>50.0</v>
      </c>
      <c r="G77" s="133">
        <v>56.0</v>
      </c>
      <c r="H77" s="133">
        <v>50.0</v>
      </c>
      <c r="I77" s="133">
        <v>50.0</v>
      </c>
      <c r="J77" s="133">
        <v>20.0</v>
      </c>
      <c r="K77" s="133">
        <v>10.0</v>
      </c>
      <c r="L77" s="133">
        <v>60.0</v>
      </c>
      <c r="M77" s="133">
        <v>0.0</v>
      </c>
      <c r="N77" s="133">
        <v>0.0</v>
      </c>
      <c r="O77" s="133">
        <v>500.0</v>
      </c>
      <c r="P77" s="133">
        <v>2.0</v>
      </c>
      <c r="Q77" s="133">
        <v>10.0</v>
      </c>
      <c r="R77" s="133">
        <v>7.0</v>
      </c>
    </row>
    <row r="78">
      <c r="A78" s="133" t="s">
        <v>461</v>
      </c>
      <c r="B78" s="134">
        <v>44641.0</v>
      </c>
      <c r="C78" s="133">
        <v>60.0</v>
      </c>
      <c r="D78" s="133">
        <v>100.0</v>
      </c>
      <c r="E78" s="133">
        <v>0.0</v>
      </c>
      <c r="F78" s="133">
        <v>0.0</v>
      </c>
      <c r="G78" s="133">
        <v>0.0</v>
      </c>
      <c r="H78" s="133">
        <v>0.0</v>
      </c>
      <c r="I78" s="133">
        <v>30.0</v>
      </c>
      <c r="J78" s="133">
        <v>40.0</v>
      </c>
      <c r="K78" s="133">
        <v>10.0</v>
      </c>
      <c r="L78" s="133">
        <v>10.0</v>
      </c>
      <c r="M78" s="133">
        <v>40.0</v>
      </c>
      <c r="N78" s="133">
        <v>50.0</v>
      </c>
      <c r="O78" s="133">
        <v>300.0</v>
      </c>
      <c r="P78" s="133">
        <v>3.0</v>
      </c>
      <c r="Q78" s="133">
        <v>10.0</v>
      </c>
      <c r="R78" s="133">
        <v>5.0</v>
      </c>
    </row>
    <row r="79">
      <c r="A79" s="133" t="s">
        <v>462</v>
      </c>
      <c r="B79" s="134">
        <v>44641.0</v>
      </c>
      <c r="C79" s="133">
        <v>60.0</v>
      </c>
      <c r="D79" s="133">
        <v>130.0</v>
      </c>
      <c r="E79" s="133">
        <v>45.0</v>
      </c>
      <c r="F79" s="133">
        <v>70.0</v>
      </c>
      <c r="G79" s="133">
        <v>48.0</v>
      </c>
      <c r="H79" s="133">
        <v>50.0</v>
      </c>
      <c r="I79" s="133">
        <v>30.0</v>
      </c>
      <c r="J79" s="133">
        <v>20.0</v>
      </c>
      <c r="K79" s="133">
        <v>10.0</v>
      </c>
      <c r="L79" s="133">
        <v>30.0</v>
      </c>
      <c r="M79" s="133">
        <v>30.0</v>
      </c>
      <c r="N79" s="133">
        <v>0.0</v>
      </c>
      <c r="O79" s="133">
        <v>600.0</v>
      </c>
      <c r="P79" s="133">
        <v>0.0</v>
      </c>
      <c r="Q79" s="133">
        <v>10.0</v>
      </c>
      <c r="R79" s="133">
        <v>5.0</v>
      </c>
    </row>
    <row r="80">
      <c r="A80" s="133" t="s">
        <v>463</v>
      </c>
      <c r="B80" s="134">
        <v>44641.0</v>
      </c>
      <c r="C80" s="133">
        <v>80.0</v>
      </c>
      <c r="D80" s="133">
        <v>160.0</v>
      </c>
      <c r="E80" s="133">
        <v>20.0</v>
      </c>
      <c r="F80" s="133">
        <v>100.0</v>
      </c>
      <c r="G80" s="133">
        <v>100.0</v>
      </c>
      <c r="H80" s="133">
        <v>100.0</v>
      </c>
      <c r="I80" s="133">
        <v>100.0</v>
      </c>
      <c r="J80" s="133">
        <v>50.0</v>
      </c>
      <c r="K80" s="133">
        <v>30.0</v>
      </c>
      <c r="L80" s="133">
        <v>50.0</v>
      </c>
      <c r="M80" s="133">
        <v>0.0</v>
      </c>
      <c r="N80" s="133">
        <v>40.0</v>
      </c>
      <c r="O80" s="133">
        <v>400.0</v>
      </c>
      <c r="P80" s="133">
        <v>4.0</v>
      </c>
      <c r="Q80" s="133">
        <v>15.0</v>
      </c>
      <c r="R80" s="133">
        <v>4.0</v>
      </c>
    </row>
    <row r="81">
      <c r="A81" s="133" t="s">
        <v>464</v>
      </c>
      <c r="B81" s="134">
        <v>44641.0</v>
      </c>
      <c r="C81" s="133">
        <v>0.0</v>
      </c>
      <c r="D81" s="133">
        <v>0.0</v>
      </c>
      <c r="E81" s="133">
        <v>0.0</v>
      </c>
      <c r="F81" s="133">
        <v>20.0</v>
      </c>
      <c r="G81" s="133">
        <v>0.0</v>
      </c>
      <c r="H81" s="133">
        <v>50.0</v>
      </c>
      <c r="I81" s="133">
        <v>0.0</v>
      </c>
      <c r="J81" s="133">
        <v>20.0</v>
      </c>
      <c r="K81" s="133">
        <v>0.0</v>
      </c>
      <c r="L81" s="133">
        <v>0.0</v>
      </c>
      <c r="M81" s="133">
        <v>0.0</v>
      </c>
      <c r="N81" s="133">
        <v>0.0</v>
      </c>
      <c r="O81" s="133">
        <v>200.0</v>
      </c>
      <c r="P81" s="133">
        <v>0.0</v>
      </c>
      <c r="Q81" s="133">
        <v>0.0</v>
      </c>
      <c r="R81" s="133">
        <v>5.0</v>
      </c>
    </row>
    <row r="82">
      <c r="A82" s="133" t="s">
        <v>465</v>
      </c>
      <c r="B82" s="134">
        <v>44641.0</v>
      </c>
      <c r="C82" s="133">
        <v>180.0</v>
      </c>
      <c r="D82" s="133">
        <v>270.0</v>
      </c>
      <c r="E82" s="133">
        <v>65.0</v>
      </c>
      <c r="F82" s="133">
        <v>160.0</v>
      </c>
      <c r="G82" s="133">
        <v>180.0</v>
      </c>
      <c r="H82" s="133">
        <v>140.0</v>
      </c>
      <c r="I82" s="133">
        <v>200.0</v>
      </c>
      <c r="J82" s="133">
        <v>100.0</v>
      </c>
      <c r="K82" s="133">
        <v>0.0</v>
      </c>
      <c r="L82" s="133">
        <v>60.0</v>
      </c>
      <c r="M82" s="133">
        <v>20.0</v>
      </c>
      <c r="N82" s="133">
        <v>100.0</v>
      </c>
      <c r="O82" s="133">
        <v>1000.0</v>
      </c>
      <c r="P82" s="133">
        <v>10.0</v>
      </c>
      <c r="Q82" s="133">
        <v>30.0</v>
      </c>
      <c r="R82" s="133">
        <v>12.0</v>
      </c>
    </row>
    <row r="83">
      <c r="A83" s="133" t="s">
        <v>466</v>
      </c>
      <c r="B83" s="134">
        <v>44641.0</v>
      </c>
      <c r="C83" s="133">
        <v>60.0</v>
      </c>
      <c r="D83" s="133">
        <v>90.0</v>
      </c>
      <c r="E83" s="133">
        <v>25.0</v>
      </c>
      <c r="F83" s="133">
        <v>10.0</v>
      </c>
      <c r="G83" s="133">
        <v>4.0</v>
      </c>
      <c r="H83" s="133">
        <v>0.0</v>
      </c>
      <c r="I83" s="133">
        <v>10.0</v>
      </c>
      <c r="J83" s="133">
        <v>40.0</v>
      </c>
      <c r="K83" s="133">
        <v>20.0</v>
      </c>
      <c r="L83" s="133">
        <v>0.0</v>
      </c>
      <c r="M83" s="133">
        <v>0.0</v>
      </c>
      <c r="N83" s="133">
        <v>10.0</v>
      </c>
      <c r="O83" s="133">
        <v>200.0</v>
      </c>
      <c r="P83" s="133">
        <v>3.0</v>
      </c>
      <c r="Q83" s="133">
        <v>10.0</v>
      </c>
      <c r="R83" s="133">
        <v>0.0</v>
      </c>
    </row>
    <row r="84">
      <c r="A84" s="133" t="s">
        <v>467</v>
      </c>
      <c r="B84" s="134">
        <v>44641.0</v>
      </c>
      <c r="C84" s="133">
        <v>40.0</v>
      </c>
      <c r="D84" s="133">
        <v>100.0</v>
      </c>
      <c r="E84" s="133">
        <v>0.0</v>
      </c>
      <c r="F84" s="133">
        <v>0.0</v>
      </c>
      <c r="G84" s="133">
        <v>0.0</v>
      </c>
      <c r="H84" s="133">
        <v>0.0</v>
      </c>
      <c r="I84" s="133">
        <v>0.0</v>
      </c>
      <c r="J84" s="133">
        <v>30.0</v>
      </c>
      <c r="K84" s="133">
        <v>0.0</v>
      </c>
      <c r="L84" s="133">
        <v>0.0</v>
      </c>
      <c r="M84" s="133">
        <v>30.0</v>
      </c>
      <c r="N84" s="133">
        <v>0.0</v>
      </c>
      <c r="O84" s="133">
        <v>400.0</v>
      </c>
      <c r="P84" s="133">
        <v>0.0</v>
      </c>
      <c r="Q84" s="133">
        <v>10.0</v>
      </c>
      <c r="R84" s="133">
        <v>0.0</v>
      </c>
    </row>
    <row r="85">
      <c r="A85" s="133" t="s">
        <v>468</v>
      </c>
      <c r="B85" s="134">
        <v>44641.0</v>
      </c>
      <c r="C85" s="133">
        <v>20.0</v>
      </c>
      <c r="D85" s="133">
        <v>40.0</v>
      </c>
      <c r="E85" s="133">
        <v>0.0</v>
      </c>
      <c r="F85" s="133">
        <v>0.0</v>
      </c>
      <c r="G85" s="133">
        <v>0.0</v>
      </c>
      <c r="H85" s="133">
        <v>0.0</v>
      </c>
      <c r="I85" s="133">
        <v>40.0</v>
      </c>
      <c r="J85" s="133">
        <v>20.0</v>
      </c>
      <c r="K85" s="133">
        <v>10.0</v>
      </c>
      <c r="L85" s="133">
        <v>0.0</v>
      </c>
      <c r="M85" s="133">
        <v>40.0</v>
      </c>
      <c r="N85" s="133">
        <v>34.0</v>
      </c>
      <c r="O85" s="133">
        <v>200.0</v>
      </c>
      <c r="P85" s="133">
        <v>1.0</v>
      </c>
      <c r="Q85" s="133">
        <v>10.0</v>
      </c>
      <c r="R85" s="133">
        <v>3.0</v>
      </c>
    </row>
    <row r="86">
      <c r="A86" s="133" t="s">
        <v>469</v>
      </c>
      <c r="B86" s="134">
        <v>44641.0</v>
      </c>
      <c r="C86" s="133">
        <v>100.0</v>
      </c>
      <c r="D86" s="133">
        <v>230.0</v>
      </c>
      <c r="E86" s="133">
        <v>50.0</v>
      </c>
      <c r="F86" s="133">
        <v>100.0</v>
      </c>
      <c r="G86" s="133">
        <v>84.0</v>
      </c>
      <c r="H86" s="133">
        <v>100.0</v>
      </c>
      <c r="I86" s="133">
        <v>100.0</v>
      </c>
      <c r="J86" s="133">
        <v>100.0</v>
      </c>
      <c r="K86" s="133">
        <v>40.0</v>
      </c>
      <c r="L86" s="133">
        <v>50.0</v>
      </c>
      <c r="M86" s="133">
        <v>0.0</v>
      </c>
      <c r="N86" s="133">
        <v>100.0</v>
      </c>
      <c r="O86" s="133">
        <v>600.0</v>
      </c>
      <c r="P86" s="133">
        <v>5.0</v>
      </c>
      <c r="Q86" s="133">
        <v>20.0</v>
      </c>
      <c r="R86" s="133">
        <v>10.0</v>
      </c>
    </row>
    <row r="87">
      <c r="A87" s="133" t="s">
        <v>470</v>
      </c>
      <c r="B87" s="134">
        <v>44641.0</v>
      </c>
      <c r="C87" s="133">
        <v>60.0</v>
      </c>
      <c r="D87" s="133">
        <v>0.0</v>
      </c>
      <c r="E87" s="133">
        <v>0.0</v>
      </c>
      <c r="F87" s="133">
        <v>0.0</v>
      </c>
      <c r="G87" s="133">
        <v>0.0</v>
      </c>
      <c r="H87" s="133">
        <v>0.0</v>
      </c>
      <c r="I87" s="133">
        <v>20.0</v>
      </c>
      <c r="J87" s="133">
        <v>40.0</v>
      </c>
      <c r="K87" s="133">
        <v>0.0</v>
      </c>
      <c r="L87" s="133">
        <v>0.0</v>
      </c>
      <c r="M87" s="133">
        <v>60.0</v>
      </c>
      <c r="N87" s="133">
        <v>0.0</v>
      </c>
      <c r="O87" s="133">
        <v>300.0</v>
      </c>
      <c r="P87" s="133">
        <v>3.0</v>
      </c>
      <c r="Q87" s="133">
        <v>10.0</v>
      </c>
      <c r="R87" s="133">
        <v>4.0</v>
      </c>
    </row>
    <row r="88">
      <c r="A88" s="133" t="s">
        <v>471</v>
      </c>
      <c r="B88" s="134">
        <v>44641.0</v>
      </c>
      <c r="C88" s="133">
        <v>0.0</v>
      </c>
      <c r="D88" s="133">
        <v>0.0</v>
      </c>
      <c r="E88" s="133">
        <v>0.0</v>
      </c>
      <c r="F88" s="133">
        <v>0.0</v>
      </c>
      <c r="G88" s="133">
        <v>0.0</v>
      </c>
      <c r="H88" s="133">
        <v>0.0</v>
      </c>
      <c r="I88" s="133">
        <v>0.0</v>
      </c>
      <c r="J88" s="133">
        <v>0.0</v>
      </c>
      <c r="K88" s="133">
        <v>0.0</v>
      </c>
      <c r="L88" s="133">
        <v>0.0</v>
      </c>
      <c r="M88" s="133">
        <v>0.0</v>
      </c>
      <c r="N88" s="133">
        <v>0.0</v>
      </c>
      <c r="O88" s="133">
        <v>0.0</v>
      </c>
      <c r="P88" s="133">
        <v>0.0</v>
      </c>
      <c r="Q88" s="133">
        <v>0.0</v>
      </c>
      <c r="R88" s="133">
        <v>0.0</v>
      </c>
    </row>
    <row r="89">
      <c r="A89" s="133" t="s">
        <v>472</v>
      </c>
      <c r="B89" s="134">
        <v>44641.0</v>
      </c>
      <c r="C89" s="133">
        <v>40.0</v>
      </c>
      <c r="D89" s="133">
        <v>150.0</v>
      </c>
      <c r="E89" s="133">
        <v>20.0</v>
      </c>
      <c r="F89" s="133">
        <v>20.0</v>
      </c>
      <c r="G89" s="133">
        <v>24.0</v>
      </c>
      <c r="H89" s="133">
        <v>0.0</v>
      </c>
      <c r="I89" s="133">
        <v>0.0</v>
      </c>
      <c r="J89" s="133">
        <v>20.0</v>
      </c>
      <c r="K89" s="133">
        <v>0.0</v>
      </c>
      <c r="L89" s="133">
        <v>0.0</v>
      </c>
      <c r="M89" s="133">
        <v>0.0</v>
      </c>
      <c r="N89" s="133">
        <v>0.0</v>
      </c>
      <c r="O89" s="133">
        <v>200.0</v>
      </c>
      <c r="P89" s="133">
        <v>0.0</v>
      </c>
      <c r="Q89" s="133">
        <v>10.0</v>
      </c>
      <c r="R89" s="133">
        <v>0.0</v>
      </c>
    </row>
    <row r="90">
      <c r="A90" s="133" t="s">
        <v>473</v>
      </c>
      <c r="B90" s="134">
        <v>44641.0</v>
      </c>
      <c r="C90" s="133">
        <v>60.0</v>
      </c>
      <c r="D90" s="133">
        <v>100.0</v>
      </c>
      <c r="E90" s="133">
        <v>20.0</v>
      </c>
      <c r="F90" s="133">
        <v>80.0</v>
      </c>
      <c r="G90" s="133">
        <v>80.0</v>
      </c>
      <c r="H90" s="133">
        <v>100.0</v>
      </c>
      <c r="I90" s="133">
        <v>100.0</v>
      </c>
      <c r="J90" s="133">
        <v>50.0</v>
      </c>
      <c r="K90" s="133">
        <v>40.0</v>
      </c>
      <c r="L90" s="133">
        <v>0.0</v>
      </c>
      <c r="M90" s="133">
        <v>0.0</v>
      </c>
      <c r="N90" s="133">
        <v>100.0</v>
      </c>
      <c r="O90" s="133">
        <v>400.0</v>
      </c>
      <c r="P90" s="133">
        <v>5.0</v>
      </c>
      <c r="Q90" s="133">
        <v>10.0</v>
      </c>
      <c r="R90" s="133">
        <v>0.0</v>
      </c>
    </row>
    <row r="91">
      <c r="A91" s="133" t="s">
        <v>474</v>
      </c>
      <c r="B91" s="134">
        <v>44641.0</v>
      </c>
      <c r="C91" s="133">
        <v>140.0</v>
      </c>
      <c r="D91" s="133">
        <v>250.0</v>
      </c>
      <c r="E91" s="133">
        <v>100.0</v>
      </c>
      <c r="F91" s="133">
        <v>200.0</v>
      </c>
      <c r="G91" s="133">
        <v>200.0</v>
      </c>
      <c r="H91" s="133">
        <v>100.0</v>
      </c>
      <c r="I91" s="133">
        <v>120.0</v>
      </c>
      <c r="J91" s="133">
        <v>100.0</v>
      </c>
      <c r="K91" s="133">
        <v>50.0</v>
      </c>
      <c r="L91" s="133">
        <v>100.0</v>
      </c>
      <c r="M91" s="133">
        <v>0.0</v>
      </c>
      <c r="N91" s="133">
        <v>100.0</v>
      </c>
      <c r="O91" s="133">
        <v>600.0</v>
      </c>
      <c r="P91" s="133">
        <v>10.0</v>
      </c>
      <c r="Q91" s="133">
        <v>20.0</v>
      </c>
      <c r="R91" s="133">
        <v>0.0</v>
      </c>
    </row>
    <row r="92">
      <c r="A92" s="133" t="s">
        <v>475</v>
      </c>
      <c r="B92" s="134">
        <v>44641.0</v>
      </c>
      <c r="C92" s="133">
        <v>80.0</v>
      </c>
      <c r="D92" s="133">
        <v>100.0</v>
      </c>
      <c r="E92" s="133">
        <v>40.0</v>
      </c>
      <c r="F92" s="133">
        <v>80.0</v>
      </c>
      <c r="G92" s="133">
        <v>80.0</v>
      </c>
      <c r="H92" s="133">
        <v>80.0</v>
      </c>
      <c r="I92" s="133">
        <v>60.0</v>
      </c>
      <c r="J92" s="133">
        <v>30.0</v>
      </c>
      <c r="K92" s="133">
        <v>20.0</v>
      </c>
      <c r="L92" s="133">
        <v>50.0</v>
      </c>
      <c r="M92" s="133">
        <v>0.0</v>
      </c>
      <c r="N92" s="133">
        <v>80.0</v>
      </c>
      <c r="O92" s="133">
        <v>300.0</v>
      </c>
      <c r="P92" s="133">
        <v>4.0</v>
      </c>
      <c r="Q92" s="133">
        <v>10.0</v>
      </c>
      <c r="R92" s="133">
        <v>0.0</v>
      </c>
    </row>
    <row r="93">
      <c r="A93" s="133" t="s">
        <v>476</v>
      </c>
      <c r="B93" s="134">
        <v>44641.0</v>
      </c>
      <c r="C93" s="133">
        <v>80.0</v>
      </c>
      <c r="D93" s="133">
        <v>120.0</v>
      </c>
      <c r="E93" s="133">
        <v>50.0</v>
      </c>
      <c r="F93" s="133">
        <v>50.0</v>
      </c>
      <c r="G93" s="133">
        <v>50.0</v>
      </c>
      <c r="H93" s="133">
        <v>50.0</v>
      </c>
      <c r="I93" s="133">
        <v>60.0</v>
      </c>
      <c r="J93" s="133">
        <v>40.0</v>
      </c>
      <c r="K93" s="133">
        <v>20.0</v>
      </c>
      <c r="L93" s="133">
        <v>30.0</v>
      </c>
      <c r="M93" s="133">
        <v>0.0</v>
      </c>
      <c r="N93" s="133">
        <v>30.0</v>
      </c>
      <c r="O93" s="133">
        <v>300.0</v>
      </c>
      <c r="P93" s="133">
        <v>5.0</v>
      </c>
      <c r="Q93" s="133">
        <v>10.0</v>
      </c>
      <c r="R93" s="133">
        <v>0.0</v>
      </c>
    </row>
    <row r="94">
      <c r="A94" s="133" t="s">
        <v>477</v>
      </c>
      <c r="B94" s="134">
        <v>44641.0</v>
      </c>
      <c r="C94" s="133">
        <v>100.0</v>
      </c>
      <c r="D94" s="133">
        <v>160.0</v>
      </c>
      <c r="E94" s="133">
        <v>20.0</v>
      </c>
      <c r="F94" s="133">
        <v>100.0</v>
      </c>
      <c r="G94" s="133">
        <v>100.0</v>
      </c>
      <c r="H94" s="133">
        <v>68.0</v>
      </c>
      <c r="I94" s="133">
        <v>100.0</v>
      </c>
      <c r="J94" s="133">
        <v>50.0</v>
      </c>
      <c r="K94" s="133">
        <v>20.0</v>
      </c>
      <c r="L94" s="133">
        <v>100.0</v>
      </c>
      <c r="M94" s="133">
        <v>30.0</v>
      </c>
      <c r="N94" s="133">
        <v>38.0</v>
      </c>
      <c r="O94" s="133">
        <v>600.0</v>
      </c>
      <c r="P94" s="133">
        <v>5.0</v>
      </c>
      <c r="Q94" s="133">
        <v>15.0</v>
      </c>
      <c r="R94" s="133">
        <v>0.0</v>
      </c>
    </row>
    <row r="95">
      <c r="A95" s="133" t="s">
        <v>478</v>
      </c>
      <c r="B95" s="134">
        <v>44641.0</v>
      </c>
      <c r="C95" s="133">
        <v>80.0</v>
      </c>
      <c r="D95" s="133">
        <v>100.0</v>
      </c>
      <c r="E95" s="133">
        <v>30.0</v>
      </c>
      <c r="F95" s="133">
        <v>100.0</v>
      </c>
      <c r="G95" s="133">
        <v>100.0</v>
      </c>
      <c r="H95" s="133">
        <v>50.0</v>
      </c>
      <c r="I95" s="133">
        <v>60.0</v>
      </c>
      <c r="J95" s="133">
        <v>40.0</v>
      </c>
      <c r="K95" s="133">
        <v>10.0</v>
      </c>
      <c r="L95" s="133">
        <v>30.0</v>
      </c>
      <c r="M95" s="133">
        <v>0.0</v>
      </c>
      <c r="N95" s="133">
        <v>100.0</v>
      </c>
      <c r="O95" s="133">
        <v>400.0</v>
      </c>
      <c r="P95" s="133">
        <v>5.0</v>
      </c>
      <c r="Q95" s="133">
        <v>15.0</v>
      </c>
      <c r="R95" s="133">
        <v>0.0</v>
      </c>
    </row>
    <row r="96">
      <c r="A96" s="133" t="s">
        <v>479</v>
      </c>
      <c r="B96" s="134">
        <v>44641.0</v>
      </c>
      <c r="C96" s="133">
        <v>40.0</v>
      </c>
      <c r="D96" s="133">
        <v>70.0</v>
      </c>
      <c r="E96" s="133">
        <v>0.0</v>
      </c>
      <c r="F96" s="133">
        <v>50.0</v>
      </c>
      <c r="G96" s="133">
        <v>40.0</v>
      </c>
      <c r="H96" s="133">
        <v>30.0</v>
      </c>
      <c r="I96" s="133">
        <v>0.0</v>
      </c>
      <c r="J96" s="133">
        <v>40.0</v>
      </c>
      <c r="K96" s="133">
        <v>0.0</v>
      </c>
      <c r="L96" s="133">
        <v>0.0</v>
      </c>
      <c r="M96" s="133">
        <v>0.0</v>
      </c>
      <c r="N96" s="133">
        <v>50.0</v>
      </c>
      <c r="O96" s="133">
        <v>400.0</v>
      </c>
      <c r="P96" s="133">
        <v>5.0</v>
      </c>
      <c r="Q96" s="133">
        <v>10.0</v>
      </c>
      <c r="R96" s="133">
        <v>0.0</v>
      </c>
    </row>
    <row r="97">
      <c r="A97" s="133" t="s">
        <v>480</v>
      </c>
      <c r="B97" s="134">
        <v>44641.0</v>
      </c>
      <c r="C97" s="133">
        <v>40.0</v>
      </c>
      <c r="D97" s="133">
        <v>60.0</v>
      </c>
      <c r="E97" s="133">
        <v>20.0</v>
      </c>
      <c r="F97" s="133">
        <v>30.0</v>
      </c>
      <c r="G97" s="133">
        <v>32.0</v>
      </c>
      <c r="H97" s="133">
        <v>30.0</v>
      </c>
      <c r="I97" s="133">
        <v>40.0</v>
      </c>
      <c r="J97" s="133">
        <v>20.0</v>
      </c>
      <c r="K97" s="133">
        <v>20.0</v>
      </c>
      <c r="L97" s="133">
        <v>30.0</v>
      </c>
      <c r="M97" s="133">
        <v>0.0</v>
      </c>
      <c r="N97" s="133">
        <v>40.0</v>
      </c>
      <c r="O97" s="133">
        <v>200.0</v>
      </c>
      <c r="P97" s="133">
        <v>2.0</v>
      </c>
      <c r="Q97" s="133">
        <v>6.0</v>
      </c>
      <c r="R97" s="133">
        <v>0.0</v>
      </c>
    </row>
    <row r="98">
      <c r="A98" s="133" t="s">
        <v>481</v>
      </c>
      <c r="B98" s="134">
        <v>44641.0</v>
      </c>
      <c r="C98" s="133">
        <v>40.0</v>
      </c>
      <c r="D98" s="133">
        <v>70.0</v>
      </c>
      <c r="E98" s="133">
        <v>20.0</v>
      </c>
      <c r="F98" s="133">
        <v>60.0</v>
      </c>
      <c r="G98" s="133">
        <v>60.0</v>
      </c>
      <c r="H98" s="133">
        <v>50.0</v>
      </c>
      <c r="I98" s="133">
        <v>50.0</v>
      </c>
      <c r="J98" s="133">
        <v>30.0</v>
      </c>
      <c r="K98" s="133">
        <v>20.0</v>
      </c>
      <c r="L98" s="133">
        <v>30.0</v>
      </c>
      <c r="M98" s="133">
        <v>0.0</v>
      </c>
      <c r="N98" s="133">
        <v>40.0</v>
      </c>
      <c r="O98" s="133">
        <v>200.0</v>
      </c>
      <c r="P98" s="133">
        <v>2.0</v>
      </c>
      <c r="Q98" s="133">
        <v>10.0</v>
      </c>
      <c r="R98" s="133">
        <v>0.0</v>
      </c>
    </row>
    <row r="99">
      <c r="A99" s="133" t="s">
        <v>482</v>
      </c>
      <c r="B99" s="134">
        <v>44641.0</v>
      </c>
      <c r="C99" s="133">
        <v>80.0</v>
      </c>
      <c r="D99" s="133">
        <v>300.0</v>
      </c>
      <c r="E99" s="133">
        <v>55.0</v>
      </c>
      <c r="F99" s="133">
        <v>170.0</v>
      </c>
      <c r="G99" s="133">
        <v>170.0</v>
      </c>
      <c r="H99" s="133">
        <v>150.0</v>
      </c>
      <c r="I99" s="133">
        <v>150.0</v>
      </c>
      <c r="J99" s="133">
        <v>100.0</v>
      </c>
      <c r="K99" s="133">
        <v>0.0</v>
      </c>
      <c r="L99" s="133">
        <v>80.0</v>
      </c>
      <c r="M99" s="133">
        <v>50.0</v>
      </c>
      <c r="N99" s="133">
        <v>100.0</v>
      </c>
      <c r="O99" s="133">
        <v>1000.0</v>
      </c>
      <c r="P99" s="133">
        <v>4.0</v>
      </c>
      <c r="Q99" s="133">
        <v>20.0</v>
      </c>
      <c r="R99" s="133">
        <v>0.0</v>
      </c>
    </row>
    <row r="100">
      <c r="A100" s="133" t="s">
        <v>483</v>
      </c>
      <c r="B100" s="134">
        <v>44641.0</v>
      </c>
      <c r="C100" s="133">
        <v>40.0</v>
      </c>
      <c r="D100" s="133">
        <v>60.0</v>
      </c>
      <c r="E100" s="133">
        <v>25.0</v>
      </c>
      <c r="F100" s="133">
        <v>60.0</v>
      </c>
      <c r="G100" s="133">
        <v>52.0</v>
      </c>
      <c r="H100" s="133">
        <v>0.0</v>
      </c>
      <c r="I100" s="133">
        <v>40.0</v>
      </c>
      <c r="J100" s="133">
        <v>0.0</v>
      </c>
      <c r="K100" s="133">
        <v>20.0</v>
      </c>
      <c r="L100" s="133">
        <v>0.0</v>
      </c>
      <c r="M100" s="133">
        <v>0.0</v>
      </c>
      <c r="N100" s="133">
        <v>50.0</v>
      </c>
      <c r="O100" s="133">
        <v>200.0</v>
      </c>
      <c r="P100" s="133">
        <v>2.0</v>
      </c>
      <c r="Q100" s="133">
        <v>8.0</v>
      </c>
      <c r="R100" s="133">
        <v>0.0</v>
      </c>
    </row>
    <row r="101">
      <c r="A101" s="133" t="s">
        <v>484</v>
      </c>
      <c r="B101" s="134">
        <v>44641.0</v>
      </c>
      <c r="C101" s="133">
        <v>80.0</v>
      </c>
      <c r="D101" s="133">
        <v>100.0</v>
      </c>
      <c r="E101" s="133">
        <v>10.0</v>
      </c>
      <c r="F101" s="133">
        <v>100.0</v>
      </c>
      <c r="G101" s="133">
        <v>100.0</v>
      </c>
      <c r="H101" s="133">
        <v>50.0</v>
      </c>
      <c r="I101" s="133">
        <v>30.0</v>
      </c>
      <c r="J101" s="133">
        <v>30.0</v>
      </c>
      <c r="K101" s="133">
        <v>30.0</v>
      </c>
      <c r="L101" s="133">
        <v>20.0</v>
      </c>
      <c r="M101" s="133">
        <v>0.0</v>
      </c>
      <c r="N101" s="133">
        <v>80.0</v>
      </c>
      <c r="O101" s="133">
        <v>300.0</v>
      </c>
      <c r="P101" s="133">
        <v>4.0</v>
      </c>
      <c r="Q101" s="133">
        <v>5.0</v>
      </c>
      <c r="R101" s="133">
        <v>0.0</v>
      </c>
    </row>
    <row r="102">
      <c r="A102" s="133" t="s">
        <v>485</v>
      </c>
      <c r="B102" s="134">
        <v>44641.0</v>
      </c>
      <c r="C102" s="133">
        <v>40.0</v>
      </c>
      <c r="D102" s="133">
        <v>120.0</v>
      </c>
      <c r="E102" s="133">
        <v>10.0</v>
      </c>
      <c r="F102" s="133">
        <v>50.0</v>
      </c>
      <c r="G102" s="133">
        <v>52.0</v>
      </c>
      <c r="H102" s="133">
        <v>52.0</v>
      </c>
      <c r="I102" s="133">
        <v>40.0</v>
      </c>
      <c r="J102" s="133">
        <v>30.0</v>
      </c>
      <c r="K102" s="133">
        <v>0.0</v>
      </c>
      <c r="L102" s="133">
        <v>40.0</v>
      </c>
      <c r="M102" s="133">
        <v>0.0</v>
      </c>
      <c r="N102" s="133">
        <v>40.0</v>
      </c>
      <c r="O102" s="133">
        <v>300.0</v>
      </c>
      <c r="P102" s="133">
        <v>4.0</v>
      </c>
      <c r="Q102" s="133">
        <v>15.0</v>
      </c>
      <c r="R102" s="133">
        <v>0.0</v>
      </c>
    </row>
    <row r="103">
      <c r="A103" s="133" t="s">
        <v>486</v>
      </c>
      <c r="B103" s="134">
        <v>44641.0</v>
      </c>
      <c r="C103" s="133">
        <v>200.0</v>
      </c>
      <c r="D103" s="133">
        <v>200.0</v>
      </c>
      <c r="E103" s="133">
        <v>50.0</v>
      </c>
      <c r="F103" s="133">
        <v>150.0</v>
      </c>
      <c r="G103" s="133">
        <v>100.0</v>
      </c>
      <c r="H103" s="133">
        <v>100.0</v>
      </c>
      <c r="I103" s="133">
        <v>150.0</v>
      </c>
      <c r="J103" s="133">
        <v>100.0</v>
      </c>
      <c r="K103" s="133">
        <v>0.0</v>
      </c>
      <c r="L103" s="133">
        <v>0.0</v>
      </c>
      <c r="M103" s="133">
        <v>0.0</v>
      </c>
      <c r="N103" s="133">
        <v>100.0</v>
      </c>
      <c r="O103" s="133">
        <v>600.0</v>
      </c>
      <c r="P103" s="133">
        <v>10.0</v>
      </c>
      <c r="Q103" s="133">
        <v>20.0</v>
      </c>
      <c r="R103" s="133">
        <v>0.0</v>
      </c>
    </row>
    <row r="104">
      <c r="A104" s="133" t="s">
        <v>453</v>
      </c>
      <c r="B104" s="134">
        <v>44672.0</v>
      </c>
    </row>
    <row r="105">
      <c r="A105" s="133" t="s">
        <v>454</v>
      </c>
      <c r="B105" s="134">
        <v>44672.0</v>
      </c>
      <c r="C105" s="133">
        <v>60.0</v>
      </c>
      <c r="D105" s="133">
        <v>100.0</v>
      </c>
      <c r="E105" s="133">
        <v>40.0</v>
      </c>
      <c r="F105" s="133">
        <v>60.0</v>
      </c>
      <c r="G105" s="133">
        <v>60.0</v>
      </c>
      <c r="H105" s="133">
        <v>50.0</v>
      </c>
      <c r="I105" s="133">
        <v>60.0</v>
      </c>
      <c r="J105" s="133">
        <v>40.0</v>
      </c>
      <c r="K105" s="133">
        <v>20.0</v>
      </c>
      <c r="L105" s="133">
        <v>40.0</v>
      </c>
      <c r="M105" s="133">
        <v>30.0</v>
      </c>
      <c r="N105" s="133">
        <v>60.0</v>
      </c>
      <c r="O105" s="133">
        <v>400.0</v>
      </c>
      <c r="P105" s="133">
        <v>3.0</v>
      </c>
      <c r="Q105" s="133">
        <v>10.0</v>
      </c>
      <c r="R105" s="133">
        <v>5.0</v>
      </c>
    </row>
    <row r="106">
      <c r="A106" s="133" t="s">
        <v>455</v>
      </c>
      <c r="B106" s="134">
        <v>44672.0</v>
      </c>
      <c r="C106" s="133">
        <v>0.0</v>
      </c>
      <c r="D106" s="133">
        <v>50.0</v>
      </c>
      <c r="E106" s="133">
        <v>10.0</v>
      </c>
      <c r="F106" s="133">
        <v>30.0</v>
      </c>
      <c r="G106" s="133">
        <v>20.0</v>
      </c>
      <c r="H106" s="133">
        <v>21.0</v>
      </c>
      <c r="I106" s="133">
        <v>40.0</v>
      </c>
      <c r="J106" s="133">
        <v>30.0</v>
      </c>
      <c r="K106" s="133">
        <v>10.0</v>
      </c>
      <c r="L106" s="133">
        <v>20.0</v>
      </c>
      <c r="M106" s="133">
        <v>0.0</v>
      </c>
      <c r="N106" s="133">
        <v>0.0</v>
      </c>
      <c r="O106" s="133">
        <v>400.0</v>
      </c>
      <c r="P106" s="133">
        <v>0.0</v>
      </c>
      <c r="Q106" s="133">
        <v>2.0</v>
      </c>
      <c r="R106" s="133">
        <v>2.0</v>
      </c>
    </row>
    <row r="107">
      <c r="A107" s="133" t="s">
        <v>456</v>
      </c>
      <c r="B107" s="134">
        <v>44672.0</v>
      </c>
      <c r="C107" s="133">
        <v>20.0</v>
      </c>
      <c r="D107" s="133">
        <v>120.0</v>
      </c>
      <c r="E107" s="133">
        <v>30.0</v>
      </c>
      <c r="F107" s="133">
        <v>60.0</v>
      </c>
      <c r="G107" s="133">
        <v>64.0</v>
      </c>
      <c r="H107" s="133">
        <v>41.0</v>
      </c>
      <c r="I107" s="133">
        <v>20.0</v>
      </c>
      <c r="J107" s="133">
        <v>30.0</v>
      </c>
      <c r="K107" s="133">
        <v>30.0</v>
      </c>
      <c r="L107" s="133">
        <v>40.0</v>
      </c>
      <c r="M107" s="133">
        <v>0.0</v>
      </c>
      <c r="N107" s="133">
        <v>0.0</v>
      </c>
      <c r="O107" s="133">
        <v>300.0</v>
      </c>
      <c r="P107" s="133">
        <v>0.0</v>
      </c>
      <c r="Q107" s="133">
        <v>10.0</v>
      </c>
      <c r="R107" s="133">
        <v>2.0</v>
      </c>
    </row>
    <row r="108">
      <c r="A108" s="133" t="s">
        <v>457</v>
      </c>
      <c r="B108" s="134">
        <v>44672.0</v>
      </c>
      <c r="C108" s="133">
        <v>60.0</v>
      </c>
      <c r="D108" s="133">
        <v>0.0</v>
      </c>
      <c r="E108" s="133">
        <v>10.0</v>
      </c>
      <c r="F108" s="133">
        <v>50.0</v>
      </c>
      <c r="G108" s="133">
        <v>44.0</v>
      </c>
      <c r="H108" s="133">
        <v>10.0</v>
      </c>
      <c r="I108" s="133">
        <v>40.0</v>
      </c>
      <c r="J108" s="133">
        <v>20.0</v>
      </c>
      <c r="K108" s="133">
        <v>0.0</v>
      </c>
      <c r="L108" s="133">
        <v>40.0</v>
      </c>
      <c r="M108" s="133">
        <v>0.0</v>
      </c>
      <c r="N108" s="133">
        <v>50.0</v>
      </c>
      <c r="O108" s="133">
        <v>400.0</v>
      </c>
      <c r="P108" s="133">
        <v>3.0</v>
      </c>
      <c r="Q108" s="133">
        <v>9.0</v>
      </c>
      <c r="R108" s="133">
        <v>0.0</v>
      </c>
    </row>
    <row r="109">
      <c r="A109" s="133" t="s">
        <v>458</v>
      </c>
      <c r="B109" s="134">
        <v>44672.0</v>
      </c>
      <c r="C109" s="133">
        <v>20.0</v>
      </c>
      <c r="D109" s="133">
        <v>20.0</v>
      </c>
      <c r="E109" s="133">
        <v>0.0</v>
      </c>
      <c r="F109" s="133">
        <v>20.0</v>
      </c>
      <c r="G109" s="133">
        <v>8.0</v>
      </c>
      <c r="H109" s="133">
        <v>18.0</v>
      </c>
      <c r="I109" s="133">
        <v>30.0</v>
      </c>
      <c r="J109" s="133">
        <v>20.0</v>
      </c>
      <c r="K109" s="133">
        <v>10.0</v>
      </c>
      <c r="L109" s="133">
        <v>20.0</v>
      </c>
      <c r="M109" s="133">
        <v>0.0</v>
      </c>
      <c r="N109" s="133">
        <v>20.0</v>
      </c>
      <c r="O109" s="133">
        <v>100.0</v>
      </c>
      <c r="P109" s="133">
        <v>2.0</v>
      </c>
      <c r="Q109" s="133">
        <v>7.0</v>
      </c>
      <c r="R109" s="133">
        <v>2.0</v>
      </c>
    </row>
    <row r="110">
      <c r="A110" s="133" t="s">
        <v>459</v>
      </c>
      <c r="B110" s="134">
        <v>44672.0</v>
      </c>
      <c r="C110" s="133">
        <v>0.0</v>
      </c>
      <c r="D110" s="133">
        <v>0.0</v>
      </c>
      <c r="E110" s="133">
        <v>0.0</v>
      </c>
      <c r="F110" s="133">
        <v>0.0</v>
      </c>
      <c r="G110" s="133">
        <v>0.0</v>
      </c>
      <c r="H110" s="133">
        <v>0.0</v>
      </c>
      <c r="I110" s="133">
        <v>0.0</v>
      </c>
      <c r="J110" s="133">
        <v>0.0</v>
      </c>
      <c r="K110" s="133">
        <v>0.0</v>
      </c>
      <c r="L110" s="133">
        <v>0.0</v>
      </c>
      <c r="M110" s="133">
        <v>0.0</v>
      </c>
      <c r="N110" s="133">
        <v>0.0</v>
      </c>
      <c r="O110" s="133">
        <v>0.0</v>
      </c>
      <c r="P110" s="133">
        <v>0.0</v>
      </c>
      <c r="Q110" s="133">
        <v>0.0</v>
      </c>
      <c r="R110" s="133">
        <v>0.0</v>
      </c>
    </row>
    <row r="111">
      <c r="A111" s="133" t="s">
        <v>460</v>
      </c>
      <c r="B111" s="134">
        <v>44672.0</v>
      </c>
      <c r="C111" s="133">
        <v>0.0</v>
      </c>
      <c r="D111" s="133">
        <v>50.0</v>
      </c>
      <c r="E111" s="133">
        <v>0.0</v>
      </c>
      <c r="F111" s="133">
        <v>40.0</v>
      </c>
      <c r="G111" s="133">
        <v>60.0</v>
      </c>
      <c r="H111" s="133">
        <v>0.0</v>
      </c>
      <c r="I111" s="133">
        <v>70.0</v>
      </c>
      <c r="J111" s="133">
        <v>40.0</v>
      </c>
      <c r="K111" s="133">
        <v>20.0</v>
      </c>
      <c r="L111" s="133">
        <v>40.0</v>
      </c>
      <c r="M111" s="133">
        <v>0.0</v>
      </c>
      <c r="N111" s="133">
        <v>0.0</v>
      </c>
      <c r="O111" s="133">
        <v>100.0</v>
      </c>
      <c r="P111" s="133">
        <v>2.0</v>
      </c>
      <c r="Q111" s="133">
        <v>10.0</v>
      </c>
      <c r="R111" s="133">
        <v>8.0</v>
      </c>
    </row>
    <row r="112">
      <c r="A112" s="133" t="s">
        <v>461</v>
      </c>
      <c r="B112" s="134">
        <v>44672.0</v>
      </c>
      <c r="C112" s="133">
        <v>0.0</v>
      </c>
      <c r="D112" s="133">
        <v>0.0</v>
      </c>
      <c r="E112" s="133">
        <v>0.0</v>
      </c>
      <c r="F112" s="133">
        <v>0.0</v>
      </c>
      <c r="G112" s="133">
        <v>0.0</v>
      </c>
      <c r="H112" s="133">
        <v>20.0</v>
      </c>
      <c r="I112" s="133">
        <v>40.0</v>
      </c>
      <c r="J112" s="133">
        <v>20.0</v>
      </c>
      <c r="K112" s="133">
        <v>0.0</v>
      </c>
      <c r="L112" s="133">
        <v>20.0</v>
      </c>
      <c r="M112" s="133">
        <v>20.0</v>
      </c>
      <c r="N112" s="133">
        <v>24.0</v>
      </c>
      <c r="O112" s="133">
        <v>300.0</v>
      </c>
      <c r="P112" s="133">
        <v>0.0</v>
      </c>
      <c r="Q112" s="133">
        <v>10.0</v>
      </c>
      <c r="R112" s="133">
        <v>3.0</v>
      </c>
    </row>
    <row r="113">
      <c r="A113" s="133" t="s">
        <v>462</v>
      </c>
      <c r="B113" s="134">
        <v>44672.0</v>
      </c>
      <c r="C113" s="133">
        <v>80.0</v>
      </c>
      <c r="D113" s="133">
        <v>160.0</v>
      </c>
      <c r="E113" s="133">
        <v>40.0</v>
      </c>
      <c r="F113" s="133">
        <v>50.0</v>
      </c>
      <c r="G113" s="133">
        <v>68.0</v>
      </c>
      <c r="H113" s="133">
        <v>50.0</v>
      </c>
      <c r="I113" s="133">
        <v>50.0</v>
      </c>
      <c r="J113" s="133">
        <v>40.0</v>
      </c>
      <c r="K113" s="133">
        <v>20.0</v>
      </c>
      <c r="L113" s="133">
        <v>10.0</v>
      </c>
      <c r="M113" s="133">
        <v>0.0</v>
      </c>
      <c r="N113" s="133">
        <v>80.0</v>
      </c>
      <c r="O113" s="133">
        <v>600.0</v>
      </c>
      <c r="P113" s="133">
        <v>4.0</v>
      </c>
      <c r="Q113" s="133">
        <v>10.0</v>
      </c>
      <c r="R113" s="133">
        <v>2.0</v>
      </c>
    </row>
    <row r="114">
      <c r="A114" s="133" t="s">
        <v>463</v>
      </c>
      <c r="B114" s="134">
        <v>44672.0</v>
      </c>
      <c r="C114" s="133">
        <v>40.0</v>
      </c>
      <c r="D114" s="133">
        <v>0.0</v>
      </c>
      <c r="E114" s="133">
        <v>20.0</v>
      </c>
      <c r="F114" s="133">
        <v>10.0</v>
      </c>
      <c r="G114" s="133">
        <v>0.0</v>
      </c>
      <c r="H114" s="133">
        <v>20.0</v>
      </c>
      <c r="I114" s="133">
        <v>40.0</v>
      </c>
      <c r="J114" s="133">
        <v>20.0</v>
      </c>
      <c r="K114" s="133">
        <v>0.0</v>
      </c>
      <c r="L114" s="133">
        <v>10.0</v>
      </c>
      <c r="M114" s="133">
        <v>0.0</v>
      </c>
      <c r="N114" s="133">
        <v>20.0</v>
      </c>
      <c r="O114" s="133">
        <v>100.0</v>
      </c>
      <c r="P114" s="133">
        <v>2.0</v>
      </c>
      <c r="Q114" s="133">
        <v>5.0</v>
      </c>
      <c r="R114" s="133">
        <v>2.0</v>
      </c>
    </row>
    <row r="115">
      <c r="A115" s="133" t="s">
        <v>464</v>
      </c>
      <c r="B115" s="134">
        <v>44672.0</v>
      </c>
      <c r="C115" s="133">
        <v>60.0</v>
      </c>
      <c r="D115" s="133">
        <v>60.0</v>
      </c>
      <c r="E115" s="133">
        <v>15.0</v>
      </c>
      <c r="F115" s="133">
        <v>40.0</v>
      </c>
      <c r="G115" s="133">
        <v>36.0</v>
      </c>
      <c r="H115" s="133">
        <v>13.0</v>
      </c>
      <c r="I115" s="133">
        <v>60.0</v>
      </c>
      <c r="J115" s="133">
        <v>20.0</v>
      </c>
      <c r="K115" s="133">
        <v>10.0</v>
      </c>
      <c r="L115" s="133">
        <v>40.0</v>
      </c>
      <c r="M115" s="133">
        <v>0.0</v>
      </c>
      <c r="N115" s="133">
        <v>0.0</v>
      </c>
      <c r="O115" s="133">
        <v>200.0</v>
      </c>
      <c r="P115" s="133">
        <v>5.0</v>
      </c>
      <c r="Q115" s="133">
        <v>5.0</v>
      </c>
      <c r="R115" s="133">
        <v>3.0</v>
      </c>
    </row>
    <row r="116">
      <c r="A116" s="133" t="s">
        <v>465</v>
      </c>
      <c r="B116" s="134">
        <v>44672.0</v>
      </c>
      <c r="C116" s="133">
        <v>100.0</v>
      </c>
      <c r="D116" s="133">
        <v>400.0</v>
      </c>
      <c r="E116" s="133">
        <v>100.0</v>
      </c>
      <c r="F116" s="133">
        <v>300.0</v>
      </c>
      <c r="G116" s="133">
        <v>300.0</v>
      </c>
      <c r="H116" s="133">
        <v>177.0</v>
      </c>
      <c r="I116" s="133">
        <v>120.0</v>
      </c>
      <c r="J116" s="133">
        <v>100.0</v>
      </c>
      <c r="K116" s="133">
        <v>0.0</v>
      </c>
      <c r="L116" s="133">
        <v>140.0</v>
      </c>
      <c r="M116" s="133">
        <v>0.0</v>
      </c>
      <c r="N116" s="133">
        <v>0.0</v>
      </c>
      <c r="O116" s="133">
        <v>1000.0</v>
      </c>
      <c r="P116" s="133">
        <v>8.0</v>
      </c>
      <c r="Q116" s="133">
        <v>12.0</v>
      </c>
      <c r="R116" s="133">
        <v>10.0</v>
      </c>
    </row>
    <row r="117">
      <c r="A117" s="133" t="s">
        <v>466</v>
      </c>
      <c r="B117" s="134">
        <v>44672.0</v>
      </c>
      <c r="C117" s="133">
        <v>0.0</v>
      </c>
      <c r="D117" s="133">
        <v>0.0</v>
      </c>
      <c r="E117" s="133">
        <v>20.0</v>
      </c>
      <c r="F117" s="133">
        <v>50.0</v>
      </c>
      <c r="G117" s="133">
        <v>52.0</v>
      </c>
      <c r="H117" s="133">
        <v>100.0</v>
      </c>
      <c r="I117" s="133">
        <v>20.0</v>
      </c>
      <c r="J117" s="133">
        <v>40.0</v>
      </c>
      <c r="K117" s="133">
        <v>10.0</v>
      </c>
      <c r="L117" s="133">
        <v>80.0</v>
      </c>
      <c r="M117" s="133">
        <v>70.0</v>
      </c>
      <c r="N117" s="133">
        <v>0.0</v>
      </c>
      <c r="O117" s="133">
        <v>100.0</v>
      </c>
      <c r="P117" s="133">
        <v>4.0</v>
      </c>
      <c r="Q117" s="133">
        <v>10.0</v>
      </c>
      <c r="R117" s="133">
        <v>0.0</v>
      </c>
    </row>
    <row r="118">
      <c r="A118" s="133" t="s">
        <v>467</v>
      </c>
      <c r="B118" s="134">
        <v>44672.0</v>
      </c>
      <c r="C118" s="133">
        <v>40.0</v>
      </c>
      <c r="D118" s="133">
        <v>100.0</v>
      </c>
      <c r="E118" s="133">
        <v>0.0</v>
      </c>
      <c r="F118" s="133">
        <v>0.0</v>
      </c>
      <c r="G118" s="133">
        <v>0.0</v>
      </c>
      <c r="H118" s="133">
        <v>0.0</v>
      </c>
      <c r="I118" s="133">
        <v>20.0</v>
      </c>
      <c r="J118" s="133">
        <v>0.0</v>
      </c>
      <c r="K118" s="133">
        <v>0.0</v>
      </c>
      <c r="L118" s="133">
        <v>0.0</v>
      </c>
      <c r="M118" s="133">
        <v>0.0</v>
      </c>
      <c r="N118" s="133">
        <v>0.0</v>
      </c>
      <c r="O118" s="133">
        <v>100.0</v>
      </c>
      <c r="P118" s="133">
        <v>2.0</v>
      </c>
      <c r="Q118" s="133">
        <v>10.0</v>
      </c>
      <c r="R118" s="133">
        <v>0.0</v>
      </c>
    </row>
    <row r="119">
      <c r="A119" s="133" t="s">
        <v>468</v>
      </c>
      <c r="B119" s="134">
        <v>44672.0</v>
      </c>
      <c r="C119" s="133">
        <v>0.0</v>
      </c>
      <c r="D119" s="133">
        <v>0.0</v>
      </c>
      <c r="E119" s="133">
        <v>0.0</v>
      </c>
      <c r="F119" s="133">
        <v>0.0</v>
      </c>
      <c r="G119" s="133">
        <v>0.0</v>
      </c>
      <c r="H119" s="133">
        <v>0.0</v>
      </c>
      <c r="I119" s="133">
        <v>0.0</v>
      </c>
      <c r="J119" s="133">
        <v>0.0</v>
      </c>
      <c r="K119" s="133">
        <v>0.0</v>
      </c>
      <c r="L119" s="133">
        <v>0.0</v>
      </c>
      <c r="M119" s="133">
        <v>0.0</v>
      </c>
      <c r="N119" s="133">
        <v>0.0</v>
      </c>
      <c r="O119" s="133">
        <v>0.0</v>
      </c>
      <c r="P119" s="133">
        <v>0.0</v>
      </c>
      <c r="Q119" s="133">
        <v>0.0</v>
      </c>
      <c r="R119" s="133">
        <v>0.0</v>
      </c>
    </row>
    <row r="120">
      <c r="A120" s="133" t="s">
        <v>469</v>
      </c>
      <c r="B120" s="134">
        <v>44672.0</v>
      </c>
      <c r="C120" s="133">
        <v>80.0</v>
      </c>
      <c r="D120" s="133">
        <v>150.0</v>
      </c>
      <c r="E120" s="133">
        <v>55.0</v>
      </c>
      <c r="F120" s="133">
        <v>90.0</v>
      </c>
      <c r="G120" s="133">
        <v>94.0</v>
      </c>
      <c r="H120" s="133">
        <v>58.0</v>
      </c>
      <c r="I120" s="133">
        <v>0.0</v>
      </c>
      <c r="J120" s="133">
        <v>80.0</v>
      </c>
      <c r="K120" s="133">
        <v>0.0</v>
      </c>
      <c r="L120" s="133">
        <v>20.0</v>
      </c>
      <c r="M120" s="133">
        <v>0.0</v>
      </c>
      <c r="N120" s="133">
        <v>61.0</v>
      </c>
      <c r="O120" s="133">
        <v>300.0</v>
      </c>
      <c r="P120" s="133">
        <v>6.0</v>
      </c>
      <c r="Q120" s="133">
        <v>18.0</v>
      </c>
      <c r="R120" s="133">
        <v>3.0</v>
      </c>
    </row>
    <row r="121">
      <c r="A121" s="133" t="s">
        <v>470</v>
      </c>
      <c r="B121" s="134">
        <v>44672.0</v>
      </c>
      <c r="C121" s="133">
        <v>0.0</v>
      </c>
      <c r="D121" s="133">
        <v>0.0</v>
      </c>
      <c r="E121" s="133">
        <v>0.0</v>
      </c>
      <c r="F121" s="133">
        <v>0.0</v>
      </c>
      <c r="G121" s="133">
        <v>0.0</v>
      </c>
      <c r="H121" s="133">
        <v>0.0</v>
      </c>
      <c r="I121" s="133">
        <v>0.0</v>
      </c>
      <c r="J121" s="133">
        <v>0.0</v>
      </c>
      <c r="K121" s="133">
        <v>0.0</v>
      </c>
      <c r="L121" s="133">
        <v>0.0</v>
      </c>
      <c r="M121" s="133">
        <v>0.0</v>
      </c>
      <c r="N121" s="133">
        <v>0.0</v>
      </c>
      <c r="O121" s="133">
        <v>0.0</v>
      </c>
      <c r="P121" s="133">
        <v>0.0</v>
      </c>
      <c r="Q121" s="133">
        <v>0.0</v>
      </c>
      <c r="R121" s="133">
        <v>0.0</v>
      </c>
    </row>
    <row r="122">
      <c r="A122" s="133" t="s">
        <v>471</v>
      </c>
      <c r="B122" s="134">
        <v>44672.0</v>
      </c>
      <c r="C122" s="133">
        <v>60.0</v>
      </c>
      <c r="D122" s="133">
        <v>70.0</v>
      </c>
      <c r="E122" s="133">
        <v>0.0</v>
      </c>
      <c r="F122" s="133">
        <v>40.0</v>
      </c>
      <c r="G122" s="133">
        <v>36.0</v>
      </c>
      <c r="H122" s="133">
        <v>100.0</v>
      </c>
      <c r="I122" s="133">
        <v>50.0</v>
      </c>
      <c r="J122" s="133">
        <v>50.0</v>
      </c>
      <c r="K122" s="133">
        <v>20.0</v>
      </c>
      <c r="L122" s="133">
        <v>30.0</v>
      </c>
      <c r="M122" s="133">
        <v>40.0</v>
      </c>
      <c r="N122" s="133">
        <v>0.0</v>
      </c>
      <c r="O122" s="133">
        <v>400.0</v>
      </c>
      <c r="P122" s="133">
        <v>1.0</v>
      </c>
      <c r="Q122" s="133">
        <v>10.0</v>
      </c>
      <c r="R122" s="133">
        <v>2.0</v>
      </c>
    </row>
    <row r="123">
      <c r="A123" s="133" t="s">
        <v>472</v>
      </c>
      <c r="B123" s="134">
        <v>44672.0</v>
      </c>
      <c r="C123" s="133">
        <v>20.0</v>
      </c>
      <c r="D123" s="133">
        <v>40.0</v>
      </c>
      <c r="E123" s="133">
        <v>15.0</v>
      </c>
      <c r="F123" s="133">
        <v>30.0</v>
      </c>
      <c r="G123" s="133">
        <v>30.0</v>
      </c>
      <c r="H123" s="133">
        <v>10.0</v>
      </c>
      <c r="I123" s="133">
        <v>30.0</v>
      </c>
      <c r="J123" s="133">
        <v>30.0</v>
      </c>
      <c r="K123" s="133">
        <v>10.0</v>
      </c>
      <c r="L123" s="133">
        <v>20.0</v>
      </c>
      <c r="M123" s="133">
        <v>40.0</v>
      </c>
      <c r="N123" s="133">
        <v>0.0</v>
      </c>
      <c r="O123" s="133">
        <v>200.0</v>
      </c>
      <c r="P123" s="133">
        <v>0.0</v>
      </c>
      <c r="Q123" s="133">
        <v>10.0</v>
      </c>
      <c r="R123" s="133">
        <v>2.0</v>
      </c>
    </row>
    <row r="124">
      <c r="A124" s="133" t="s">
        <v>473</v>
      </c>
      <c r="B124" s="134">
        <v>44672.0</v>
      </c>
      <c r="C124" s="133">
        <v>20.0</v>
      </c>
      <c r="D124" s="133">
        <v>20.0</v>
      </c>
      <c r="E124" s="133">
        <v>10.0</v>
      </c>
      <c r="F124" s="133">
        <v>10.0</v>
      </c>
      <c r="G124" s="133">
        <v>12.0</v>
      </c>
      <c r="H124" s="133">
        <v>10.0</v>
      </c>
      <c r="I124" s="133">
        <v>20.0</v>
      </c>
      <c r="J124" s="133">
        <v>20.0</v>
      </c>
      <c r="K124" s="133">
        <v>0.0</v>
      </c>
      <c r="L124" s="133">
        <v>0.0</v>
      </c>
      <c r="M124" s="133">
        <v>10.0</v>
      </c>
      <c r="N124" s="133">
        <v>0.0</v>
      </c>
      <c r="O124" s="133">
        <v>100.0</v>
      </c>
      <c r="P124" s="133">
        <v>0.0</v>
      </c>
      <c r="Q124" s="133">
        <v>5.0</v>
      </c>
      <c r="R124" s="133">
        <v>0.0</v>
      </c>
    </row>
    <row r="125">
      <c r="A125" s="133" t="s">
        <v>474</v>
      </c>
      <c r="B125" s="134">
        <v>44672.0</v>
      </c>
      <c r="C125" s="133">
        <v>40.0</v>
      </c>
      <c r="D125" s="133">
        <v>60.0</v>
      </c>
      <c r="E125" s="133">
        <v>30.0</v>
      </c>
      <c r="F125" s="133">
        <v>70.0</v>
      </c>
      <c r="G125" s="133">
        <v>50.0</v>
      </c>
      <c r="H125" s="133">
        <v>50.0</v>
      </c>
      <c r="I125" s="133">
        <v>50.0</v>
      </c>
      <c r="J125" s="133">
        <v>40.0</v>
      </c>
      <c r="K125" s="133">
        <v>0.0</v>
      </c>
      <c r="L125" s="133">
        <v>40.0</v>
      </c>
      <c r="M125" s="133">
        <v>0.0</v>
      </c>
      <c r="N125" s="133">
        <v>0.0</v>
      </c>
      <c r="O125" s="133">
        <v>400.0</v>
      </c>
      <c r="P125" s="133">
        <v>5.0</v>
      </c>
      <c r="Q125" s="133">
        <v>10.0</v>
      </c>
      <c r="R125" s="133">
        <v>5.0</v>
      </c>
    </row>
    <row r="126">
      <c r="A126" s="133" t="s">
        <v>475</v>
      </c>
      <c r="B126" s="134">
        <v>44672.0</v>
      </c>
      <c r="C126" s="133">
        <v>20.0</v>
      </c>
      <c r="D126" s="133">
        <v>50.0</v>
      </c>
      <c r="E126" s="133">
        <v>0.0</v>
      </c>
      <c r="F126" s="133">
        <v>20.0</v>
      </c>
      <c r="G126" s="133">
        <v>16.0</v>
      </c>
      <c r="H126" s="133">
        <v>25.0</v>
      </c>
      <c r="I126" s="133">
        <v>20.0</v>
      </c>
      <c r="J126" s="133">
        <v>10.0</v>
      </c>
      <c r="K126" s="133">
        <v>20.0</v>
      </c>
      <c r="L126" s="133">
        <v>20.0</v>
      </c>
      <c r="M126" s="133">
        <v>0.0</v>
      </c>
      <c r="N126" s="133">
        <v>40.0</v>
      </c>
      <c r="O126" s="133">
        <v>100.0</v>
      </c>
      <c r="P126" s="133">
        <v>2.0</v>
      </c>
      <c r="Q126" s="133">
        <v>2.0</v>
      </c>
      <c r="R126" s="133">
        <v>0.0</v>
      </c>
    </row>
    <row r="127">
      <c r="A127" s="133" t="s">
        <v>476</v>
      </c>
      <c r="B127" s="134">
        <v>44672.0</v>
      </c>
      <c r="C127" s="133">
        <v>80.0</v>
      </c>
      <c r="D127" s="133">
        <v>0.0</v>
      </c>
      <c r="E127" s="133">
        <v>20.0</v>
      </c>
      <c r="F127" s="133">
        <v>40.0</v>
      </c>
      <c r="G127" s="133">
        <v>40.0</v>
      </c>
      <c r="H127" s="133">
        <v>20.0</v>
      </c>
      <c r="I127" s="133">
        <v>20.0</v>
      </c>
      <c r="J127" s="133">
        <v>30.0</v>
      </c>
      <c r="K127" s="133">
        <v>0.0</v>
      </c>
      <c r="L127" s="133">
        <v>20.0</v>
      </c>
      <c r="M127" s="133">
        <v>0.0</v>
      </c>
      <c r="N127" s="133">
        <v>20.0</v>
      </c>
      <c r="O127" s="133">
        <v>200.0</v>
      </c>
      <c r="P127" s="133">
        <v>4.0</v>
      </c>
      <c r="Q127" s="133">
        <v>10.0</v>
      </c>
      <c r="R127" s="133">
        <v>5.0</v>
      </c>
    </row>
    <row r="128">
      <c r="A128" s="133" t="s">
        <v>477</v>
      </c>
      <c r="B128" s="134">
        <v>44672.0</v>
      </c>
      <c r="C128" s="133">
        <v>40.0</v>
      </c>
      <c r="D128" s="133">
        <v>30.0</v>
      </c>
      <c r="E128" s="133">
        <v>0.0</v>
      </c>
      <c r="F128" s="133">
        <v>10.0</v>
      </c>
      <c r="G128" s="133">
        <v>48.0</v>
      </c>
      <c r="H128" s="133">
        <v>33.0</v>
      </c>
      <c r="I128" s="133">
        <v>20.0</v>
      </c>
      <c r="J128" s="133">
        <v>40.0</v>
      </c>
      <c r="K128" s="133">
        <v>10.0</v>
      </c>
      <c r="L128" s="133">
        <v>30.0</v>
      </c>
      <c r="M128" s="133">
        <v>0.0</v>
      </c>
      <c r="N128" s="133">
        <v>50.0</v>
      </c>
      <c r="O128" s="133">
        <v>0.0</v>
      </c>
      <c r="P128" s="133">
        <v>5.0</v>
      </c>
      <c r="Q128" s="133">
        <v>10.0</v>
      </c>
      <c r="R128" s="133">
        <v>5.0</v>
      </c>
    </row>
    <row r="129">
      <c r="A129" s="133" t="s">
        <v>478</v>
      </c>
      <c r="B129" s="134">
        <v>44672.0</v>
      </c>
      <c r="C129" s="133">
        <v>60.0</v>
      </c>
      <c r="D129" s="133">
        <v>0.0</v>
      </c>
      <c r="E129" s="133">
        <v>0.0</v>
      </c>
      <c r="F129" s="133">
        <v>50.0</v>
      </c>
      <c r="G129" s="133">
        <v>56.0</v>
      </c>
      <c r="H129" s="133">
        <v>50.0</v>
      </c>
      <c r="I129" s="133">
        <v>50.0</v>
      </c>
      <c r="J129" s="133">
        <v>30.0</v>
      </c>
      <c r="K129" s="133">
        <v>10.0</v>
      </c>
      <c r="L129" s="133">
        <v>30.0</v>
      </c>
      <c r="M129" s="133">
        <v>0.0</v>
      </c>
      <c r="N129" s="133">
        <v>50.0</v>
      </c>
      <c r="O129" s="133">
        <v>300.0</v>
      </c>
      <c r="P129" s="133">
        <v>5.0</v>
      </c>
      <c r="Q129" s="133">
        <v>10.0</v>
      </c>
      <c r="R129" s="133">
        <v>5.0</v>
      </c>
    </row>
    <row r="130">
      <c r="A130" s="133" t="s">
        <v>479</v>
      </c>
      <c r="B130" s="134">
        <v>44672.0</v>
      </c>
      <c r="C130" s="133">
        <v>60.0</v>
      </c>
      <c r="D130" s="133">
        <v>60.0</v>
      </c>
      <c r="E130" s="133">
        <v>10.0</v>
      </c>
      <c r="F130" s="133">
        <v>50.0</v>
      </c>
      <c r="G130" s="133">
        <v>50.0</v>
      </c>
      <c r="H130" s="133">
        <v>50.0</v>
      </c>
      <c r="I130" s="133">
        <v>60.0</v>
      </c>
      <c r="J130" s="133">
        <v>40.0</v>
      </c>
      <c r="K130" s="133">
        <v>20.0</v>
      </c>
      <c r="L130" s="133">
        <v>30.0</v>
      </c>
      <c r="M130" s="133">
        <v>0.0</v>
      </c>
      <c r="N130" s="133">
        <v>0.0</v>
      </c>
      <c r="O130" s="133">
        <v>400.0</v>
      </c>
      <c r="P130" s="133">
        <v>5.0</v>
      </c>
      <c r="Q130" s="133">
        <v>10.0</v>
      </c>
      <c r="R130" s="133">
        <v>2.0</v>
      </c>
    </row>
    <row r="131">
      <c r="A131" s="133" t="s">
        <v>480</v>
      </c>
      <c r="B131" s="134">
        <v>44672.0</v>
      </c>
      <c r="C131" s="133">
        <v>20.0</v>
      </c>
      <c r="D131" s="133">
        <v>50.0</v>
      </c>
      <c r="E131" s="133">
        <v>0.0</v>
      </c>
      <c r="F131" s="133">
        <v>20.0</v>
      </c>
      <c r="G131" s="133">
        <v>10.0</v>
      </c>
      <c r="H131" s="133">
        <v>11.0</v>
      </c>
      <c r="I131" s="133">
        <v>10.0</v>
      </c>
      <c r="J131" s="133">
        <v>0.0</v>
      </c>
      <c r="K131" s="133">
        <v>0.0</v>
      </c>
      <c r="L131" s="133">
        <v>10.0</v>
      </c>
      <c r="M131" s="133">
        <v>0.0</v>
      </c>
      <c r="N131" s="133">
        <v>0.0</v>
      </c>
      <c r="O131" s="133">
        <v>100.0</v>
      </c>
      <c r="P131" s="133">
        <v>0.0</v>
      </c>
      <c r="Q131" s="133">
        <v>0.0</v>
      </c>
      <c r="R131" s="133">
        <v>0.0</v>
      </c>
    </row>
    <row r="132">
      <c r="A132" s="133" t="s">
        <v>481</v>
      </c>
      <c r="B132" s="134">
        <v>44672.0</v>
      </c>
      <c r="C132" s="133">
        <v>20.0</v>
      </c>
      <c r="D132" s="133">
        <v>40.0</v>
      </c>
      <c r="E132" s="133">
        <v>10.0</v>
      </c>
      <c r="F132" s="133">
        <v>10.0</v>
      </c>
      <c r="G132" s="133">
        <v>24.0</v>
      </c>
      <c r="H132" s="133">
        <v>10.0</v>
      </c>
      <c r="I132" s="133">
        <v>10.0</v>
      </c>
      <c r="J132" s="133">
        <v>10.0</v>
      </c>
      <c r="K132" s="133">
        <v>10.0</v>
      </c>
      <c r="L132" s="133">
        <v>10.0</v>
      </c>
      <c r="M132" s="133">
        <v>20.0</v>
      </c>
      <c r="N132" s="133">
        <v>15.0</v>
      </c>
      <c r="O132" s="133">
        <v>100.0</v>
      </c>
      <c r="P132" s="133">
        <v>2.0</v>
      </c>
      <c r="Q132" s="133">
        <v>10.0</v>
      </c>
      <c r="R132" s="133">
        <v>2.0</v>
      </c>
    </row>
    <row r="133">
      <c r="A133" s="133" t="s">
        <v>482</v>
      </c>
      <c r="B133" s="134">
        <v>44672.0</v>
      </c>
      <c r="C133" s="133">
        <v>60.0</v>
      </c>
      <c r="D133" s="133">
        <v>200.0</v>
      </c>
      <c r="E133" s="133">
        <v>55.0</v>
      </c>
      <c r="F133" s="133">
        <v>160.0</v>
      </c>
      <c r="G133" s="133">
        <v>70.0</v>
      </c>
      <c r="H133" s="133">
        <v>83.0</v>
      </c>
      <c r="I133" s="133">
        <v>0.0</v>
      </c>
      <c r="J133" s="133">
        <v>70.0</v>
      </c>
      <c r="K133" s="133">
        <v>0.0</v>
      </c>
      <c r="L133" s="133">
        <v>50.0</v>
      </c>
      <c r="M133" s="133">
        <v>50.0</v>
      </c>
      <c r="N133" s="133">
        <v>55.0</v>
      </c>
      <c r="O133" s="133">
        <v>800.0</v>
      </c>
      <c r="P133" s="133">
        <v>5.0</v>
      </c>
      <c r="Q133" s="133">
        <v>4.0</v>
      </c>
      <c r="R133" s="133">
        <v>5.0</v>
      </c>
    </row>
    <row r="134">
      <c r="A134" s="133" t="s">
        <v>483</v>
      </c>
      <c r="B134" s="134">
        <v>44672.0</v>
      </c>
      <c r="C134" s="133">
        <v>20.0</v>
      </c>
      <c r="D134" s="133">
        <v>0.0</v>
      </c>
      <c r="E134" s="133">
        <v>10.0</v>
      </c>
      <c r="F134" s="133">
        <v>40.0</v>
      </c>
      <c r="G134" s="133">
        <v>40.0</v>
      </c>
      <c r="H134" s="133">
        <v>32.0</v>
      </c>
      <c r="I134" s="133">
        <v>50.0</v>
      </c>
      <c r="J134" s="133">
        <v>30.0</v>
      </c>
      <c r="K134" s="133">
        <v>0.0</v>
      </c>
      <c r="L134" s="133">
        <v>20.0</v>
      </c>
      <c r="M134" s="133">
        <v>50.0</v>
      </c>
      <c r="N134" s="133">
        <v>30.0</v>
      </c>
      <c r="O134" s="133">
        <v>200.0</v>
      </c>
      <c r="P134" s="133">
        <v>1.0</v>
      </c>
      <c r="Q134" s="133">
        <v>8.0</v>
      </c>
      <c r="R134" s="133">
        <v>2.0</v>
      </c>
    </row>
    <row r="135">
      <c r="A135" s="133" t="s">
        <v>484</v>
      </c>
      <c r="B135" s="134">
        <v>44672.0</v>
      </c>
      <c r="C135" s="133">
        <v>60.0</v>
      </c>
      <c r="D135" s="133">
        <v>160.0</v>
      </c>
      <c r="E135" s="133">
        <v>70.0</v>
      </c>
      <c r="F135" s="133">
        <v>120.0</v>
      </c>
      <c r="G135" s="133">
        <v>120.0</v>
      </c>
      <c r="H135" s="133">
        <v>100.0</v>
      </c>
      <c r="I135" s="133">
        <v>0.0</v>
      </c>
      <c r="J135" s="133">
        <v>0.0</v>
      </c>
      <c r="K135" s="133">
        <v>0.0</v>
      </c>
      <c r="L135" s="133">
        <v>100.0</v>
      </c>
      <c r="M135" s="133">
        <v>50.0</v>
      </c>
      <c r="N135" s="133">
        <v>50.0</v>
      </c>
      <c r="O135" s="133">
        <v>700.0</v>
      </c>
      <c r="P135" s="133">
        <v>3.0</v>
      </c>
      <c r="Q135" s="133">
        <v>10.0</v>
      </c>
      <c r="R135" s="133">
        <v>10.0</v>
      </c>
    </row>
    <row r="136">
      <c r="A136" s="133" t="s">
        <v>485</v>
      </c>
      <c r="B136" s="134">
        <v>44672.0</v>
      </c>
      <c r="C136" s="133">
        <v>20.0</v>
      </c>
      <c r="D136" s="133">
        <v>60.0</v>
      </c>
      <c r="E136" s="133">
        <v>25.0</v>
      </c>
      <c r="F136" s="133">
        <v>100.0</v>
      </c>
      <c r="G136" s="133">
        <v>100.0</v>
      </c>
      <c r="H136" s="133">
        <v>50.0</v>
      </c>
      <c r="I136" s="133">
        <v>70.0</v>
      </c>
      <c r="J136" s="133">
        <v>30.0</v>
      </c>
      <c r="K136" s="133">
        <v>0.0</v>
      </c>
      <c r="L136" s="133">
        <v>60.0</v>
      </c>
      <c r="M136" s="133">
        <v>0.0</v>
      </c>
      <c r="N136" s="133">
        <v>0.0</v>
      </c>
      <c r="O136" s="133">
        <v>600.0</v>
      </c>
      <c r="P136" s="133">
        <v>0.0</v>
      </c>
      <c r="Q136" s="133">
        <v>10.0</v>
      </c>
      <c r="R136" s="133">
        <v>6.0</v>
      </c>
    </row>
    <row r="137">
      <c r="A137" s="133" t="s">
        <v>486</v>
      </c>
      <c r="B137" s="134">
        <v>44672.0</v>
      </c>
      <c r="C137" s="133">
        <v>0.0</v>
      </c>
      <c r="D137" s="133">
        <v>50.0</v>
      </c>
      <c r="E137" s="133">
        <v>25.0</v>
      </c>
      <c r="F137" s="133">
        <v>50.0</v>
      </c>
      <c r="G137" s="133">
        <v>20.0</v>
      </c>
      <c r="H137" s="133">
        <v>80.0</v>
      </c>
      <c r="I137" s="133">
        <v>0.0</v>
      </c>
      <c r="J137" s="133">
        <v>100.0</v>
      </c>
      <c r="K137" s="133">
        <v>0.0</v>
      </c>
      <c r="L137" s="133">
        <v>50.0</v>
      </c>
      <c r="M137" s="133">
        <v>0.0</v>
      </c>
      <c r="N137" s="133">
        <v>100.0</v>
      </c>
      <c r="O137" s="133">
        <v>0.0</v>
      </c>
      <c r="P137" s="133">
        <v>0.0</v>
      </c>
      <c r="Q137" s="133">
        <v>0.0</v>
      </c>
      <c r="R137" s="133">
        <v>0.0</v>
      </c>
    </row>
    <row r="138">
      <c r="A138" s="133" t="s">
        <v>453</v>
      </c>
      <c r="B138" s="142">
        <v>44702.0</v>
      </c>
      <c r="C138" s="133">
        <v>0.0</v>
      </c>
      <c r="D138" s="133">
        <v>0.0</v>
      </c>
      <c r="E138" s="133">
        <v>0.0</v>
      </c>
      <c r="F138" s="133">
        <v>500.0</v>
      </c>
      <c r="G138" s="133">
        <v>200.0</v>
      </c>
      <c r="H138" s="133">
        <v>0.0</v>
      </c>
      <c r="I138" s="133">
        <v>500.0</v>
      </c>
      <c r="J138" s="133">
        <v>300.0</v>
      </c>
      <c r="K138" s="133">
        <v>0.0</v>
      </c>
      <c r="L138" s="133">
        <v>0.0</v>
      </c>
      <c r="M138" s="133">
        <v>0.0</v>
      </c>
      <c r="N138" s="133">
        <v>300.0</v>
      </c>
      <c r="O138" s="133">
        <v>1000.0</v>
      </c>
      <c r="P138" s="133">
        <v>15.0</v>
      </c>
      <c r="Q138" s="133">
        <v>40.0</v>
      </c>
      <c r="R138" s="133">
        <v>0.0</v>
      </c>
    </row>
    <row r="139">
      <c r="A139" s="133" t="s">
        <v>454</v>
      </c>
      <c r="B139" s="142">
        <v>44702.0</v>
      </c>
      <c r="C139" s="133">
        <v>20.0</v>
      </c>
      <c r="D139" s="133">
        <v>70.0</v>
      </c>
      <c r="E139" s="133">
        <v>5.0</v>
      </c>
      <c r="F139" s="133">
        <v>20.0</v>
      </c>
      <c r="G139" s="133">
        <v>12.0</v>
      </c>
      <c r="H139" s="133">
        <v>52.0</v>
      </c>
      <c r="I139" s="133">
        <v>50.0</v>
      </c>
      <c r="J139" s="133">
        <v>40.0</v>
      </c>
      <c r="K139" s="133">
        <v>30.0</v>
      </c>
      <c r="L139" s="133">
        <v>40.0</v>
      </c>
      <c r="M139" s="133">
        <v>0.0</v>
      </c>
      <c r="N139" s="133">
        <v>0.0</v>
      </c>
      <c r="O139" s="133">
        <v>300.0</v>
      </c>
      <c r="P139" s="133">
        <v>4.0</v>
      </c>
      <c r="Q139" s="133">
        <v>12.0</v>
      </c>
      <c r="R139" s="133">
        <v>3.0</v>
      </c>
    </row>
    <row r="140">
      <c r="A140" s="133" t="s">
        <v>455</v>
      </c>
      <c r="B140" s="142">
        <v>44702.0</v>
      </c>
      <c r="C140" s="133">
        <v>20.0</v>
      </c>
      <c r="D140" s="133">
        <v>40.0</v>
      </c>
      <c r="E140" s="133">
        <v>5.0</v>
      </c>
      <c r="F140" s="133">
        <v>40.0</v>
      </c>
      <c r="G140" s="133">
        <v>40.0</v>
      </c>
      <c r="H140" s="133">
        <v>26.0</v>
      </c>
      <c r="I140" s="133">
        <v>20.0</v>
      </c>
      <c r="J140" s="133">
        <v>20.0</v>
      </c>
      <c r="K140" s="133">
        <v>10.0</v>
      </c>
      <c r="L140" s="133">
        <v>40.0</v>
      </c>
      <c r="M140" s="133">
        <v>0.0</v>
      </c>
      <c r="N140" s="133">
        <v>0.0</v>
      </c>
      <c r="O140" s="133">
        <v>0.0</v>
      </c>
      <c r="P140" s="133">
        <v>0.0</v>
      </c>
      <c r="Q140" s="133">
        <v>0.0</v>
      </c>
      <c r="R140" s="133">
        <v>0.0</v>
      </c>
    </row>
    <row r="141">
      <c r="A141" s="133" t="s">
        <v>456</v>
      </c>
      <c r="B141" s="142">
        <v>44702.0</v>
      </c>
      <c r="C141" s="133">
        <v>40.0</v>
      </c>
      <c r="D141" s="133">
        <v>70.0</v>
      </c>
      <c r="E141" s="133">
        <v>0.0</v>
      </c>
      <c r="F141" s="133">
        <v>60.0</v>
      </c>
      <c r="G141" s="133">
        <v>64.0</v>
      </c>
      <c r="H141" s="133">
        <v>29.0</v>
      </c>
      <c r="I141" s="133">
        <v>40.0</v>
      </c>
      <c r="J141" s="133">
        <v>20.0</v>
      </c>
      <c r="K141" s="133">
        <v>40.0</v>
      </c>
      <c r="L141" s="133">
        <v>70.0</v>
      </c>
      <c r="M141" s="133">
        <v>0.0</v>
      </c>
      <c r="N141" s="133">
        <v>35.0</v>
      </c>
      <c r="O141" s="133">
        <v>500.0</v>
      </c>
      <c r="P141" s="133">
        <v>0.0</v>
      </c>
      <c r="Q141" s="133">
        <v>9.0</v>
      </c>
      <c r="R141" s="133">
        <v>3.0</v>
      </c>
    </row>
    <row r="142">
      <c r="A142" s="133" t="s">
        <v>457</v>
      </c>
      <c r="B142" s="142">
        <v>44702.0</v>
      </c>
      <c r="C142" s="133">
        <v>100.0</v>
      </c>
      <c r="D142" s="133">
        <v>160.0</v>
      </c>
      <c r="E142" s="133">
        <v>35.0</v>
      </c>
      <c r="F142" s="133">
        <v>30.0</v>
      </c>
      <c r="G142" s="133">
        <v>100.0</v>
      </c>
      <c r="H142" s="133">
        <v>100.0</v>
      </c>
      <c r="I142" s="133">
        <v>100.0</v>
      </c>
      <c r="J142" s="133">
        <v>50.0</v>
      </c>
      <c r="K142" s="133">
        <v>30.0</v>
      </c>
      <c r="L142" s="133">
        <v>60.0</v>
      </c>
      <c r="M142" s="133">
        <v>40.0</v>
      </c>
      <c r="N142" s="133">
        <v>60.0</v>
      </c>
      <c r="O142" s="133">
        <v>400.0</v>
      </c>
      <c r="P142" s="133">
        <v>6.0</v>
      </c>
      <c r="Q142" s="133">
        <v>18.0</v>
      </c>
      <c r="R142" s="133">
        <v>0.0</v>
      </c>
    </row>
    <row r="143">
      <c r="A143" s="133" t="s">
        <v>458</v>
      </c>
      <c r="B143" s="142">
        <v>44702.0</v>
      </c>
      <c r="C143" s="133">
        <v>0.0</v>
      </c>
      <c r="D143" s="133">
        <v>30.0</v>
      </c>
      <c r="E143" s="133">
        <v>0.0</v>
      </c>
      <c r="F143" s="133">
        <v>30.0</v>
      </c>
      <c r="G143" s="133">
        <v>24.0</v>
      </c>
      <c r="H143" s="133">
        <v>17.0</v>
      </c>
      <c r="I143" s="133">
        <v>10.0</v>
      </c>
      <c r="J143" s="133">
        <v>0.0</v>
      </c>
      <c r="K143" s="133">
        <v>10.0</v>
      </c>
      <c r="L143" s="133">
        <v>30.0</v>
      </c>
      <c r="M143" s="133">
        <v>0.0</v>
      </c>
      <c r="N143" s="133">
        <v>16.0</v>
      </c>
      <c r="O143" s="133">
        <v>100.0</v>
      </c>
      <c r="P143" s="133">
        <v>2.0</v>
      </c>
      <c r="Q143" s="133">
        <v>3.0</v>
      </c>
      <c r="R143" s="133">
        <v>0.0</v>
      </c>
    </row>
    <row r="144">
      <c r="A144" s="133" t="s">
        <v>459</v>
      </c>
      <c r="B144" s="142">
        <v>44702.0</v>
      </c>
      <c r="C144" s="133">
        <v>20.0</v>
      </c>
      <c r="D144" s="133">
        <v>0.0</v>
      </c>
      <c r="E144" s="133">
        <v>0.0</v>
      </c>
      <c r="F144" s="133">
        <v>0.0</v>
      </c>
      <c r="G144" s="133">
        <v>0.0</v>
      </c>
      <c r="H144" s="133">
        <v>50.0</v>
      </c>
      <c r="I144" s="133">
        <v>0.0</v>
      </c>
      <c r="J144" s="133">
        <v>20.0</v>
      </c>
      <c r="K144" s="133">
        <v>0.0</v>
      </c>
      <c r="L144" s="133">
        <v>0.0</v>
      </c>
      <c r="M144" s="133">
        <v>0.0</v>
      </c>
      <c r="N144" s="133">
        <v>0.0</v>
      </c>
      <c r="O144" s="133">
        <v>0.0</v>
      </c>
      <c r="P144" s="133">
        <v>2.0</v>
      </c>
      <c r="Q144" s="133">
        <v>5.0</v>
      </c>
      <c r="R144" s="133">
        <v>0.0</v>
      </c>
    </row>
    <row r="145">
      <c r="A145" s="133" t="s">
        <v>460</v>
      </c>
      <c r="B145" s="142">
        <v>44702.0</v>
      </c>
      <c r="C145" s="133">
        <v>100.0</v>
      </c>
      <c r="D145" s="133">
        <v>140.0</v>
      </c>
      <c r="E145" s="133">
        <v>20.0</v>
      </c>
      <c r="F145" s="133">
        <v>60.0</v>
      </c>
      <c r="G145" s="133">
        <v>76.0</v>
      </c>
      <c r="H145" s="133">
        <v>50.0</v>
      </c>
      <c r="I145" s="133">
        <v>50.0</v>
      </c>
      <c r="J145" s="133">
        <v>40.0</v>
      </c>
      <c r="K145" s="133">
        <v>20.0</v>
      </c>
      <c r="L145" s="133">
        <v>50.0</v>
      </c>
      <c r="M145" s="133">
        <v>0.0</v>
      </c>
      <c r="N145" s="133">
        <v>80.0</v>
      </c>
      <c r="O145" s="133">
        <v>400.0</v>
      </c>
      <c r="P145" s="133">
        <v>2.0</v>
      </c>
      <c r="Q145" s="133">
        <v>11.0</v>
      </c>
      <c r="R145" s="133">
        <v>2.0</v>
      </c>
    </row>
    <row r="146">
      <c r="A146" s="133" t="s">
        <v>461</v>
      </c>
      <c r="B146" s="142">
        <v>44702.0</v>
      </c>
      <c r="C146" s="133">
        <v>20.0</v>
      </c>
      <c r="D146" s="133">
        <v>10.0</v>
      </c>
      <c r="E146" s="133">
        <v>25.0</v>
      </c>
      <c r="F146" s="133">
        <v>30.0</v>
      </c>
      <c r="G146" s="133">
        <v>30.0</v>
      </c>
      <c r="H146" s="133">
        <v>32.0</v>
      </c>
      <c r="I146" s="133">
        <v>50.0</v>
      </c>
      <c r="J146" s="133">
        <v>0.0</v>
      </c>
      <c r="K146" s="133">
        <v>10.0</v>
      </c>
      <c r="L146" s="133">
        <v>30.0</v>
      </c>
      <c r="M146" s="133">
        <v>0.0</v>
      </c>
      <c r="N146" s="133">
        <v>24.0</v>
      </c>
      <c r="O146" s="133">
        <v>100.0</v>
      </c>
      <c r="P146" s="133">
        <v>0.0</v>
      </c>
      <c r="Q146" s="133">
        <v>0.0</v>
      </c>
      <c r="R146" s="133">
        <v>0.0</v>
      </c>
    </row>
    <row r="147">
      <c r="A147" s="133" t="s">
        <v>462</v>
      </c>
      <c r="B147" s="142">
        <v>44702.0</v>
      </c>
      <c r="C147" s="133">
        <v>40.0</v>
      </c>
      <c r="D147" s="133">
        <v>200.0</v>
      </c>
      <c r="E147" s="133">
        <v>30.0</v>
      </c>
      <c r="F147" s="133">
        <v>60.0</v>
      </c>
      <c r="G147" s="133">
        <v>60.0</v>
      </c>
      <c r="H147" s="133">
        <v>70.0</v>
      </c>
      <c r="I147" s="133">
        <v>20.0</v>
      </c>
      <c r="J147" s="133">
        <v>40.0</v>
      </c>
      <c r="K147" s="133">
        <v>10.0</v>
      </c>
      <c r="L147" s="133">
        <v>50.0</v>
      </c>
      <c r="M147" s="133">
        <v>0.0</v>
      </c>
      <c r="N147" s="133">
        <v>43.0</v>
      </c>
      <c r="O147" s="133">
        <v>517.0</v>
      </c>
      <c r="P147" s="133">
        <v>4.0</v>
      </c>
      <c r="Q147" s="133">
        <v>15.0</v>
      </c>
      <c r="R147" s="133">
        <v>0.0</v>
      </c>
    </row>
    <row r="148">
      <c r="A148" s="133" t="s">
        <v>463</v>
      </c>
      <c r="B148" s="142">
        <v>44702.0</v>
      </c>
      <c r="C148" s="133">
        <v>20.0</v>
      </c>
      <c r="D148" s="133">
        <v>30.0</v>
      </c>
      <c r="E148" s="133">
        <v>30.0</v>
      </c>
      <c r="F148" s="133">
        <v>50.0</v>
      </c>
      <c r="G148" s="133">
        <v>30.0</v>
      </c>
      <c r="H148" s="133">
        <v>30.0</v>
      </c>
      <c r="I148" s="133">
        <v>50.0</v>
      </c>
      <c r="J148" s="133">
        <v>30.0</v>
      </c>
      <c r="K148" s="133">
        <v>20.0</v>
      </c>
      <c r="L148" s="133">
        <v>0.0</v>
      </c>
      <c r="M148" s="133">
        <v>20.0</v>
      </c>
      <c r="N148" s="133">
        <v>20.0</v>
      </c>
      <c r="O148" s="133">
        <v>200.0</v>
      </c>
      <c r="P148" s="133">
        <v>1.0</v>
      </c>
      <c r="Q148" s="133">
        <v>8.0</v>
      </c>
      <c r="R148" s="133">
        <v>3.0</v>
      </c>
    </row>
    <row r="149">
      <c r="A149" s="133" t="s">
        <v>464</v>
      </c>
      <c r="B149" s="142">
        <v>44702.0</v>
      </c>
      <c r="C149" s="133">
        <v>60.0</v>
      </c>
      <c r="D149" s="133">
        <v>70.0</v>
      </c>
      <c r="E149" s="133">
        <v>20.0</v>
      </c>
      <c r="F149" s="133">
        <v>30.0</v>
      </c>
      <c r="G149" s="133">
        <v>48.0</v>
      </c>
      <c r="H149" s="133">
        <v>30.0</v>
      </c>
      <c r="I149" s="133">
        <v>30.0</v>
      </c>
      <c r="J149" s="133">
        <v>20.0</v>
      </c>
      <c r="K149" s="133">
        <v>20.0</v>
      </c>
      <c r="L149" s="133">
        <v>0.0</v>
      </c>
      <c r="M149" s="133">
        <v>0.0</v>
      </c>
      <c r="N149" s="133">
        <v>30.0</v>
      </c>
      <c r="O149" s="133">
        <v>200.0</v>
      </c>
      <c r="P149" s="133">
        <v>0.0</v>
      </c>
      <c r="Q149" s="133">
        <v>0.0</v>
      </c>
      <c r="R149" s="133">
        <v>0.0</v>
      </c>
    </row>
    <row r="150">
      <c r="A150" s="133" t="s">
        <v>465</v>
      </c>
      <c r="B150" s="142">
        <v>44702.0</v>
      </c>
      <c r="C150" s="133">
        <v>140.0</v>
      </c>
      <c r="D150" s="133">
        <v>250.0</v>
      </c>
      <c r="E150" s="133">
        <v>150.0</v>
      </c>
      <c r="F150" s="133">
        <v>260.0</v>
      </c>
      <c r="G150" s="133">
        <v>212.0</v>
      </c>
      <c r="H150" s="133">
        <v>163.0</v>
      </c>
      <c r="I150" s="133">
        <v>200.0</v>
      </c>
      <c r="J150" s="133">
        <v>100.0</v>
      </c>
      <c r="K150" s="133">
        <v>30.0</v>
      </c>
      <c r="L150" s="133">
        <v>80.0</v>
      </c>
      <c r="M150" s="133">
        <v>0.0</v>
      </c>
      <c r="N150" s="133">
        <v>100.0</v>
      </c>
      <c r="O150" s="133">
        <v>1000.0</v>
      </c>
      <c r="P150" s="133">
        <v>8.0</v>
      </c>
      <c r="Q150" s="133">
        <v>30.0</v>
      </c>
      <c r="R150" s="133">
        <v>3.0</v>
      </c>
    </row>
    <row r="151">
      <c r="A151" s="133" t="s">
        <v>466</v>
      </c>
      <c r="B151" s="142">
        <v>44702.0</v>
      </c>
      <c r="C151" s="133">
        <v>60.0</v>
      </c>
      <c r="D151" s="133">
        <v>40.0</v>
      </c>
      <c r="E151" s="133">
        <v>25.0</v>
      </c>
      <c r="F151" s="133">
        <v>20.0</v>
      </c>
      <c r="G151" s="133">
        <v>24.0</v>
      </c>
      <c r="H151" s="133">
        <v>0.0</v>
      </c>
      <c r="I151" s="133">
        <v>50.0</v>
      </c>
      <c r="J151" s="133">
        <v>50.0</v>
      </c>
      <c r="K151" s="133">
        <v>30.0</v>
      </c>
      <c r="L151" s="133">
        <v>30.0</v>
      </c>
      <c r="M151" s="133">
        <v>0.0</v>
      </c>
      <c r="N151" s="133">
        <v>0.0</v>
      </c>
      <c r="O151" s="133">
        <v>200.0</v>
      </c>
      <c r="P151" s="133">
        <v>5.0</v>
      </c>
      <c r="Q151" s="133">
        <v>10.0</v>
      </c>
      <c r="R151" s="133">
        <v>0.0</v>
      </c>
    </row>
    <row r="152">
      <c r="A152" s="133" t="s">
        <v>467</v>
      </c>
      <c r="B152" s="142">
        <v>44702.0</v>
      </c>
      <c r="C152" s="133">
        <v>40.0</v>
      </c>
      <c r="D152" s="133">
        <v>40.0</v>
      </c>
      <c r="E152" s="133">
        <v>0.0</v>
      </c>
      <c r="F152" s="133">
        <v>30.0</v>
      </c>
      <c r="G152" s="133">
        <v>76.0</v>
      </c>
      <c r="H152" s="133">
        <v>60.0</v>
      </c>
      <c r="I152" s="133">
        <v>80.0</v>
      </c>
      <c r="J152" s="133">
        <v>30.0</v>
      </c>
      <c r="K152" s="133">
        <v>0.0</v>
      </c>
      <c r="L152" s="133">
        <v>50.0</v>
      </c>
      <c r="M152" s="133">
        <v>0.0</v>
      </c>
      <c r="N152" s="133">
        <v>80.0</v>
      </c>
      <c r="O152" s="133">
        <v>400.0</v>
      </c>
      <c r="P152" s="133">
        <v>0.0</v>
      </c>
      <c r="Q152" s="133">
        <v>0.0</v>
      </c>
      <c r="R152" s="133">
        <v>0.0</v>
      </c>
    </row>
    <row r="153">
      <c r="A153" s="133" t="s">
        <v>468</v>
      </c>
      <c r="B153" s="142">
        <v>44702.0</v>
      </c>
      <c r="C153" s="133">
        <v>20.0</v>
      </c>
      <c r="D153" s="133">
        <v>60.0</v>
      </c>
      <c r="E153" s="133">
        <v>0.0</v>
      </c>
      <c r="F153" s="133">
        <v>20.0</v>
      </c>
      <c r="G153" s="133">
        <v>24.0</v>
      </c>
      <c r="H153" s="133">
        <v>0.0</v>
      </c>
      <c r="I153" s="133">
        <v>0.0</v>
      </c>
      <c r="J153" s="133">
        <v>20.0</v>
      </c>
      <c r="K153" s="133">
        <v>0.0</v>
      </c>
      <c r="L153" s="133">
        <v>0.0</v>
      </c>
      <c r="M153" s="133">
        <v>0.0</v>
      </c>
      <c r="N153" s="133">
        <v>0.0</v>
      </c>
      <c r="O153" s="133">
        <v>0.0</v>
      </c>
      <c r="P153" s="133">
        <v>0.0</v>
      </c>
      <c r="Q153" s="133">
        <v>0.0</v>
      </c>
      <c r="R153" s="133">
        <v>3.0</v>
      </c>
    </row>
    <row r="154">
      <c r="A154" s="133" t="s">
        <v>469</v>
      </c>
      <c r="B154" s="142">
        <v>44702.0</v>
      </c>
      <c r="C154" s="133">
        <v>100.0</v>
      </c>
      <c r="D154" s="133">
        <v>40.0</v>
      </c>
      <c r="E154" s="133">
        <v>52.0</v>
      </c>
      <c r="F154" s="133">
        <v>100.0</v>
      </c>
      <c r="G154" s="133">
        <v>46.0</v>
      </c>
      <c r="H154" s="133">
        <v>61.0</v>
      </c>
      <c r="I154" s="133">
        <v>30.0</v>
      </c>
      <c r="J154" s="133">
        <v>40.0</v>
      </c>
      <c r="K154" s="133">
        <v>50.0</v>
      </c>
      <c r="L154" s="133">
        <v>90.0</v>
      </c>
      <c r="M154" s="133">
        <v>0.0</v>
      </c>
      <c r="N154" s="133">
        <v>60.0</v>
      </c>
      <c r="O154" s="133">
        <v>400.0</v>
      </c>
      <c r="P154" s="133">
        <v>6.0</v>
      </c>
      <c r="Q154" s="133">
        <v>24.0</v>
      </c>
      <c r="R154" s="133">
        <v>5.0</v>
      </c>
    </row>
    <row r="155">
      <c r="A155" s="133" t="s">
        <v>470</v>
      </c>
      <c r="B155" s="142">
        <v>44702.0</v>
      </c>
    </row>
    <row r="156">
      <c r="A156" s="133" t="s">
        <v>471</v>
      </c>
      <c r="B156" s="142">
        <v>44702.0</v>
      </c>
      <c r="C156" s="133">
        <v>0.0</v>
      </c>
      <c r="D156" s="133">
        <v>30.0</v>
      </c>
      <c r="E156" s="133">
        <v>0.0</v>
      </c>
      <c r="F156" s="133">
        <v>30.0</v>
      </c>
      <c r="G156" s="133">
        <v>40.0</v>
      </c>
      <c r="H156" s="133">
        <v>0.0</v>
      </c>
      <c r="I156" s="133">
        <v>80.0</v>
      </c>
      <c r="J156" s="133">
        <v>30.0</v>
      </c>
      <c r="K156" s="133">
        <v>20.0</v>
      </c>
      <c r="L156" s="133">
        <v>40.0</v>
      </c>
      <c r="M156" s="133">
        <v>0.0</v>
      </c>
      <c r="N156" s="133">
        <v>60.0</v>
      </c>
      <c r="O156" s="133">
        <v>300.0</v>
      </c>
      <c r="P156" s="133">
        <v>1.0</v>
      </c>
      <c r="Q156" s="133">
        <v>9.0</v>
      </c>
      <c r="R156" s="133">
        <v>0.0</v>
      </c>
    </row>
    <row r="157">
      <c r="A157" s="133" t="s">
        <v>472</v>
      </c>
      <c r="B157" s="142">
        <v>44702.0</v>
      </c>
      <c r="C157" s="133">
        <v>40.0</v>
      </c>
      <c r="D157" s="133">
        <v>80.0</v>
      </c>
      <c r="E157" s="133">
        <v>5.0</v>
      </c>
      <c r="F157" s="133">
        <v>20.0</v>
      </c>
      <c r="G157" s="133">
        <v>16.0</v>
      </c>
      <c r="H157" s="133">
        <v>14.0</v>
      </c>
      <c r="I157" s="133">
        <v>40.0</v>
      </c>
      <c r="J157" s="133">
        <v>30.0</v>
      </c>
      <c r="K157" s="133">
        <v>0.0</v>
      </c>
      <c r="L157" s="133">
        <v>10.0</v>
      </c>
      <c r="M157" s="133">
        <v>0.0</v>
      </c>
      <c r="N157" s="133">
        <v>0.0</v>
      </c>
      <c r="O157" s="133">
        <v>200.0</v>
      </c>
      <c r="P157" s="133">
        <v>5.0</v>
      </c>
      <c r="Q157" s="133">
        <v>10.0</v>
      </c>
      <c r="R157" s="133">
        <v>0.0</v>
      </c>
    </row>
    <row r="158">
      <c r="A158" s="133" t="s">
        <v>473</v>
      </c>
      <c r="B158" s="142">
        <v>44702.0</v>
      </c>
      <c r="C158" s="133">
        <v>40.0</v>
      </c>
      <c r="D158" s="133">
        <v>10.0</v>
      </c>
      <c r="E158" s="133">
        <v>0.0</v>
      </c>
      <c r="F158" s="133">
        <v>10.0</v>
      </c>
      <c r="G158" s="133">
        <v>12.0</v>
      </c>
      <c r="H158" s="133">
        <v>5.0</v>
      </c>
      <c r="I158" s="133">
        <v>20.0</v>
      </c>
      <c r="J158" s="133">
        <v>10.0</v>
      </c>
      <c r="K158" s="133">
        <v>0.0</v>
      </c>
      <c r="L158" s="133">
        <v>10.0</v>
      </c>
      <c r="M158" s="133">
        <v>10.0</v>
      </c>
      <c r="N158" s="133">
        <v>0.0</v>
      </c>
      <c r="O158" s="133">
        <v>100.0</v>
      </c>
      <c r="P158" s="133">
        <v>2.0</v>
      </c>
      <c r="Q158" s="133">
        <v>2.0</v>
      </c>
      <c r="R158" s="133">
        <v>0.0</v>
      </c>
    </row>
    <row r="159">
      <c r="A159" s="133" t="s">
        <v>474</v>
      </c>
      <c r="B159" s="142">
        <v>44702.0</v>
      </c>
      <c r="C159" s="133">
        <v>80.0</v>
      </c>
      <c r="D159" s="133">
        <v>70.0</v>
      </c>
      <c r="E159" s="133">
        <v>30.0</v>
      </c>
      <c r="F159" s="133">
        <v>30.0</v>
      </c>
      <c r="G159" s="133">
        <v>36.0</v>
      </c>
      <c r="H159" s="133">
        <v>50.0</v>
      </c>
      <c r="I159" s="133">
        <v>0.0</v>
      </c>
      <c r="J159" s="133">
        <v>30.0</v>
      </c>
      <c r="K159" s="133">
        <v>30.0</v>
      </c>
      <c r="L159" s="133">
        <v>40.0</v>
      </c>
      <c r="M159" s="133">
        <v>0.0</v>
      </c>
      <c r="N159" s="133">
        <v>50.0</v>
      </c>
      <c r="O159" s="133">
        <v>100.0</v>
      </c>
      <c r="P159" s="133">
        <v>0.0</v>
      </c>
      <c r="Q159" s="133">
        <v>0.0</v>
      </c>
      <c r="R159" s="133">
        <v>0.0</v>
      </c>
    </row>
    <row r="160">
      <c r="A160" s="133" t="s">
        <v>475</v>
      </c>
      <c r="B160" s="142">
        <v>44702.0</v>
      </c>
      <c r="C160" s="133">
        <v>20.0</v>
      </c>
      <c r="D160" s="133">
        <v>40.0</v>
      </c>
      <c r="E160" s="133">
        <v>10.0</v>
      </c>
      <c r="F160" s="133">
        <v>30.0</v>
      </c>
      <c r="G160" s="133">
        <v>28.0</v>
      </c>
      <c r="H160" s="133">
        <v>20.0</v>
      </c>
      <c r="I160" s="133">
        <v>0.0</v>
      </c>
      <c r="J160" s="133">
        <v>20.0</v>
      </c>
      <c r="K160" s="133">
        <v>20.0</v>
      </c>
      <c r="L160" s="133">
        <v>20.0</v>
      </c>
      <c r="M160" s="133">
        <v>0.0</v>
      </c>
      <c r="N160" s="133">
        <v>26.0</v>
      </c>
      <c r="O160" s="133">
        <v>200.0</v>
      </c>
      <c r="P160" s="133">
        <v>0.0</v>
      </c>
      <c r="Q160" s="133">
        <v>3.0</v>
      </c>
      <c r="R160" s="133">
        <v>0.0</v>
      </c>
    </row>
    <row r="161">
      <c r="A161" s="133" t="s">
        <v>476</v>
      </c>
      <c r="B161" s="142">
        <v>44702.0</v>
      </c>
      <c r="C161" s="133">
        <v>40.0</v>
      </c>
      <c r="D161" s="133">
        <v>60.0</v>
      </c>
      <c r="E161" s="133">
        <v>0.0</v>
      </c>
      <c r="F161" s="133">
        <v>40.0</v>
      </c>
      <c r="G161" s="133">
        <v>44.0</v>
      </c>
      <c r="H161" s="133">
        <v>0.0</v>
      </c>
      <c r="I161" s="133">
        <v>30.0</v>
      </c>
      <c r="J161" s="133">
        <v>10.0</v>
      </c>
      <c r="K161" s="133">
        <v>30.0</v>
      </c>
      <c r="L161" s="133">
        <v>10.0</v>
      </c>
      <c r="M161" s="133">
        <v>0.0</v>
      </c>
      <c r="N161" s="133">
        <v>24.0</v>
      </c>
      <c r="O161" s="133">
        <v>200.0</v>
      </c>
      <c r="P161" s="133">
        <v>3.0</v>
      </c>
      <c r="Q161" s="133">
        <v>5.0</v>
      </c>
      <c r="R161" s="133">
        <v>0.0</v>
      </c>
    </row>
    <row r="162">
      <c r="A162" s="133" t="s">
        <v>477</v>
      </c>
      <c r="B162" s="142">
        <v>44702.0</v>
      </c>
      <c r="C162" s="133">
        <v>60.0</v>
      </c>
      <c r="D162" s="133">
        <v>50.0</v>
      </c>
      <c r="E162" s="133">
        <v>0.0</v>
      </c>
      <c r="F162" s="133">
        <v>70.0</v>
      </c>
      <c r="G162" s="133">
        <v>88.0</v>
      </c>
      <c r="H162" s="133">
        <v>56.0</v>
      </c>
      <c r="I162" s="133">
        <v>70.0</v>
      </c>
      <c r="J162" s="133">
        <v>50.0</v>
      </c>
      <c r="K162" s="133">
        <v>30.0</v>
      </c>
      <c r="L162" s="133">
        <v>60.0</v>
      </c>
      <c r="M162" s="133">
        <v>0.0</v>
      </c>
      <c r="N162" s="133">
        <v>0.0</v>
      </c>
      <c r="O162" s="133">
        <v>0.0</v>
      </c>
      <c r="P162" s="133">
        <v>4.0</v>
      </c>
      <c r="Q162" s="133">
        <v>10.0</v>
      </c>
      <c r="R162" s="133">
        <v>2.0</v>
      </c>
    </row>
    <row r="163">
      <c r="A163" s="133" t="s">
        <v>478</v>
      </c>
      <c r="B163" s="142">
        <v>44702.0</v>
      </c>
      <c r="C163" s="133">
        <v>40.0</v>
      </c>
      <c r="D163" s="133">
        <v>50.0</v>
      </c>
      <c r="E163" s="133">
        <v>10.0</v>
      </c>
      <c r="F163" s="133">
        <v>60.0</v>
      </c>
      <c r="G163" s="133">
        <v>64.0</v>
      </c>
      <c r="H163" s="133">
        <v>33.0</v>
      </c>
      <c r="I163" s="133">
        <v>20.0</v>
      </c>
      <c r="J163" s="133">
        <v>20.0</v>
      </c>
      <c r="K163" s="133">
        <v>0.0</v>
      </c>
      <c r="L163" s="133">
        <v>100.0</v>
      </c>
      <c r="M163" s="133">
        <v>0.0</v>
      </c>
      <c r="N163" s="133">
        <v>20.0</v>
      </c>
      <c r="O163" s="133">
        <v>0.0</v>
      </c>
      <c r="P163" s="133">
        <v>5.0</v>
      </c>
      <c r="Q163" s="133">
        <v>10.0</v>
      </c>
      <c r="R163" s="133">
        <v>2.0</v>
      </c>
    </row>
    <row r="164">
      <c r="A164" s="133" t="s">
        <v>479</v>
      </c>
      <c r="B164" s="142">
        <v>44702.0</v>
      </c>
      <c r="C164" s="133">
        <v>60.0</v>
      </c>
      <c r="D164" s="133">
        <v>70.0</v>
      </c>
      <c r="E164" s="133">
        <v>40.0</v>
      </c>
      <c r="F164" s="133">
        <v>50.0</v>
      </c>
      <c r="G164" s="133">
        <v>50.0</v>
      </c>
      <c r="H164" s="133">
        <v>50.0</v>
      </c>
      <c r="I164" s="133">
        <v>60.0</v>
      </c>
      <c r="J164" s="133">
        <v>30.0</v>
      </c>
      <c r="K164" s="133">
        <v>20.0</v>
      </c>
      <c r="L164" s="133">
        <v>30.0</v>
      </c>
      <c r="M164" s="133">
        <v>0.0</v>
      </c>
      <c r="N164" s="133">
        <v>50.0</v>
      </c>
      <c r="O164" s="133">
        <v>200.0</v>
      </c>
      <c r="P164" s="133">
        <v>5.0</v>
      </c>
      <c r="Q164" s="133">
        <v>10.0</v>
      </c>
      <c r="R164" s="133">
        <v>3.0</v>
      </c>
    </row>
    <row r="165">
      <c r="A165" s="133" t="s">
        <v>480</v>
      </c>
      <c r="B165" s="142">
        <v>44702.0</v>
      </c>
      <c r="C165" s="133">
        <v>0.0</v>
      </c>
      <c r="D165" s="133">
        <v>0.0</v>
      </c>
      <c r="E165" s="133">
        <v>0.0</v>
      </c>
      <c r="F165" s="133">
        <v>0.0</v>
      </c>
      <c r="G165" s="133">
        <v>0.0</v>
      </c>
      <c r="H165" s="133">
        <v>0.0</v>
      </c>
      <c r="I165" s="133">
        <v>0.0</v>
      </c>
      <c r="J165" s="133">
        <v>0.0</v>
      </c>
      <c r="K165" s="133">
        <v>0.0</v>
      </c>
      <c r="L165" s="133">
        <v>0.0</v>
      </c>
      <c r="M165" s="133">
        <v>0.0</v>
      </c>
      <c r="N165" s="133">
        <v>0.0</v>
      </c>
      <c r="O165" s="133">
        <v>0.0</v>
      </c>
      <c r="P165" s="133">
        <v>0.0</v>
      </c>
      <c r="Q165" s="133">
        <v>0.0</v>
      </c>
      <c r="R165" s="133">
        <v>0.0</v>
      </c>
    </row>
    <row r="166">
      <c r="A166" s="133" t="s">
        <v>481</v>
      </c>
      <c r="B166" s="142">
        <v>44702.0</v>
      </c>
      <c r="C166" s="133">
        <v>40.0</v>
      </c>
      <c r="D166" s="133">
        <v>50.0</v>
      </c>
      <c r="E166" s="133">
        <v>5.0</v>
      </c>
      <c r="F166" s="133">
        <v>30.0</v>
      </c>
      <c r="G166" s="133">
        <v>20.0</v>
      </c>
      <c r="H166" s="133">
        <v>11.0</v>
      </c>
      <c r="I166" s="133">
        <v>30.0</v>
      </c>
      <c r="J166" s="133">
        <v>30.0</v>
      </c>
      <c r="K166" s="133">
        <v>10.0</v>
      </c>
      <c r="L166" s="133">
        <v>10.0</v>
      </c>
      <c r="M166" s="133">
        <v>0.0</v>
      </c>
      <c r="N166" s="133">
        <v>0.0</v>
      </c>
      <c r="O166" s="133">
        <v>200.0</v>
      </c>
      <c r="P166" s="133">
        <v>2.0</v>
      </c>
      <c r="Q166" s="133">
        <v>10.0</v>
      </c>
      <c r="R166" s="133">
        <v>2.0</v>
      </c>
    </row>
    <row r="167">
      <c r="A167" s="133" t="s">
        <v>482</v>
      </c>
      <c r="B167" s="142">
        <v>44702.0</v>
      </c>
      <c r="C167" s="133">
        <v>80.0</v>
      </c>
      <c r="D167" s="133">
        <v>270.0</v>
      </c>
      <c r="E167" s="133">
        <v>65.0</v>
      </c>
      <c r="F167" s="133">
        <v>170.0</v>
      </c>
      <c r="G167" s="133">
        <v>152.0</v>
      </c>
      <c r="H167" s="133">
        <v>124.0</v>
      </c>
      <c r="I167" s="133">
        <v>40.0</v>
      </c>
      <c r="J167" s="133">
        <v>80.0</v>
      </c>
      <c r="K167" s="133">
        <v>20.0</v>
      </c>
      <c r="L167" s="133">
        <v>0.0</v>
      </c>
      <c r="M167" s="133">
        <v>70.0</v>
      </c>
      <c r="N167" s="133">
        <v>100.0</v>
      </c>
      <c r="O167" s="133">
        <v>1000.0</v>
      </c>
      <c r="P167" s="133">
        <v>5.0</v>
      </c>
      <c r="Q167" s="133">
        <v>10.0</v>
      </c>
      <c r="R167" s="133">
        <v>10.0</v>
      </c>
    </row>
    <row r="168">
      <c r="A168" s="133" t="s">
        <v>483</v>
      </c>
      <c r="B168" s="142">
        <v>44702.0</v>
      </c>
      <c r="C168" s="133">
        <v>60.0</v>
      </c>
      <c r="D168" s="133">
        <v>40.0</v>
      </c>
      <c r="E168" s="133">
        <v>30.0</v>
      </c>
      <c r="F168" s="133">
        <v>50.0</v>
      </c>
      <c r="G168" s="133">
        <v>72.0</v>
      </c>
      <c r="H168" s="133">
        <v>50.0</v>
      </c>
      <c r="I168" s="133">
        <v>50.0</v>
      </c>
      <c r="J168" s="133">
        <v>10.0</v>
      </c>
      <c r="K168" s="133">
        <v>10.0</v>
      </c>
      <c r="L168" s="133">
        <v>10.0</v>
      </c>
      <c r="M168" s="133">
        <v>0.0</v>
      </c>
      <c r="N168" s="133">
        <v>26.0</v>
      </c>
      <c r="O168" s="133">
        <v>200.0</v>
      </c>
      <c r="P168" s="133">
        <v>3.0</v>
      </c>
      <c r="Q168" s="133">
        <v>5.0</v>
      </c>
      <c r="R168" s="133">
        <v>0.0</v>
      </c>
    </row>
    <row r="169">
      <c r="A169" s="133" t="s">
        <v>484</v>
      </c>
      <c r="B169" s="142">
        <v>44702.0</v>
      </c>
      <c r="C169" s="133">
        <v>0.0</v>
      </c>
      <c r="D169" s="133">
        <v>0.0</v>
      </c>
      <c r="E169" s="133">
        <v>0.0</v>
      </c>
      <c r="F169" s="133">
        <v>0.0</v>
      </c>
      <c r="G169" s="133">
        <v>0.0</v>
      </c>
      <c r="H169" s="133">
        <v>0.0</v>
      </c>
      <c r="I169" s="133">
        <v>0.0</v>
      </c>
      <c r="J169" s="133">
        <v>0.0</v>
      </c>
      <c r="K169" s="133">
        <v>0.0</v>
      </c>
      <c r="L169" s="133">
        <v>0.0</v>
      </c>
      <c r="M169" s="133">
        <v>0.0</v>
      </c>
      <c r="N169" s="133">
        <v>0.0</v>
      </c>
      <c r="O169" s="133">
        <v>0.0</v>
      </c>
      <c r="P169" s="133">
        <v>0.0</v>
      </c>
      <c r="Q169" s="133">
        <v>0.0</v>
      </c>
      <c r="R169" s="133">
        <v>0.0</v>
      </c>
    </row>
    <row r="170">
      <c r="A170" s="133" t="s">
        <v>485</v>
      </c>
      <c r="B170" s="142">
        <v>44702.0</v>
      </c>
      <c r="C170" s="133">
        <v>0.0</v>
      </c>
      <c r="D170" s="133">
        <v>0.0</v>
      </c>
      <c r="E170" s="133">
        <v>0.0</v>
      </c>
      <c r="F170" s="133">
        <v>0.0</v>
      </c>
      <c r="G170" s="133">
        <v>0.0</v>
      </c>
      <c r="H170" s="133">
        <v>0.0</v>
      </c>
      <c r="I170" s="133">
        <v>0.0</v>
      </c>
      <c r="J170" s="133">
        <v>0.0</v>
      </c>
      <c r="K170" s="133">
        <v>0.0</v>
      </c>
      <c r="L170" s="133">
        <v>0.0</v>
      </c>
      <c r="M170" s="133">
        <v>0.0</v>
      </c>
      <c r="N170" s="133">
        <v>0.0</v>
      </c>
      <c r="O170" s="133">
        <v>0.0</v>
      </c>
      <c r="P170" s="133">
        <v>0.0</v>
      </c>
      <c r="Q170" s="133">
        <v>0.0</v>
      </c>
      <c r="R170" s="133">
        <v>0.0</v>
      </c>
    </row>
    <row r="171">
      <c r="A171" s="133" t="s">
        <v>486</v>
      </c>
      <c r="B171" s="142">
        <v>44702.0</v>
      </c>
      <c r="C171" s="133">
        <v>0.0</v>
      </c>
      <c r="D171" s="133">
        <v>0.0</v>
      </c>
      <c r="E171" s="133">
        <v>0.0</v>
      </c>
      <c r="F171" s="133">
        <v>0.0</v>
      </c>
      <c r="G171" s="133">
        <v>0.0</v>
      </c>
      <c r="H171" s="133">
        <v>0.0</v>
      </c>
      <c r="I171" s="133">
        <v>0.0</v>
      </c>
      <c r="J171" s="133">
        <v>0.0</v>
      </c>
      <c r="K171" s="133">
        <v>0.0</v>
      </c>
      <c r="L171" s="133">
        <v>0.0</v>
      </c>
      <c r="M171" s="133">
        <v>0.0</v>
      </c>
      <c r="N171" s="133">
        <v>0.0</v>
      </c>
      <c r="O171" s="133">
        <v>0.0</v>
      </c>
      <c r="P171" s="133">
        <v>0.0</v>
      </c>
      <c r="Q171" s="133">
        <v>0.0</v>
      </c>
      <c r="R171" s="133">
        <v>0.0</v>
      </c>
    </row>
    <row r="172">
      <c r="A172" s="133" t="s">
        <v>453</v>
      </c>
      <c r="B172" s="134">
        <v>44733.0</v>
      </c>
      <c r="C172" s="133">
        <v>100.0</v>
      </c>
      <c r="D172" s="133">
        <v>300.0</v>
      </c>
      <c r="E172" s="133">
        <v>100.0</v>
      </c>
      <c r="F172" s="133">
        <v>300.0</v>
      </c>
      <c r="G172" s="133">
        <v>300.0</v>
      </c>
      <c r="H172" s="133">
        <v>300.0</v>
      </c>
      <c r="I172" s="133">
        <v>300.0</v>
      </c>
      <c r="J172" s="133">
        <v>100.0</v>
      </c>
      <c r="K172" s="133">
        <v>100.0</v>
      </c>
      <c r="L172" s="133">
        <v>200.0</v>
      </c>
      <c r="M172" s="133">
        <v>100.0</v>
      </c>
      <c r="N172" s="133">
        <v>100.0</v>
      </c>
      <c r="O172" s="133">
        <v>1000.0</v>
      </c>
      <c r="P172" s="133">
        <v>5.0</v>
      </c>
      <c r="Q172" s="133">
        <v>30.0</v>
      </c>
      <c r="R172" s="133">
        <v>15.0</v>
      </c>
    </row>
    <row r="173">
      <c r="A173" s="133" t="s">
        <v>454</v>
      </c>
      <c r="B173" s="134">
        <v>44733.0</v>
      </c>
      <c r="C173" s="133">
        <v>20.0</v>
      </c>
      <c r="D173" s="133">
        <v>100.0</v>
      </c>
      <c r="E173" s="133">
        <v>30.0</v>
      </c>
      <c r="F173" s="133">
        <v>80.0</v>
      </c>
      <c r="G173" s="133">
        <v>80.0</v>
      </c>
      <c r="H173" s="133">
        <v>50.0</v>
      </c>
      <c r="I173" s="133">
        <v>80.0</v>
      </c>
      <c r="J173" s="133">
        <v>40.0</v>
      </c>
      <c r="K173" s="133">
        <v>10.0</v>
      </c>
      <c r="L173" s="133">
        <v>30.0</v>
      </c>
      <c r="M173" s="133">
        <v>10.0</v>
      </c>
      <c r="N173" s="133">
        <v>30.0</v>
      </c>
      <c r="O173" s="133">
        <v>300.0</v>
      </c>
      <c r="P173" s="133">
        <v>4.0</v>
      </c>
      <c r="Q173" s="133">
        <v>12.0</v>
      </c>
      <c r="R173" s="133">
        <v>3.0</v>
      </c>
    </row>
    <row r="174">
      <c r="A174" s="133" t="s">
        <v>455</v>
      </c>
      <c r="B174" s="134">
        <v>44733.0</v>
      </c>
      <c r="C174" s="133">
        <v>60.0</v>
      </c>
      <c r="D174" s="133">
        <v>100.0</v>
      </c>
      <c r="E174" s="133">
        <v>0.0</v>
      </c>
      <c r="F174" s="133">
        <v>100.0</v>
      </c>
      <c r="G174" s="133">
        <v>100.0</v>
      </c>
      <c r="H174" s="133">
        <v>50.0</v>
      </c>
      <c r="I174" s="133">
        <v>60.0</v>
      </c>
      <c r="J174" s="133">
        <v>50.0</v>
      </c>
      <c r="K174" s="133">
        <v>20.0</v>
      </c>
      <c r="L174" s="133">
        <v>20.0</v>
      </c>
      <c r="M174" s="133">
        <v>50.0</v>
      </c>
      <c r="N174" s="133">
        <v>60.0</v>
      </c>
      <c r="O174" s="133">
        <v>300.0</v>
      </c>
      <c r="P174" s="133">
        <v>3.0</v>
      </c>
      <c r="Q174" s="133">
        <v>12.0</v>
      </c>
      <c r="R174" s="133">
        <v>5.0</v>
      </c>
    </row>
    <row r="175">
      <c r="A175" s="133" t="s">
        <v>456</v>
      </c>
      <c r="B175" s="134">
        <v>44733.0</v>
      </c>
      <c r="C175" s="133">
        <v>80.0</v>
      </c>
      <c r="D175" s="133">
        <v>140.0</v>
      </c>
      <c r="E175" s="133">
        <v>30.0</v>
      </c>
      <c r="F175" s="133">
        <v>100.0</v>
      </c>
      <c r="G175" s="133">
        <v>100.0</v>
      </c>
      <c r="H175" s="133">
        <v>50.0</v>
      </c>
      <c r="I175" s="133">
        <v>60.0</v>
      </c>
      <c r="J175" s="133">
        <v>40.0</v>
      </c>
      <c r="K175" s="133">
        <v>10.0</v>
      </c>
      <c r="L175" s="133">
        <v>80.0</v>
      </c>
      <c r="M175" s="133">
        <v>20.0</v>
      </c>
      <c r="N175" s="133">
        <v>50.0</v>
      </c>
      <c r="O175" s="133">
        <v>500.0</v>
      </c>
      <c r="P175" s="133">
        <v>4.0</v>
      </c>
      <c r="Q175" s="133">
        <v>10.0</v>
      </c>
      <c r="R175" s="133">
        <v>5.0</v>
      </c>
    </row>
    <row r="176">
      <c r="A176" s="133" t="s">
        <v>457</v>
      </c>
      <c r="B176" s="134">
        <v>44733.0</v>
      </c>
      <c r="C176" s="133">
        <v>100.0</v>
      </c>
      <c r="D176" s="133">
        <v>150.0</v>
      </c>
      <c r="E176" s="133">
        <v>40.0</v>
      </c>
      <c r="F176" s="133">
        <v>100.0</v>
      </c>
      <c r="G176" s="133">
        <v>100.0</v>
      </c>
      <c r="H176" s="133">
        <v>50.0</v>
      </c>
      <c r="I176" s="133">
        <v>100.0</v>
      </c>
      <c r="J176" s="133">
        <v>50.0</v>
      </c>
      <c r="K176" s="133">
        <v>50.0</v>
      </c>
      <c r="L176" s="133">
        <v>100.0</v>
      </c>
      <c r="M176" s="133">
        <v>50.0</v>
      </c>
      <c r="N176" s="133">
        <v>50.0</v>
      </c>
      <c r="O176" s="133">
        <v>500.0</v>
      </c>
      <c r="P176" s="133">
        <v>7.0</v>
      </c>
      <c r="Q176" s="133">
        <v>15.0</v>
      </c>
      <c r="R176" s="133">
        <v>6.0</v>
      </c>
    </row>
    <row r="177">
      <c r="A177" s="133" t="s">
        <v>458</v>
      </c>
      <c r="B177" s="134">
        <v>44733.0</v>
      </c>
      <c r="C177" s="133">
        <v>0.0</v>
      </c>
      <c r="D177" s="133">
        <v>0.0</v>
      </c>
      <c r="E177" s="133">
        <v>0.0</v>
      </c>
      <c r="F177" s="133">
        <v>0.0</v>
      </c>
      <c r="G177" s="133">
        <v>0.0</v>
      </c>
      <c r="H177" s="133">
        <v>0.0</v>
      </c>
      <c r="I177" s="133">
        <v>0.0</v>
      </c>
      <c r="J177" s="133">
        <v>0.0</v>
      </c>
      <c r="K177" s="133">
        <v>0.0</v>
      </c>
      <c r="L177" s="133">
        <v>0.0</v>
      </c>
      <c r="M177" s="133">
        <v>0.0</v>
      </c>
      <c r="N177" s="133">
        <v>0.0</v>
      </c>
      <c r="O177" s="133">
        <v>0.0</v>
      </c>
      <c r="P177" s="133">
        <v>0.0</v>
      </c>
      <c r="Q177" s="133">
        <v>0.0</v>
      </c>
      <c r="R177" s="133">
        <v>0.0</v>
      </c>
    </row>
    <row r="178">
      <c r="A178" s="133" t="s">
        <v>459</v>
      </c>
      <c r="B178" s="134">
        <v>44733.0</v>
      </c>
      <c r="C178" s="133">
        <v>20.0</v>
      </c>
      <c r="D178" s="133">
        <v>30.0</v>
      </c>
      <c r="E178" s="133">
        <v>0.0</v>
      </c>
      <c r="F178" s="133">
        <v>20.0</v>
      </c>
      <c r="G178" s="133">
        <v>0.0</v>
      </c>
      <c r="H178" s="133">
        <v>0.0</v>
      </c>
      <c r="I178" s="133">
        <v>30.0</v>
      </c>
      <c r="J178" s="133">
        <v>20.0</v>
      </c>
      <c r="K178" s="133">
        <v>0.0</v>
      </c>
      <c r="L178" s="133">
        <v>0.0</v>
      </c>
      <c r="M178" s="133">
        <v>20.0</v>
      </c>
      <c r="N178" s="133">
        <v>20.0</v>
      </c>
      <c r="O178" s="133">
        <v>200.0</v>
      </c>
      <c r="P178" s="133">
        <v>2.0</v>
      </c>
      <c r="Q178" s="133">
        <v>6.0</v>
      </c>
      <c r="R178" s="133">
        <v>3.0</v>
      </c>
    </row>
    <row r="179">
      <c r="A179" s="133" t="s">
        <v>460</v>
      </c>
      <c r="B179" s="134">
        <v>44733.0</v>
      </c>
      <c r="C179" s="133">
        <v>100.0</v>
      </c>
      <c r="D179" s="133">
        <v>160.0</v>
      </c>
      <c r="E179" s="133">
        <v>0.0</v>
      </c>
      <c r="F179" s="133">
        <v>100.0</v>
      </c>
      <c r="G179" s="133">
        <v>100.0</v>
      </c>
      <c r="H179" s="133">
        <v>50.0</v>
      </c>
      <c r="I179" s="133">
        <v>100.0</v>
      </c>
      <c r="J179" s="133">
        <v>50.0</v>
      </c>
      <c r="K179" s="133">
        <v>20.0</v>
      </c>
      <c r="L179" s="133">
        <v>70.0</v>
      </c>
      <c r="M179" s="133">
        <v>0.0</v>
      </c>
      <c r="N179" s="133">
        <v>100.0</v>
      </c>
      <c r="O179" s="133">
        <v>400.0</v>
      </c>
      <c r="P179" s="133">
        <v>2.0</v>
      </c>
      <c r="Q179" s="133">
        <v>7.0</v>
      </c>
      <c r="R179" s="133">
        <v>7.0</v>
      </c>
    </row>
    <row r="180">
      <c r="A180" s="133" t="s">
        <v>461</v>
      </c>
      <c r="B180" s="134">
        <v>44733.0</v>
      </c>
      <c r="C180" s="133">
        <v>80.0</v>
      </c>
      <c r="D180" s="133">
        <v>160.0</v>
      </c>
      <c r="E180" s="133">
        <v>60.0</v>
      </c>
      <c r="F180" s="133">
        <v>150.0</v>
      </c>
      <c r="G180" s="133">
        <v>150.0</v>
      </c>
      <c r="H180" s="133">
        <v>100.0</v>
      </c>
      <c r="I180" s="133">
        <v>120.0</v>
      </c>
      <c r="J180" s="133">
        <v>80.0</v>
      </c>
      <c r="K180" s="133">
        <v>60.0</v>
      </c>
      <c r="L180" s="133">
        <v>60.0</v>
      </c>
      <c r="M180" s="133">
        <v>0.0</v>
      </c>
      <c r="N180" s="133">
        <v>80.0</v>
      </c>
      <c r="O180" s="133">
        <v>600.0</v>
      </c>
      <c r="P180" s="133">
        <v>4.0</v>
      </c>
      <c r="Q180" s="133">
        <v>20.0</v>
      </c>
      <c r="R180" s="133">
        <v>7.0</v>
      </c>
    </row>
    <row r="181">
      <c r="A181" s="133" t="s">
        <v>462</v>
      </c>
      <c r="B181" s="134">
        <v>44733.0</v>
      </c>
      <c r="C181" s="133">
        <v>80.0</v>
      </c>
      <c r="D181" s="133">
        <v>160.0</v>
      </c>
      <c r="E181" s="133">
        <v>50.0</v>
      </c>
      <c r="F181" s="133">
        <v>100.0</v>
      </c>
      <c r="G181" s="133">
        <v>100.0</v>
      </c>
      <c r="H181" s="133">
        <v>100.0</v>
      </c>
      <c r="I181" s="133">
        <v>100.0</v>
      </c>
      <c r="J181" s="133">
        <v>50.0</v>
      </c>
      <c r="K181" s="133">
        <v>40.0</v>
      </c>
      <c r="L181" s="133">
        <v>100.0</v>
      </c>
      <c r="M181" s="133">
        <v>50.0</v>
      </c>
      <c r="N181" s="133">
        <v>80.0</v>
      </c>
      <c r="O181" s="133">
        <v>600.0</v>
      </c>
      <c r="P181" s="133">
        <v>4.0</v>
      </c>
      <c r="Q181" s="133">
        <v>15.0</v>
      </c>
      <c r="R181" s="133">
        <v>7.0</v>
      </c>
    </row>
    <row r="182">
      <c r="A182" s="133" t="s">
        <v>463</v>
      </c>
      <c r="B182" s="134">
        <v>44733.0</v>
      </c>
      <c r="C182" s="133">
        <v>40.0</v>
      </c>
      <c r="D182" s="133">
        <v>60.0</v>
      </c>
      <c r="E182" s="133">
        <v>10.0</v>
      </c>
      <c r="F182" s="133">
        <v>40.0</v>
      </c>
      <c r="G182" s="133">
        <v>40.0</v>
      </c>
      <c r="H182" s="133">
        <v>50.0</v>
      </c>
      <c r="I182" s="133">
        <v>60.0</v>
      </c>
      <c r="J182" s="133">
        <v>30.0</v>
      </c>
      <c r="K182" s="133">
        <v>20.0</v>
      </c>
      <c r="L182" s="133">
        <v>30.0</v>
      </c>
      <c r="M182" s="133">
        <v>20.0</v>
      </c>
      <c r="N182" s="133">
        <v>20.0</v>
      </c>
      <c r="O182" s="133">
        <v>200.0</v>
      </c>
      <c r="P182" s="133">
        <v>3.0</v>
      </c>
      <c r="Q182" s="133">
        <v>5.0</v>
      </c>
      <c r="R182" s="133">
        <v>3.0</v>
      </c>
    </row>
    <row r="183">
      <c r="A183" s="133" t="s">
        <v>464</v>
      </c>
      <c r="B183" s="134">
        <v>44733.0</v>
      </c>
      <c r="C183" s="133">
        <v>60.0</v>
      </c>
      <c r="D183" s="133">
        <v>90.0</v>
      </c>
      <c r="E183" s="133">
        <v>0.0</v>
      </c>
      <c r="F183" s="133">
        <v>60.0</v>
      </c>
      <c r="G183" s="133">
        <v>60.0</v>
      </c>
      <c r="H183" s="133">
        <v>50.0</v>
      </c>
      <c r="I183" s="133">
        <v>60.0</v>
      </c>
      <c r="J183" s="133">
        <v>30.0</v>
      </c>
      <c r="K183" s="133">
        <v>20.0</v>
      </c>
      <c r="L183" s="133">
        <v>50.0</v>
      </c>
      <c r="M183" s="133">
        <v>50.0</v>
      </c>
      <c r="N183" s="133">
        <v>60.0</v>
      </c>
      <c r="O183" s="133">
        <v>400.0</v>
      </c>
      <c r="P183" s="133">
        <v>3.0</v>
      </c>
      <c r="Q183" s="133">
        <v>5.0</v>
      </c>
      <c r="R183" s="133">
        <v>5.0</v>
      </c>
    </row>
    <row r="184">
      <c r="A184" s="133" t="s">
        <v>465</v>
      </c>
      <c r="B184" s="134">
        <v>44733.0</v>
      </c>
      <c r="C184" s="133">
        <v>140.0</v>
      </c>
      <c r="D184" s="133">
        <v>300.0</v>
      </c>
      <c r="E184" s="133">
        <v>35.0</v>
      </c>
      <c r="F184" s="133">
        <v>240.0</v>
      </c>
      <c r="G184" s="133">
        <v>300.0</v>
      </c>
      <c r="H184" s="133">
        <v>150.0</v>
      </c>
      <c r="I184" s="133">
        <v>200.0</v>
      </c>
      <c r="J184" s="133">
        <v>100.0</v>
      </c>
      <c r="K184" s="133">
        <v>80.0</v>
      </c>
      <c r="L184" s="133">
        <v>200.0</v>
      </c>
      <c r="M184" s="133">
        <v>100.0</v>
      </c>
      <c r="N184" s="133">
        <v>100.0</v>
      </c>
      <c r="O184" s="133">
        <v>1000.0</v>
      </c>
      <c r="P184" s="133">
        <v>10.0</v>
      </c>
      <c r="Q184" s="133">
        <v>20.0</v>
      </c>
      <c r="R184" s="133">
        <v>15.0</v>
      </c>
    </row>
    <row r="185">
      <c r="A185" s="133" t="s">
        <v>466</v>
      </c>
      <c r="B185" s="134">
        <v>44733.0</v>
      </c>
      <c r="C185" s="133">
        <v>80.0</v>
      </c>
      <c r="D185" s="133">
        <v>80.0</v>
      </c>
      <c r="E185" s="133">
        <v>35.0</v>
      </c>
      <c r="F185" s="133">
        <v>60.0</v>
      </c>
      <c r="G185" s="133">
        <v>60.0</v>
      </c>
      <c r="H185" s="133">
        <v>0.0</v>
      </c>
      <c r="I185" s="133">
        <v>70.0</v>
      </c>
      <c r="J185" s="133">
        <v>50.0</v>
      </c>
      <c r="K185" s="133">
        <v>30.0</v>
      </c>
      <c r="L185" s="133">
        <v>50.0</v>
      </c>
      <c r="M185" s="133">
        <v>20.0</v>
      </c>
      <c r="N185" s="133">
        <v>50.0</v>
      </c>
      <c r="O185" s="133">
        <v>200.0</v>
      </c>
      <c r="P185" s="133">
        <v>4.0</v>
      </c>
      <c r="Q185" s="133">
        <v>10.0</v>
      </c>
      <c r="R185" s="133">
        <v>0.0</v>
      </c>
    </row>
    <row r="186">
      <c r="A186" s="133" t="s">
        <v>467</v>
      </c>
      <c r="B186" s="134">
        <v>44733.0</v>
      </c>
      <c r="C186" s="133">
        <v>20.0</v>
      </c>
      <c r="D186" s="133">
        <v>150.0</v>
      </c>
      <c r="E186" s="133">
        <v>50.0</v>
      </c>
      <c r="F186" s="133">
        <v>80.0</v>
      </c>
      <c r="G186" s="133">
        <v>80.0</v>
      </c>
      <c r="H186" s="133">
        <v>100.0</v>
      </c>
      <c r="I186" s="133">
        <v>60.0</v>
      </c>
      <c r="J186" s="133">
        <v>60.0</v>
      </c>
      <c r="K186" s="133">
        <v>10.0</v>
      </c>
      <c r="L186" s="133">
        <v>30.0</v>
      </c>
      <c r="M186" s="133">
        <v>50.0</v>
      </c>
      <c r="N186" s="133">
        <v>0.0</v>
      </c>
      <c r="O186" s="133">
        <v>400.0</v>
      </c>
      <c r="P186" s="133">
        <v>3.0</v>
      </c>
      <c r="Q186" s="133">
        <v>10.0</v>
      </c>
      <c r="R186" s="133">
        <v>0.0</v>
      </c>
    </row>
    <row r="187">
      <c r="A187" s="133" t="s">
        <v>468</v>
      </c>
      <c r="B187" s="134">
        <v>44733.0</v>
      </c>
      <c r="C187" s="133">
        <v>0.0</v>
      </c>
      <c r="D187" s="133">
        <v>0.0</v>
      </c>
      <c r="E187" s="133">
        <v>0.0</v>
      </c>
      <c r="F187" s="133">
        <v>0.0</v>
      </c>
      <c r="G187" s="133">
        <v>0.0</v>
      </c>
      <c r="H187" s="133">
        <v>0.0</v>
      </c>
      <c r="I187" s="133">
        <v>0.0</v>
      </c>
      <c r="J187" s="133">
        <v>0.0</v>
      </c>
      <c r="K187" s="133">
        <v>0.0</v>
      </c>
      <c r="L187" s="133">
        <v>0.0</v>
      </c>
      <c r="M187" s="133">
        <v>0.0</v>
      </c>
      <c r="N187" s="133">
        <v>0.0</v>
      </c>
      <c r="O187" s="133">
        <v>0.0</v>
      </c>
      <c r="P187" s="133">
        <v>0.0</v>
      </c>
      <c r="Q187" s="133">
        <v>0.0</v>
      </c>
      <c r="R187" s="133">
        <v>0.0</v>
      </c>
    </row>
    <row r="188">
      <c r="A188" s="133" t="s">
        <v>469</v>
      </c>
      <c r="B188" s="134">
        <v>44733.0</v>
      </c>
      <c r="C188" s="133">
        <v>0.0</v>
      </c>
      <c r="D188" s="133">
        <v>200.0</v>
      </c>
      <c r="E188" s="133">
        <v>60.0</v>
      </c>
      <c r="F188" s="133">
        <v>110.0</v>
      </c>
      <c r="G188" s="133">
        <v>180.0</v>
      </c>
      <c r="H188" s="133">
        <v>50.0</v>
      </c>
      <c r="I188" s="133">
        <v>20.0</v>
      </c>
      <c r="J188" s="133">
        <v>80.0</v>
      </c>
      <c r="K188" s="133">
        <v>0.0</v>
      </c>
      <c r="L188" s="133">
        <v>100.0</v>
      </c>
      <c r="M188" s="133">
        <v>50.0</v>
      </c>
      <c r="N188" s="133">
        <v>100.0</v>
      </c>
      <c r="O188" s="133">
        <v>1000.0</v>
      </c>
      <c r="P188" s="133">
        <v>6.0</v>
      </c>
      <c r="Q188" s="133">
        <v>24.0</v>
      </c>
      <c r="R188" s="133">
        <v>10.0</v>
      </c>
    </row>
    <row r="189">
      <c r="A189" s="133" t="s">
        <v>470</v>
      </c>
      <c r="B189" s="134">
        <v>44733.0</v>
      </c>
      <c r="C189" s="133">
        <v>60.0</v>
      </c>
      <c r="D189" s="133">
        <v>100.0</v>
      </c>
      <c r="E189" s="133">
        <v>30.0</v>
      </c>
      <c r="F189" s="133">
        <v>60.0</v>
      </c>
      <c r="G189" s="133">
        <v>60.0</v>
      </c>
      <c r="H189" s="133">
        <v>50.0</v>
      </c>
      <c r="I189" s="133">
        <v>60.0</v>
      </c>
      <c r="J189" s="133">
        <v>30.0</v>
      </c>
      <c r="K189" s="133">
        <v>20.0</v>
      </c>
      <c r="L189" s="133">
        <v>50.0</v>
      </c>
      <c r="M189" s="133">
        <v>50.0</v>
      </c>
      <c r="N189" s="133">
        <v>60.0</v>
      </c>
      <c r="O189" s="133">
        <v>300.0</v>
      </c>
      <c r="P189" s="133">
        <v>3.0</v>
      </c>
      <c r="Q189" s="133">
        <v>9.0</v>
      </c>
      <c r="R189" s="133">
        <v>4.0</v>
      </c>
    </row>
    <row r="190">
      <c r="A190" s="133" t="s">
        <v>471</v>
      </c>
      <c r="B190" s="134">
        <v>44733.0</v>
      </c>
      <c r="C190" s="133">
        <v>40.0</v>
      </c>
      <c r="D190" s="133">
        <v>70.0</v>
      </c>
      <c r="E190" s="133">
        <v>0.0</v>
      </c>
      <c r="F190" s="133">
        <v>50.0</v>
      </c>
      <c r="G190" s="133">
        <v>40.0</v>
      </c>
      <c r="H190" s="133">
        <v>0.0</v>
      </c>
      <c r="I190" s="133">
        <v>40.0</v>
      </c>
      <c r="J190" s="133">
        <v>50.0</v>
      </c>
      <c r="K190" s="133">
        <v>0.0</v>
      </c>
      <c r="L190" s="133">
        <v>50.0</v>
      </c>
      <c r="M190" s="133">
        <v>70.0</v>
      </c>
      <c r="N190" s="133">
        <v>0.0</v>
      </c>
      <c r="O190" s="133">
        <v>400.0</v>
      </c>
      <c r="P190" s="133">
        <v>3.0</v>
      </c>
      <c r="Q190" s="133">
        <v>15.0</v>
      </c>
      <c r="R190" s="133">
        <v>4.0</v>
      </c>
    </row>
    <row r="191">
      <c r="A191" s="133" t="s">
        <v>472</v>
      </c>
      <c r="B191" s="134">
        <v>44733.0</v>
      </c>
      <c r="C191" s="133">
        <v>40.0</v>
      </c>
      <c r="D191" s="133">
        <v>30.0</v>
      </c>
      <c r="E191" s="133">
        <v>10.0</v>
      </c>
      <c r="F191" s="133">
        <v>30.0</v>
      </c>
      <c r="G191" s="133">
        <v>16.0</v>
      </c>
      <c r="H191" s="133">
        <v>11.0</v>
      </c>
      <c r="I191" s="133">
        <v>30.0</v>
      </c>
      <c r="J191" s="133">
        <v>20.0</v>
      </c>
      <c r="K191" s="133">
        <v>0.0</v>
      </c>
      <c r="L191" s="133">
        <v>10.0</v>
      </c>
      <c r="M191" s="133">
        <v>30.0</v>
      </c>
      <c r="N191" s="133">
        <v>0.0</v>
      </c>
      <c r="O191" s="133">
        <v>200.0</v>
      </c>
      <c r="P191" s="133">
        <v>2.0</v>
      </c>
      <c r="Q191" s="133">
        <v>10.0</v>
      </c>
      <c r="R191" s="133">
        <v>3.0</v>
      </c>
    </row>
    <row r="192">
      <c r="A192" s="133" t="s">
        <v>473</v>
      </c>
      <c r="B192" s="134">
        <v>44733.0</v>
      </c>
      <c r="C192" s="133">
        <v>60.0</v>
      </c>
      <c r="D192" s="133">
        <v>60.0</v>
      </c>
      <c r="E192" s="133">
        <v>20.0</v>
      </c>
      <c r="F192" s="133">
        <v>40.0</v>
      </c>
      <c r="G192" s="133">
        <v>20.0</v>
      </c>
      <c r="H192" s="133">
        <v>50.0</v>
      </c>
      <c r="I192" s="133">
        <v>60.0</v>
      </c>
      <c r="J192" s="133">
        <v>30.0</v>
      </c>
      <c r="K192" s="133">
        <v>20.0</v>
      </c>
      <c r="L192" s="133">
        <v>40.0</v>
      </c>
      <c r="M192" s="133">
        <v>20.0</v>
      </c>
      <c r="N192" s="133">
        <v>20.0</v>
      </c>
      <c r="O192" s="133">
        <v>200.0</v>
      </c>
      <c r="P192" s="133">
        <v>3.0</v>
      </c>
      <c r="Q192" s="133">
        <v>9.0</v>
      </c>
      <c r="R192" s="133">
        <v>3.0</v>
      </c>
    </row>
    <row r="193">
      <c r="A193" s="133" t="s">
        <v>474</v>
      </c>
      <c r="B193" s="134">
        <v>44733.0</v>
      </c>
      <c r="C193" s="133">
        <v>60.0</v>
      </c>
      <c r="D193" s="133">
        <v>140.0</v>
      </c>
      <c r="E193" s="133">
        <v>25.0</v>
      </c>
      <c r="F193" s="133">
        <v>140.0</v>
      </c>
      <c r="G193" s="133">
        <v>172.0</v>
      </c>
      <c r="H193" s="133">
        <v>100.0</v>
      </c>
      <c r="I193" s="133">
        <v>100.0</v>
      </c>
      <c r="J193" s="133">
        <v>50.0</v>
      </c>
      <c r="K193" s="133">
        <v>40.0</v>
      </c>
      <c r="L193" s="133">
        <v>100.0</v>
      </c>
      <c r="M193" s="133">
        <v>0.0</v>
      </c>
      <c r="N193" s="133">
        <v>100.0</v>
      </c>
      <c r="O193" s="133">
        <v>800.0</v>
      </c>
      <c r="P193" s="133">
        <v>3.0</v>
      </c>
      <c r="Q193" s="133">
        <v>15.0</v>
      </c>
      <c r="R193" s="133">
        <v>10.0</v>
      </c>
    </row>
    <row r="194">
      <c r="A194" s="133" t="s">
        <v>475</v>
      </c>
      <c r="B194" s="134">
        <v>44733.0</v>
      </c>
      <c r="C194" s="133">
        <v>0.0</v>
      </c>
      <c r="D194" s="133">
        <v>60.0</v>
      </c>
      <c r="E194" s="133">
        <v>20.0</v>
      </c>
      <c r="F194" s="133">
        <v>10.0</v>
      </c>
      <c r="G194" s="133">
        <v>40.0</v>
      </c>
      <c r="H194" s="133">
        <v>25.0</v>
      </c>
      <c r="I194" s="133">
        <v>30.0</v>
      </c>
      <c r="J194" s="133">
        <v>30.0</v>
      </c>
      <c r="K194" s="133">
        <v>20.0</v>
      </c>
      <c r="L194" s="133">
        <v>20.0</v>
      </c>
      <c r="M194" s="133">
        <v>20.0</v>
      </c>
      <c r="N194" s="133">
        <v>20.0</v>
      </c>
      <c r="O194" s="133">
        <v>200.0</v>
      </c>
      <c r="P194" s="133">
        <v>2.0</v>
      </c>
      <c r="Q194" s="133">
        <v>10.0</v>
      </c>
      <c r="R194" s="133">
        <v>3.0</v>
      </c>
    </row>
    <row r="195">
      <c r="A195" s="133" t="s">
        <v>476</v>
      </c>
      <c r="B195" s="134">
        <v>44733.0</v>
      </c>
      <c r="C195" s="133">
        <v>80.0</v>
      </c>
      <c r="D195" s="133">
        <v>100.0</v>
      </c>
      <c r="E195" s="133">
        <v>30.0</v>
      </c>
      <c r="F195" s="133">
        <v>50.0</v>
      </c>
      <c r="G195" s="133">
        <v>50.0</v>
      </c>
      <c r="H195" s="133">
        <v>50.0</v>
      </c>
      <c r="I195" s="133">
        <v>60.0</v>
      </c>
      <c r="J195" s="133">
        <v>30.0</v>
      </c>
      <c r="K195" s="133">
        <v>30.0</v>
      </c>
      <c r="L195" s="133">
        <v>40.0</v>
      </c>
      <c r="M195" s="133">
        <v>0.0</v>
      </c>
      <c r="N195" s="133">
        <v>40.0</v>
      </c>
      <c r="O195" s="133">
        <v>300.0</v>
      </c>
      <c r="P195" s="133">
        <v>3.0</v>
      </c>
      <c r="Q195" s="133">
        <v>5.0</v>
      </c>
      <c r="R195" s="133">
        <v>3.0</v>
      </c>
    </row>
    <row r="196">
      <c r="A196" s="133" t="s">
        <v>477</v>
      </c>
      <c r="B196" s="134">
        <v>44733.0</v>
      </c>
      <c r="C196" s="133">
        <v>100.0</v>
      </c>
      <c r="D196" s="133">
        <v>80.0</v>
      </c>
      <c r="E196" s="133">
        <v>0.0</v>
      </c>
      <c r="F196" s="133">
        <v>90.0</v>
      </c>
      <c r="G196" s="133">
        <v>100.0</v>
      </c>
      <c r="H196" s="133">
        <v>50.0</v>
      </c>
      <c r="I196" s="133">
        <v>0.0</v>
      </c>
      <c r="J196" s="133">
        <v>50.0</v>
      </c>
      <c r="K196" s="133">
        <v>20.0</v>
      </c>
      <c r="L196" s="133">
        <v>70.0</v>
      </c>
      <c r="M196" s="133">
        <v>50.0</v>
      </c>
      <c r="N196" s="133">
        <v>100.0</v>
      </c>
      <c r="O196" s="133">
        <v>400.0</v>
      </c>
      <c r="P196" s="133">
        <v>5.0</v>
      </c>
      <c r="Q196" s="133">
        <v>10.0</v>
      </c>
      <c r="R196" s="133">
        <v>4.0</v>
      </c>
    </row>
    <row r="197">
      <c r="A197" s="133" t="s">
        <v>478</v>
      </c>
      <c r="B197" s="134">
        <v>44733.0</v>
      </c>
      <c r="C197" s="133">
        <v>0.0</v>
      </c>
      <c r="D197" s="133">
        <v>100.0</v>
      </c>
      <c r="E197" s="133">
        <v>0.0</v>
      </c>
      <c r="F197" s="133">
        <v>40.0</v>
      </c>
      <c r="G197" s="133">
        <v>100.0</v>
      </c>
      <c r="H197" s="133">
        <v>0.0</v>
      </c>
      <c r="I197" s="133">
        <v>20.0</v>
      </c>
      <c r="J197" s="133">
        <v>50.0</v>
      </c>
      <c r="K197" s="133">
        <v>0.0</v>
      </c>
      <c r="L197" s="133">
        <v>70.0</v>
      </c>
      <c r="M197" s="133">
        <v>20.0</v>
      </c>
      <c r="N197" s="133">
        <v>0.0</v>
      </c>
      <c r="O197" s="133">
        <v>400.0</v>
      </c>
      <c r="P197" s="133">
        <v>2.0</v>
      </c>
      <c r="Q197" s="133">
        <v>10.0</v>
      </c>
      <c r="R197" s="133">
        <v>0.0</v>
      </c>
    </row>
    <row r="198">
      <c r="A198" s="133" t="s">
        <v>479</v>
      </c>
      <c r="B198" s="134">
        <v>44733.0</v>
      </c>
      <c r="C198" s="133">
        <v>60.0</v>
      </c>
      <c r="D198" s="133">
        <v>100.0</v>
      </c>
      <c r="E198" s="133">
        <v>15.0</v>
      </c>
      <c r="F198" s="133">
        <v>50.0</v>
      </c>
      <c r="G198" s="133">
        <v>50.0</v>
      </c>
      <c r="H198" s="133">
        <v>40.0</v>
      </c>
      <c r="I198" s="133">
        <v>20.0</v>
      </c>
      <c r="J198" s="133">
        <v>30.0</v>
      </c>
      <c r="K198" s="133">
        <v>20.0</v>
      </c>
      <c r="L198" s="133">
        <v>20.0</v>
      </c>
      <c r="M198" s="133">
        <v>50.0</v>
      </c>
      <c r="N198" s="133">
        <v>50.0</v>
      </c>
      <c r="O198" s="133">
        <v>200.0</v>
      </c>
      <c r="P198" s="133">
        <v>5.0</v>
      </c>
      <c r="Q198" s="133">
        <v>10.0</v>
      </c>
      <c r="R198" s="133">
        <v>3.0</v>
      </c>
    </row>
    <row r="199">
      <c r="A199" s="133" t="s">
        <v>480</v>
      </c>
      <c r="B199" s="134">
        <v>44733.0</v>
      </c>
      <c r="C199" s="133">
        <v>60.0</v>
      </c>
      <c r="D199" s="133">
        <v>60.0</v>
      </c>
      <c r="E199" s="133">
        <v>20.0</v>
      </c>
      <c r="F199" s="133">
        <v>40.0</v>
      </c>
      <c r="G199" s="133">
        <v>40.0</v>
      </c>
      <c r="H199" s="133">
        <v>40.0</v>
      </c>
      <c r="I199" s="133">
        <v>40.0</v>
      </c>
      <c r="J199" s="133">
        <v>30.0</v>
      </c>
      <c r="K199" s="133">
        <v>20.0</v>
      </c>
      <c r="L199" s="133">
        <v>40.0</v>
      </c>
      <c r="M199" s="133">
        <v>20.0</v>
      </c>
      <c r="N199" s="133">
        <v>30.0</v>
      </c>
      <c r="O199" s="133">
        <v>200.0</v>
      </c>
      <c r="P199" s="133">
        <v>3.0</v>
      </c>
      <c r="Q199" s="133">
        <v>7.0</v>
      </c>
      <c r="R199" s="133">
        <v>3.0</v>
      </c>
    </row>
    <row r="200">
      <c r="A200" s="133" t="s">
        <v>481</v>
      </c>
      <c r="B200" s="134">
        <v>44733.0</v>
      </c>
      <c r="C200" s="133">
        <v>40.0</v>
      </c>
      <c r="D200" s="133">
        <v>40.0</v>
      </c>
      <c r="E200" s="133">
        <v>20.0</v>
      </c>
      <c r="F200" s="133">
        <v>50.0</v>
      </c>
      <c r="G200" s="133">
        <v>56.0</v>
      </c>
      <c r="H200" s="133">
        <v>0.0</v>
      </c>
      <c r="I200" s="133">
        <v>40.0</v>
      </c>
      <c r="J200" s="133">
        <v>30.0</v>
      </c>
      <c r="K200" s="133">
        <v>10.0</v>
      </c>
      <c r="L200" s="133">
        <v>30.0</v>
      </c>
      <c r="M200" s="133">
        <v>20.0</v>
      </c>
      <c r="N200" s="133">
        <v>0.0</v>
      </c>
      <c r="O200" s="133">
        <v>100.0</v>
      </c>
      <c r="P200" s="133">
        <v>2.0</v>
      </c>
      <c r="Q200" s="133">
        <v>10.0</v>
      </c>
      <c r="R200" s="133">
        <v>3.0</v>
      </c>
    </row>
    <row r="201">
      <c r="A201" s="133" t="s">
        <v>482</v>
      </c>
      <c r="B201" s="134">
        <v>44733.0</v>
      </c>
      <c r="C201" s="133">
        <v>120.0</v>
      </c>
      <c r="D201" s="133">
        <v>280.0</v>
      </c>
      <c r="E201" s="133">
        <v>50.0</v>
      </c>
      <c r="F201" s="133">
        <v>0.0</v>
      </c>
      <c r="G201" s="133">
        <v>40.0</v>
      </c>
      <c r="H201" s="133">
        <v>20.0</v>
      </c>
      <c r="I201" s="133">
        <v>160.0</v>
      </c>
      <c r="J201" s="133">
        <v>0.0</v>
      </c>
      <c r="K201" s="133">
        <v>0.0</v>
      </c>
      <c r="L201" s="133">
        <v>60.0</v>
      </c>
      <c r="M201" s="133">
        <v>90.0</v>
      </c>
      <c r="N201" s="133">
        <v>100.0</v>
      </c>
      <c r="O201" s="133">
        <v>200.0</v>
      </c>
      <c r="P201" s="133">
        <v>6.0</v>
      </c>
      <c r="Q201" s="133">
        <v>16.0</v>
      </c>
      <c r="R201" s="133">
        <v>10.0</v>
      </c>
    </row>
    <row r="202">
      <c r="A202" s="133" t="s">
        <v>483</v>
      </c>
      <c r="B202" s="134">
        <v>44733.0</v>
      </c>
      <c r="C202" s="133">
        <v>0.0</v>
      </c>
      <c r="D202" s="133">
        <v>0.0</v>
      </c>
      <c r="E202" s="133">
        <v>0.0</v>
      </c>
      <c r="F202" s="133">
        <v>0.0</v>
      </c>
      <c r="G202" s="133">
        <v>0.0</v>
      </c>
      <c r="H202" s="133">
        <v>0.0</v>
      </c>
      <c r="I202" s="133">
        <v>0.0</v>
      </c>
      <c r="J202" s="133">
        <v>0.0</v>
      </c>
      <c r="K202" s="133">
        <v>0.0</v>
      </c>
      <c r="L202" s="133">
        <v>0.0</v>
      </c>
      <c r="M202" s="133">
        <v>0.0</v>
      </c>
      <c r="N202" s="133">
        <v>0.0</v>
      </c>
      <c r="O202" s="133">
        <v>0.0</v>
      </c>
      <c r="P202" s="133">
        <v>0.0</v>
      </c>
      <c r="Q202" s="133">
        <v>0.0</v>
      </c>
      <c r="R202" s="133">
        <v>0.0</v>
      </c>
    </row>
    <row r="203">
      <c r="A203" s="133" t="s">
        <v>484</v>
      </c>
      <c r="B203" s="134">
        <v>44733.0</v>
      </c>
      <c r="C203" s="133">
        <v>180.0</v>
      </c>
      <c r="D203" s="133">
        <v>500.0</v>
      </c>
      <c r="E203" s="133">
        <v>60.0</v>
      </c>
      <c r="F203" s="133">
        <v>150.0</v>
      </c>
      <c r="G203" s="133">
        <v>150.0</v>
      </c>
      <c r="H203" s="133">
        <v>100.0</v>
      </c>
      <c r="I203" s="133">
        <v>150.0</v>
      </c>
      <c r="J203" s="133">
        <v>100.0</v>
      </c>
      <c r="K203" s="133">
        <v>60.0</v>
      </c>
      <c r="L203" s="133">
        <v>200.0</v>
      </c>
      <c r="M203" s="133">
        <v>80.0</v>
      </c>
      <c r="N203" s="133">
        <v>100.0</v>
      </c>
      <c r="O203" s="133">
        <v>800.0</v>
      </c>
      <c r="P203" s="133">
        <v>7.0</v>
      </c>
      <c r="Q203" s="133">
        <v>25.0</v>
      </c>
      <c r="R203" s="133">
        <v>10.0</v>
      </c>
    </row>
    <row r="204">
      <c r="A204" s="133" t="s">
        <v>485</v>
      </c>
      <c r="B204" s="134">
        <v>44733.0</v>
      </c>
      <c r="C204" s="133">
        <v>200.0</v>
      </c>
      <c r="D204" s="133">
        <v>300.0</v>
      </c>
      <c r="E204" s="133">
        <v>60.0</v>
      </c>
      <c r="F204" s="133">
        <v>200.0</v>
      </c>
      <c r="G204" s="133">
        <v>200.0</v>
      </c>
      <c r="H204" s="133">
        <v>150.0</v>
      </c>
      <c r="I204" s="133">
        <v>200.0</v>
      </c>
      <c r="J204" s="133">
        <v>100.0</v>
      </c>
      <c r="K204" s="133">
        <v>60.0</v>
      </c>
      <c r="L204" s="133">
        <v>200.0</v>
      </c>
      <c r="M204" s="133">
        <v>80.0</v>
      </c>
      <c r="N204" s="133">
        <v>100.0</v>
      </c>
      <c r="O204" s="133">
        <v>1000.0</v>
      </c>
      <c r="P204" s="133">
        <v>10.0</v>
      </c>
      <c r="Q204" s="133">
        <v>30.0</v>
      </c>
      <c r="R204" s="133">
        <v>12.0</v>
      </c>
    </row>
    <row r="205">
      <c r="A205" s="133" t="s">
        <v>486</v>
      </c>
      <c r="B205" s="134">
        <v>44733.0</v>
      </c>
      <c r="C205" s="133">
        <v>200.0</v>
      </c>
      <c r="D205" s="133">
        <v>300.0</v>
      </c>
      <c r="E205" s="133">
        <v>60.0</v>
      </c>
      <c r="F205" s="133">
        <v>200.0</v>
      </c>
      <c r="G205" s="133">
        <v>200.0</v>
      </c>
      <c r="H205" s="133">
        <v>150.0</v>
      </c>
      <c r="I205" s="133">
        <v>200.0</v>
      </c>
      <c r="J205" s="133">
        <v>100.0</v>
      </c>
      <c r="K205" s="133">
        <v>100.0</v>
      </c>
      <c r="L205" s="133">
        <v>200.0</v>
      </c>
      <c r="M205" s="133">
        <v>80.0</v>
      </c>
      <c r="N205" s="133">
        <v>100.0</v>
      </c>
      <c r="O205" s="133">
        <v>1000.0</v>
      </c>
      <c r="P205" s="133">
        <v>10.0</v>
      </c>
      <c r="Q205" s="133">
        <v>30.0</v>
      </c>
      <c r="R205" s="133">
        <v>12.0</v>
      </c>
    </row>
    <row r="206">
      <c r="A206" s="133" t="s">
        <v>453</v>
      </c>
      <c r="B206" s="134">
        <v>44763.0</v>
      </c>
      <c r="C206" s="133">
        <v>100.0</v>
      </c>
      <c r="D206" s="133">
        <v>300.0</v>
      </c>
      <c r="E206" s="133">
        <v>100.0</v>
      </c>
      <c r="F206" s="133">
        <v>300.0</v>
      </c>
      <c r="G206" s="133">
        <v>300.0</v>
      </c>
      <c r="H206" s="133">
        <v>300.0</v>
      </c>
      <c r="I206" s="133">
        <v>300.0</v>
      </c>
      <c r="J206" s="133">
        <v>100.0</v>
      </c>
      <c r="K206" s="133">
        <v>100.0</v>
      </c>
      <c r="L206" s="133">
        <v>200.0</v>
      </c>
      <c r="M206" s="133">
        <v>100.0</v>
      </c>
      <c r="N206" s="133">
        <v>100.0</v>
      </c>
      <c r="O206" s="133">
        <v>1000.0</v>
      </c>
      <c r="P206" s="133">
        <v>5.0</v>
      </c>
      <c r="Q206" s="133">
        <v>30.0</v>
      </c>
      <c r="R206" s="133">
        <v>15.0</v>
      </c>
    </row>
    <row r="207">
      <c r="A207" s="133" t="s">
        <v>454</v>
      </c>
      <c r="B207" s="134">
        <v>44763.0</v>
      </c>
      <c r="C207" s="133">
        <v>20.0</v>
      </c>
      <c r="D207" s="133">
        <v>100.0</v>
      </c>
      <c r="E207" s="133">
        <v>30.0</v>
      </c>
      <c r="F207" s="133">
        <v>80.0</v>
      </c>
      <c r="G207" s="133">
        <v>80.0</v>
      </c>
      <c r="H207" s="133">
        <v>50.0</v>
      </c>
      <c r="I207" s="133">
        <v>80.0</v>
      </c>
      <c r="J207" s="133">
        <v>40.0</v>
      </c>
      <c r="K207" s="133">
        <v>10.0</v>
      </c>
      <c r="L207" s="133">
        <v>30.0</v>
      </c>
      <c r="M207" s="133">
        <v>10.0</v>
      </c>
      <c r="N207" s="133">
        <v>30.0</v>
      </c>
      <c r="O207" s="133">
        <v>300.0</v>
      </c>
      <c r="P207" s="133">
        <v>4.0</v>
      </c>
      <c r="Q207" s="133">
        <v>12.0</v>
      </c>
      <c r="R207" s="133">
        <v>3.0</v>
      </c>
    </row>
    <row r="208">
      <c r="A208" s="133" t="s">
        <v>455</v>
      </c>
      <c r="B208" s="134">
        <v>44763.0</v>
      </c>
      <c r="C208" s="133">
        <v>60.0</v>
      </c>
      <c r="D208" s="133">
        <v>100.0</v>
      </c>
      <c r="E208" s="133">
        <v>0.0</v>
      </c>
      <c r="F208" s="133">
        <v>100.0</v>
      </c>
      <c r="G208" s="133">
        <v>100.0</v>
      </c>
      <c r="H208" s="133">
        <v>50.0</v>
      </c>
      <c r="I208" s="133">
        <v>60.0</v>
      </c>
      <c r="J208" s="133">
        <v>50.0</v>
      </c>
      <c r="K208" s="133">
        <v>20.0</v>
      </c>
      <c r="L208" s="133">
        <v>20.0</v>
      </c>
      <c r="M208" s="133">
        <v>50.0</v>
      </c>
      <c r="N208" s="133">
        <v>60.0</v>
      </c>
      <c r="O208" s="133">
        <v>300.0</v>
      </c>
      <c r="P208" s="133">
        <v>3.0</v>
      </c>
      <c r="Q208" s="133">
        <v>12.0</v>
      </c>
      <c r="R208" s="133">
        <v>5.0</v>
      </c>
    </row>
    <row r="209">
      <c r="A209" s="133" t="s">
        <v>456</v>
      </c>
      <c r="B209" s="134">
        <v>44763.0</v>
      </c>
      <c r="C209" s="133">
        <v>80.0</v>
      </c>
      <c r="D209" s="133">
        <v>140.0</v>
      </c>
      <c r="E209" s="133">
        <v>30.0</v>
      </c>
      <c r="F209" s="133">
        <v>100.0</v>
      </c>
      <c r="G209" s="133">
        <v>100.0</v>
      </c>
      <c r="H209" s="133">
        <v>50.0</v>
      </c>
      <c r="I209" s="133">
        <v>60.0</v>
      </c>
      <c r="J209" s="133">
        <v>40.0</v>
      </c>
      <c r="K209" s="133">
        <v>10.0</v>
      </c>
      <c r="L209" s="133">
        <v>80.0</v>
      </c>
      <c r="M209" s="133">
        <v>20.0</v>
      </c>
      <c r="N209" s="133">
        <v>50.0</v>
      </c>
      <c r="O209" s="133">
        <v>500.0</v>
      </c>
      <c r="P209" s="133">
        <v>4.0</v>
      </c>
      <c r="Q209" s="133">
        <v>10.0</v>
      </c>
      <c r="R209" s="133">
        <v>5.0</v>
      </c>
    </row>
    <row r="210">
      <c r="A210" s="133" t="s">
        <v>457</v>
      </c>
      <c r="B210" s="134">
        <v>44763.0</v>
      </c>
      <c r="C210" s="133">
        <v>100.0</v>
      </c>
      <c r="D210" s="133">
        <v>150.0</v>
      </c>
      <c r="E210" s="133">
        <v>40.0</v>
      </c>
      <c r="F210" s="133">
        <v>100.0</v>
      </c>
      <c r="G210" s="133">
        <v>100.0</v>
      </c>
      <c r="H210" s="133">
        <v>50.0</v>
      </c>
      <c r="I210" s="133">
        <v>100.0</v>
      </c>
      <c r="J210" s="133">
        <v>50.0</v>
      </c>
      <c r="K210" s="133">
        <v>50.0</v>
      </c>
      <c r="L210" s="133">
        <v>100.0</v>
      </c>
      <c r="M210" s="133">
        <v>50.0</v>
      </c>
      <c r="N210" s="133">
        <v>50.0</v>
      </c>
      <c r="O210" s="133">
        <v>500.0</v>
      </c>
      <c r="P210" s="133">
        <v>7.0</v>
      </c>
      <c r="Q210" s="133">
        <v>15.0</v>
      </c>
      <c r="R210" s="133">
        <v>6.0</v>
      </c>
    </row>
    <row r="211">
      <c r="A211" s="133" t="s">
        <v>458</v>
      </c>
      <c r="B211" s="134">
        <v>44763.0</v>
      </c>
      <c r="C211" s="133">
        <v>0.0</v>
      </c>
      <c r="D211" s="133">
        <v>0.0</v>
      </c>
      <c r="E211" s="133">
        <v>0.0</v>
      </c>
      <c r="F211" s="133">
        <v>0.0</v>
      </c>
      <c r="G211" s="133">
        <v>0.0</v>
      </c>
      <c r="H211" s="133">
        <v>0.0</v>
      </c>
      <c r="I211" s="133">
        <v>0.0</v>
      </c>
      <c r="J211" s="133">
        <v>0.0</v>
      </c>
      <c r="K211" s="133">
        <v>0.0</v>
      </c>
      <c r="L211" s="133">
        <v>0.0</v>
      </c>
      <c r="M211" s="133">
        <v>0.0</v>
      </c>
      <c r="N211" s="133">
        <v>0.0</v>
      </c>
      <c r="O211" s="133">
        <v>0.0</v>
      </c>
      <c r="P211" s="133">
        <v>0.0</v>
      </c>
      <c r="Q211" s="133">
        <v>0.0</v>
      </c>
      <c r="R211" s="133">
        <v>0.0</v>
      </c>
    </row>
    <row r="212">
      <c r="A212" s="133" t="s">
        <v>459</v>
      </c>
      <c r="B212" s="134">
        <v>44763.0</v>
      </c>
      <c r="C212" s="133">
        <v>20.0</v>
      </c>
      <c r="D212" s="133">
        <v>30.0</v>
      </c>
      <c r="E212" s="133">
        <v>0.0</v>
      </c>
      <c r="F212" s="133">
        <v>20.0</v>
      </c>
      <c r="G212" s="133">
        <v>0.0</v>
      </c>
      <c r="H212" s="133">
        <v>0.0</v>
      </c>
      <c r="I212" s="133">
        <v>30.0</v>
      </c>
      <c r="J212" s="133">
        <v>20.0</v>
      </c>
      <c r="K212" s="133">
        <v>0.0</v>
      </c>
      <c r="L212" s="133">
        <v>0.0</v>
      </c>
      <c r="M212" s="133">
        <v>20.0</v>
      </c>
      <c r="N212" s="133">
        <v>20.0</v>
      </c>
      <c r="O212" s="133">
        <v>200.0</v>
      </c>
      <c r="P212" s="133">
        <v>2.0</v>
      </c>
      <c r="Q212" s="133">
        <v>6.0</v>
      </c>
      <c r="R212" s="133">
        <v>3.0</v>
      </c>
    </row>
    <row r="213">
      <c r="A213" s="133" t="s">
        <v>460</v>
      </c>
      <c r="B213" s="134">
        <v>44763.0</v>
      </c>
      <c r="C213" s="133">
        <v>100.0</v>
      </c>
      <c r="D213" s="133">
        <v>160.0</v>
      </c>
      <c r="E213" s="133">
        <v>0.0</v>
      </c>
      <c r="F213" s="133">
        <v>100.0</v>
      </c>
      <c r="G213" s="133">
        <v>100.0</v>
      </c>
      <c r="H213" s="133">
        <v>50.0</v>
      </c>
      <c r="I213" s="133">
        <v>100.0</v>
      </c>
      <c r="J213" s="133">
        <v>50.0</v>
      </c>
      <c r="K213" s="133">
        <v>20.0</v>
      </c>
      <c r="L213" s="133">
        <v>70.0</v>
      </c>
      <c r="M213" s="133">
        <v>0.0</v>
      </c>
      <c r="N213" s="133">
        <v>100.0</v>
      </c>
      <c r="O213" s="133">
        <v>400.0</v>
      </c>
      <c r="P213" s="133">
        <v>2.0</v>
      </c>
      <c r="Q213" s="133">
        <v>7.0</v>
      </c>
      <c r="R213" s="133">
        <v>7.0</v>
      </c>
    </row>
    <row r="214">
      <c r="A214" s="133" t="s">
        <v>461</v>
      </c>
      <c r="B214" s="134">
        <v>44763.0</v>
      </c>
      <c r="C214" s="133">
        <v>80.0</v>
      </c>
      <c r="D214" s="133">
        <v>160.0</v>
      </c>
      <c r="E214" s="133">
        <v>60.0</v>
      </c>
      <c r="F214" s="133">
        <v>150.0</v>
      </c>
      <c r="G214" s="133">
        <v>150.0</v>
      </c>
      <c r="H214" s="133">
        <v>100.0</v>
      </c>
      <c r="I214" s="133">
        <v>120.0</v>
      </c>
      <c r="J214" s="133">
        <v>80.0</v>
      </c>
      <c r="K214" s="133">
        <v>60.0</v>
      </c>
      <c r="L214" s="133">
        <v>60.0</v>
      </c>
      <c r="M214" s="133">
        <v>0.0</v>
      </c>
      <c r="N214" s="133">
        <v>80.0</v>
      </c>
      <c r="O214" s="133">
        <v>600.0</v>
      </c>
      <c r="P214" s="133">
        <v>4.0</v>
      </c>
      <c r="Q214" s="133">
        <v>20.0</v>
      </c>
      <c r="R214" s="133">
        <v>7.0</v>
      </c>
    </row>
    <row r="215">
      <c r="A215" s="133" t="s">
        <v>462</v>
      </c>
      <c r="B215" s="134">
        <v>44763.0</v>
      </c>
      <c r="C215" s="133">
        <v>80.0</v>
      </c>
      <c r="D215" s="133">
        <v>160.0</v>
      </c>
      <c r="E215" s="133">
        <v>50.0</v>
      </c>
      <c r="F215" s="133">
        <v>100.0</v>
      </c>
      <c r="G215" s="133">
        <v>100.0</v>
      </c>
      <c r="H215" s="133">
        <v>100.0</v>
      </c>
      <c r="I215" s="133">
        <v>100.0</v>
      </c>
      <c r="J215" s="133">
        <v>50.0</v>
      </c>
      <c r="K215" s="133">
        <v>40.0</v>
      </c>
      <c r="L215" s="133">
        <v>100.0</v>
      </c>
      <c r="M215" s="133">
        <v>50.0</v>
      </c>
      <c r="N215" s="133">
        <v>80.0</v>
      </c>
      <c r="O215" s="133">
        <v>600.0</v>
      </c>
      <c r="P215" s="133">
        <v>4.0</v>
      </c>
      <c r="Q215" s="133">
        <v>15.0</v>
      </c>
      <c r="R215" s="133">
        <v>7.0</v>
      </c>
    </row>
    <row r="216">
      <c r="A216" s="133" t="s">
        <v>463</v>
      </c>
      <c r="B216" s="134">
        <v>44763.0</v>
      </c>
      <c r="C216" s="133">
        <v>40.0</v>
      </c>
      <c r="D216" s="133">
        <v>60.0</v>
      </c>
      <c r="E216" s="133">
        <v>10.0</v>
      </c>
      <c r="F216" s="133">
        <v>40.0</v>
      </c>
      <c r="G216" s="133">
        <v>40.0</v>
      </c>
      <c r="H216" s="133">
        <v>50.0</v>
      </c>
      <c r="I216" s="133">
        <v>60.0</v>
      </c>
      <c r="J216" s="133">
        <v>30.0</v>
      </c>
      <c r="K216" s="133">
        <v>20.0</v>
      </c>
      <c r="L216" s="133">
        <v>30.0</v>
      </c>
      <c r="M216" s="133">
        <v>20.0</v>
      </c>
      <c r="N216" s="133">
        <v>20.0</v>
      </c>
      <c r="O216" s="133">
        <v>200.0</v>
      </c>
      <c r="P216" s="133">
        <v>3.0</v>
      </c>
      <c r="Q216" s="133">
        <v>5.0</v>
      </c>
      <c r="R216" s="133">
        <v>3.0</v>
      </c>
    </row>
    <row r="217">
      <c r="A217" s="133" t="s">
        <v>464</v>
      </c>
      <c r="B217" s="134">
        <v>44763.0</v>
      </c>
      <c r="C217" s="133">
        <v>60.0</v>
      </c>
      <c r="D217" s="133">
        <v>90.0</v>
      </c>
      <c r="E217" s="133">
        <v>0.0</v>
      </c>
      <c r="F217" s="133">
        <v>60.0</v>
      </c>
      <c r="G217" s="133">
        <v>60.0</v>
      </c>
      <c r="H217" s="133">
        <v>50.0</v>
      </c>
      <c r="I217" s="133">
        <v>60.0</v>
      </c>
      <c r="J217" s="133">
        <v>30.0</v>
      </c>
      <c r="K217" s="133">
        <v>20.0</v>
      </c>
      <c r="L217" s="133">
        <v>50.0</v>
      </c>
      <c r="M217" s="133">
        <v>50.0</v>
      </c>
      <c r="N217" s="133">
        <v>60.0</v>
      </c>
      <c r="O217" s="133">
        <v>400.0</v>
      </c>
      <c r="P217" s="133">
        <v>3.0</v>
      </c>
      <c r="Q217" s="133">
        <v>5.0</v>
      </c>
      <c r="R217" s="133">
        <v>5.0</v>
      </c>
    </row>
    <row r="218">
      <c r="A218" s="133" t="s">
        <v>465</v>
      </c>
      <c r="B218" s="134">
        <v>44763.0</v>
      </c>
      <c r="C218" s="133">
        <v>140.0</v>
      </c>
      <c r="D218" s="133">
        <v>300.0</v>
      </c>
      <c r="E218" s="133">
        <v>35.0</v>
      </c>
      <c r="F218" s="133">
        <v>240.0</v>
      </c>
      <c r="G218" s="133">
        <v>300.0</v>
      </c>
      <c r="H218" s="133">
        <v>150.0</v>
      </c>
      <c r="I218" s="133">
        <v>200.0</v>
      </c>
      <c r="J218" s="133">
        <v>100.0</v>
      </c>
      <c r="K218" s="133">
        <v>80.0</v>
      </c>
      <c r="L218" s="133">
        <v>200.0</v>
      </c>
      <c r="M218" s="133">
        <v>100.0</v>
      </c>
      <c r="N218" s="133">
        <v>100.0</v>
      </c>
      <c r="O218" s="133">
        <v>1000.0</v>
      </c>
      <c r="P218" s="133">
        <v>10.0</v>
      </c>
      <c r="Q218" s="133">
        <v>20.0</v>
      </c>
      <c r="R218" s="133">
        <v>15.0</v>
      </c>
    </row>
    <row r="219">
      <c r="A219" s="133" t="s">
        <v>466</v>
      </c>
      <c r="B219" s="134">
        <v>44763.0</v>
      </c>
      <c r="C219" s="133">
        <v>80.0</v>
      </c>
      <c r="D219" s="133">
        <v>80.0</v>
      </c>
      <c r="E219" s="133">
        <v>35.0</v>
      </c>
      <c r="F219" s="133">
        <v>60.0</v>
      </c>
      <c r="G219" s="133">
        <v>60.0</v>
      </c>
      <c r="H219" s="133">
        <v>0.0</v>
      </c>
      <c r="I219" s="133">
        <v>70.0</v>
      </c>
      <c r="J219" s="133">
        <v>50.0</v>
      </c>
      <c r="K219" s="133">
        <v>30.0</v>
      </c>
      <c r="L219" s="133">
        <v>50.0</v>
      </c>
      <c r="M219" s="133">
        <v>20.0</v>
      </c>
      <c r="N219" s="133">
        <v>50.0</v>
      </c>
      <c r="O219" s="133">
        <v>200.0</v>
      </c>
      <c r="P219" s="133">
        <v>4.0</v>
      </c>
      <c r="Q219" s="133">
        <v>10.0</v>
      </c>
      <c r="R219" s="133">
        <v>0.0</v>
      </c>
    </row>
    <row r="220">
      <c r="A220" s="133" t="s">
        <v>467</v>
      </c>
      <c r="B220" s="134">
        <v>44763.0</v>
      </c>
      <c r="C220" s="133">
        <v>20.0</v>
      </c>
      <c r="D220" s="133">
        <v>150.0</v>
      </c>
      <c r="E220" s="133">
        <v>50.0</v>
      </c>
      <c r="F220" s="133">
        <v>80.0</v>
      </c>
      <c r="G220" s="133">
        <v>80.0</v>
      </c>
      <c r="H220" s="133">
        <v>100.0</v>
      </c>
      <c r="I220" s="133">
        <v>60.0</v>
      </c>
      <c r="J220" s="133">
        <v>60.0</v>
      </c>
      <c r="K220" s="133">
        <v>10.0</v>
      </c>
      <c r="L220" s="133">
        <v>30.0</v>
      </c>
      <c r="M220" s="133">
        <v>50.0</v>
      </c>
      <c r="N220" s="133">
        <v>0.0</v>
      </c>
      <c r="O220" s="133">
        <v>400.0</v>
      </c>
      <c r="P220" s="133">
        <v>3.0</v>
      </c>
      <c r="Q220" s="133">
        <v>10.0</v>
      </c>
      <c r="R220" s="133">
        <v>0.0</v>
      </c>
    </row>
    <row r="221">
      <c r="A221" s="133" t="s">
        <v>468</v>
      </c>
      <c r="B221" s="134">
        <v>44763.0</v>
      </c>
      <c r="C221" s="133">
        <v>0.0</v>
      </c>
      <c r="D221" s="133">
        <v>0.0</v>
      </c>
      <c r="E221" s="133">
        <v>0.0</v>
      </c>
      <c r="F221" s="133">
        <v>0.0</v>
      </c>
      <c r="G221" s="133">
        <v>0.0</v>
      </c>
      <c r="H221" s="133">
        <v>0.0</v>
      </c>
      <c r="I221" s="133">
        <v>0.0</v>
      </c>
      <c r="J221" s="133">
        <v>0.0</v>
      </c>
      <c r="K221" s="133">
        <v>0.0</v>
      </c>
      <c r="L221" s="133">
        <v>0.0</v>
      </c>
      <c r="M221" s="133">
        <v>0.0</v>
      </c>
      <c r="N221" s="133">
        <v>0.0</v>
      </c>
      <c r="O221" s="133">
        <v>0.0</v>
      </c>
      <c r="P221" s="133">
        <v>0.0</v>
      </c>
      <c r="Q221" s="133">
        <v>0.0</v>
      </c>
      <c r="R221" s="133">
        <v>0.0</v>
      </c>
    </row>
    <row r="222">
      <c r="A222" s="133" t="s">
        <v>469</v>
      </c>
      <c r="B222" s="134">
        <v>44763.0</v>
      </c>
      <c r="C222" s="133">
        <v>0.0</v>
      </c>
      <c r="D222" s="133">
        <v>200.0</v>
      </c>
      <c r="E222" s="133">
        <v>60.0</v>
      </c>
      <c r="F222" s="133">
        <v>110.0</v>
      </c>
      <c r="G222" s="133">
        <v>180.0</v>
      </c>
      <c r="H222" s="133">
        <v>50.0</v>
      </c>
      <c r="I222" s="133">
        <v>20.0</v>
      </c>
      <c r="J222" s="133">
        <v>80.0</v>
      </c>
      <c r="K222" s="133">
        <v>0.0</v>
      </c>
      <c r="L222" s="133">
        <v>100.0</v>
      </c>
      <c r="M222" s="133">
        <v>50.0</v>
      </c>
      <c r="N222" s="133">
        <v>100.0</v>
      </c>
      <c r="O222" s="133">
        <v>1000.0</v>
      </c>
      <c r="P222" s="133">
        <v>6.0</v>
      </c>
      <c r="Q222" s="133">
        <v>24.0</v>
      </c>
      <c r="R222" s="133">
        <v>10.0</v>
      </c>
    </row>
    <row r="223">
      <c r="A223" s="133" t="s">
        <v>470</v>
      </c>
      <c r="B223" s="134">
        <v>44763.0</v>
      </c>
      <c r="C223" s="133">
        <v>60.0</v>
      </c>
      <c r="D223" s="133">
        <v>100.0</v>
      </c>
      <c r="E223" s="133">
        <v>30.0</v>
      </c>
      <c r="F223" s="133">
        <v>60.0</v>
      </c>
      <c r="G223" s="133">
        <v>60.0</v>
      </c>
      <c r="H223" s="133">
        <v>50.0</v>
      </c>
      <c r="I223" s="133">
        <v>60.0</v>
      </c>
      <c r="J223" s="133">
        <v>30.0</v>
      </c>
      <c r="K223" s="133">
        <v>20.0</v>
      </c>
      <c r="L223" s="133">
        <v>50.0</v>
      </c>
      <c r="M223" s="133">
        <v>50.0</v>
      </c>
      <c r="N223" s="133">
        <v>60.0</v>
      </c>
      <c r="O223" s="133">
        <v>300.0</v>
      </c>
      <c r="P223" s="133">
        <v>3.0</v>
      </c>
      <c r="Q223" s="133">
        <v>9.0</v>
      </c>
      <c r="R223" s="133">
        <v>4.0</v>
      </c>
    </row>
    <row r="224">
      <c r="A224" s="133" t="s">
        <v>471</v>
      </c>
      <c r="B224" s="134">
        <v>44763.0</v>
      </c>
      <c r="C224" s="133">
        <v>40.0</v>
      </c>
      <c r="D224" s="133">
        <v>70.0</v>
      </c>
      <c r="E224" s="133">
        <v>0.0</v>
      </c>
      <c r="F224" s="133">
        <v>50.0</v>
      </c>
      <c r="G224" s="133">
        <v>40.0</v>
      </c>
      <c r="H224" s="133">
        <v>0.0</v>
      </c>
      <c r="I224" s="133">
        <v>40.0</v>
      </c>
      <c r="J224" s="133">
        <v>50.0</v>
      </c>
      <c r="K224" s="133">
        <v>0.0</v>
      </c>
      <c r="L224" s="133">
        <v>50.0</v>
      </c>
      <c r="M224" s="133">
        <v>70.0</v>
      </c>
      <c r="N224" s="133">
        <v>0.0</v>
      </c>
      <c r="O224" s="133">
        <v>400.0</v>
      </c>
      <c r="P224" s="133">
        <v>3.0</v>
      </c>
      <c r="Q224" s="133">
        <v>15.0</v>
      </c>
      <c r="R224" s="133">
        <v>4.0</v>
      </c>
    </row>
    <row r="225">
      <c r="A225" s="133" t="s">
        <v>472</v>
      </c>
      <c r="B225" s="134">
        <v>44763.0</v>
      </c>
      <c r="C225" s="133">
        <v>40.0</v>
      </c>
      <c r="D225" s="133">
        <v>30.0</v>
      </c>
      <c r="E225" s="133">
        <v>10.0</v>
      </c>
      <c r="F225" s="133">
        <v>30.0</v>
      </c>
      <c r="G225" s="133">
        <v>16.0</v>
      </c>
      <c r="H225" s="133">
        <v>11.0</v>
      </c>
      <c r="I225" s="133">
        <v>30.0</v>
      </c>
      <c r="J225" s="133">
        <v>20.0</v>
      </c>
      <c r="K225" s="133">
        <v>0.0</v>
      </c>
      <c r="L225" s="133">
        <v>10.0</v>
      </c>
      <c r="M225" s="133">
        <v>30.0</v>
      </c>
      <c r="N225" s="133">
        <v>0.0</v>
      </c>
      <c r="O225" s="133">
        <v>200.0</v>
      </c>
      <c r="P225" s="133">
        <v>2.0</v>
      </c>
      <c r="Q225" s="133">
        <v>10.0</v>
      </c>
      <c r="R225" s="133">
        <v>3.0</v>
      </c>
    </row>
    <row r="226">
      <c r="A226" s="133" t="s">
        <v>473</v>
      </c>
      <c r="B226" s="134">
        <v>44763.0</v>
      </c>
      <c r="C226" s="133">
        <v>60.0</v>
      </c>
      <c r="D226" s="133">
        <v>60.0</v>
      </c>
      <c r="E226" s="133">
        <v>20.0</v>
      </c>
      <c r="F226" s="133">
        <v>40.0</v>
      </c>
      <c r="G226" s="133">
        <v>20.0</v>
      </c>
      <c r="H226" s="133">
        <v>50.0</v>
      </c>
      <c r="I226" s="133">
        <v>60.0</v>
      </c>
      <c r="J226" s="133">
        <v>30.0</v>
      </c>
      <c r="K226" s="133">
        <v>20.0</v>
      </c>
      <c r="L226" s="133">
        <v>40.0</v>
      </c>
      <c r="M226" s="133">
        <v>20.0</v>
      </c>
      <c r="N226" s="133">
        <v>20.0</v>
      </c>
      <c r="O226" s="133">
        <v>200.0</v>
      </c>
      <c r="P226" s="133">
        <v>3.0</v>
      </c>
      <c r="Q226" s="133">
        <v>9.0</v>
      </c>
      <c r="R226" s="133">
        <v>3.0</v>
      </c>
    </row>
    <row r="227">
      <c r="A227" s="133" t="s">
        <v>474</v>
      </c>
      <c r="B227" s="134">
        <v>44763.0</v>
      </c>
      <c r="C227" s="133">
        <v>60.0</v>
      </c>
      <c r="D227" s="133">
        <v>140.0</v>
      </c>
      <c r="E227" s="133">
        <v>25.0</v>
      </c>
      <c r="F227" s="133">
        <v>140.0</v>
      </c>
      <c r="G227" s="133">
        <v>172.0</v>
      </c>
      <c r="H227" s="133">
        <v>100.0</v>
      </c>
      <c r="I227" s="133">
        <v>100.0</v>
      </c>
      <c r="J227" s="133">
        <v>50.0</v>
      </c>
      <c r="K227" s="133">
        <v>40.0</v>
      </c>
      <c r="L227" s="133">
        <v>100.0</v>
      </c>
      <c r="M227" s="133">
        <v>0.0</v>
      </c>
      <c r="N227" s="133">
        <v>100.0</v>
      </c>
      <c r="O227" s="133">
        <v>800.0</v>
      </c>
      <c r="P227" s="133">
        <v>3.0</v>
      </c>
      <c r="Q227" s="133">
        <v>15.0</v>
      </c>
      <c r="R227" s="133">
        <v>10.0</v>
      </c>
    </row>
    <row r="228">
      <c r="A228" s="133" t="s">
        <v>475</v>
      </c>
      <c r="B228" s="134">
        <v>44763.0</v>
      </c>
      <c r="C228" s="133">
        <v>0.0</v>
      </c>
      <c r="D228" s="133">
        <v>60.0</v>
      </c>
      <c r="E228" s="133">
        <v>20.0</v>
      </c>
      <c r="F228" s="133">
        <v>10.0</v>
      </c>
      <c r="G228" s="133">
        <v>40.0</v>
      </c>
      <c r="H228" s="133">
        <v>25.0</v>
      </c>
      <c r="I228" s="133">
        <v>30.0</v>
      </c>
      <c r="J228" s="133">
        <v>30.0</v>
      </c>
      <c r="K228" s="133">
        <v>20.0</v>
      </c>
      <c r="L228" s="133">
        <v>20.0</v>
      </c>
      <c r="M228" s="133">
        <v>20.0</v>
      </c>
      <c r="N228" s="133">
        <v>20.0</v>
      </c>
      <c r="O228" s="133">
        <v>200.0</v>
      </c>
      <c r="P228" s="133">
        <v>2.0</v>
      </c>
      <c r="Q228" s="133">
        <v>10.0</v>
      </c>
      <c r="R228" s="133">
        <v>3.0</v>
      </c>
    </row>
    <row r="229">
      <c r="A229" s="133" t="s">
        <v>476</v>
      </c>
      <c r="B229" s="134">
        <v>44763.0</v>
      </c>
      <c r="C229" s="133">
        <v>80.0</v>
      </c>
      <c r="D229" s="133">
        <v>100.0</v>
      </c>
      <c r="E229" s="133">
        <v>30.0</v>
      </c>
      <c r="F229" s="133">
        <v>50.0</v>
      </c>
      <c r="G229" s="133">
        <v>50.0</v>
      </c>
      <c r="H229" s="133">
        <v>50.0</v>
      </c>
      <c r="I229" s="133">
        <v>60.0</v>
      </c>
      <c r="J229" s="133">
        <v>30.0</v>
      </c>
      <c r="K229" s="133">
        <v>30.0</v>
      </c>
      <c r="L229" s="133">
        <v>40.0</v>
      </c>
      <c r="M229" s="133">
        <v>0.0</v>
      </c>
      <c r="N229" s="133">
        <v>40.0</v>
      </c>
      <c r="O229" s="133">
        <v>300.0</v>
      </c>
      <c r="P229" s="133">
        <v>3.0</v>
      </c>
      <c r="Q229" s="133">
        <v>5.0</v>
      </c>
      <c r="R229" s="133">
        <v>3.0</v>
      </c>
    </row>
    <row r="230">
      <c r="A230" s="133" t="s">
        <v>477</v>
      </c>
      <c r="B230" s="134">
        <v>44763.0</v>
      </c>
      <c r="C230" s="133">
        <v>100.0</v>
      </c>
      <c r="D230" s="133">
        <v>80.0</v>
      </c>
      <c r="E230" s="133">
        <v>0.0</v>
      </c>
      <c r="F230" s="133">
        <v>90.0</v>
      </c>
      <c r="G230" s="133">
        <v>100.0</v>
      </c>
      <c r="H230" s="133">
        <v>50.0</v>
      </c>
      <c r="I230" s="133">
        <v>0.0</v>
      </c>
      <c r="J230" s="133">
        <v>50.0</v>
      </c>
      <c r="K230" s="133">
        <v>20.0</v>
      </c>
      <c r="L230" s="133">
        <v>70.0</v>
      </c>
      <c r="M230" s="133">
        <v>50.0</v>
      </c>
      <c r="N230" s="133">
        <v>100.0</v>
      </c>
      <c r="O230" s="133">
        <v>400.0</v>
      </c>
      <c r="P230" s="133">
        <v>5.0</v>
      </c>
      <c r="Q230" s="133">
        <v>10.0</v>
      </c>
      <c r="R230" s="133">
        <v>4.0</v>
      </c>
    </row>
    <row r="231">
      <c r="A231" s="133" t="s">
        <v>478</v>
      </c>
      <c r="B231" s="134">
        <v>44763.0</v>
      </c>
      <c r="C231" s="133">
        <v>0.0</v>
      </c>
      <c r="D231" s="133">
        <v>100.0</v>
      </c>
      <c r="E231" s="133">
        <v>0.0</v>
      </c>
      <c r="F231" s="133">
        <v>40.0</v>
      </c>
      <c r="G231" s="133">
        <v>100.0</v>
      </c>
      <c r="H231" s="133">
        <v>0.0</v>
      </c>
      <c r="I231" s="133">
        <v>20.0</v>
      </c>
      <c r="J231" s="133">
        <v>50.0</v>
      </c>
      <c r="K231" s="133">
        <v>0.0</v>
      </c>
      <c r="L231" s="133">
        <v>70.0</v>
      </c>
      <c r="M231" s="133">
        <v>20.0</v>
      </c>
      <c r="N231" s="133">
        <v>0.0</v>
      </c>
      <c r="O231" s="133">
        <v>400.0</v>
      </c>
      <c r="P231" s="133">
        <v>2.0</v>
      </c>
      <c r="Q231" s="133">
        <v>10.0</v>
      </c>
      <c r="R231" s="133">
        <v>0.0</v>
      </c>
    </row>
    <row r="232">
      <c r="A232" s="133" t="s">
        <v>479</v>
      </c>
      <c r="B232" s="134">
        <v>44763.0</v>
      </c>
      <c r="C232" s="133">
        <v>60.0</v>
      </c>
      <c r="D232" s="133">
        <v>100.0</v>
      </c>
      <c r="E232" s="133">
        <v>15.0</v>
      </c>
      <c r="F232" s="133">
        <v>50.0</v>
      </c>
      <c r="G232" s="133">
        <v>50.0</v>
      </c>
      <c r="H232" s="133">
        <v>40.0</v>
      </c>
      <c r="I232" s="133">
        <v>20.0</v>
      </c>
      <c r="J232" s="133">
        <v>30.0</v>
      </c>
      <c r="K232" s="133">
        <v>20.0</v>
      </c>
      <c r="L232" s="133">
        <v>20.0</v>
      </c>
      <c r="M232" s="133">
        <v>50.0</v>
      </c>
      <c r="N232" s="133">
        <v>50.0</v>
      </c>
      <c r="O232" s="133">
        <v>200.0</v>
      </c>
      <c r="P232" s="133">
        <v>5.0</v>
      </c>
      <c r="Q232" s="133">
        <v>10.0</v>
      </c>
      <c r="R232" s="133">
        <v>3.0</v>
      </c>
    </row>
    <row r="233">
      <c r="A233" s="133" t="s">
        <v>480</v>
      </c>
      <c r="B233" s="134">
        <v>44763.0</v>
      </c>
      <c r="C233" s="133">
        <v>60.0</v>
      </c>
      <c r="D233" s="133">
        <v>60.0</v>
      </c>
      <c r="E233" s="133">
        <v>20.0</v>
      </c>
      <c r="F233" s="133">
        <v>40.0</v>
      </c>
      <c r="G233" s="133">
        <v>40.0</v>
      </c>
      <c r="H233" s="133">
        <v>40.0</v>
      </c>
      <c r="I233" s="133">
        <v>40.0</v>
      </c>
      <c r="J233" s="133">
        <v>30.0</v>
      </c>
      <c r="K233" s="133">
        <v>20.0</v>
      </c>
      <c r="L233" s="133">
        <v>40.0</v>
      </c>
      <c r="M233" s="133">
        <v>20.0</v>
      </c>
      <c r="N233" s="133">
        <v>30.0</v>
      </c>
      <c r="O233" s="133">
        <v>200.0</v>
      </c>
      <c r="P233" s="133">
        <v>3.0</v>
      </c>
      <c r="Q233" s="133">
        <v>7.0</v>
      </c>
      <c r="R233" s="133">
        <v>3.0</v>
      </c>
    </row>
    <row r="234">
      <c r="A234" s="133" t="s">
        <v>481</v>
      </c>
      <c r="B234" s="134">
        <v>44763.0</v>
      </c>
      <c r="C234" s="133">
        <v>40.0</v>
      </c>
      <c r="D234" s="133">
        <v>40.0</v>
      </c>
      <c r="E234" s="133">
        <v>20.0</v>
      </c>
      <c r="F234" s="133">
        <v>50.0</v>
      </c>
      <c r="G234" s="133">
        <v>56.0</v>
      </c>
      <c r="H234" s="133">
        <v>0.0</v>
      </c>
      <c r="I234" s="133">
        <v>40.0</v>
      </c>
      <c r="J234" s="133">
        <v>30.0</v>
      </c>
      <c r="K234" s="133">
        <v>10.0</v>
      </c>
      <c r="L234" s="133">
        <v>30.0</v>
      </c>
      <c r="M234" s="133">
        <v>20.0</v>
      </c>
      <c r="N234" s="133">
        <v>0.0</v>
      </c>
      <c r="O234" s="133">
        <v>100.0</v>
      </c>
      <c r="P234" s="133">
        <v>2.0</v>
      </c>
      <c r="Q234" s="133">
        <v>10.0</v>
      </c>
      <c r="R234" s="133">
        <v>3.0</v>
      </c>
    </row>
    <row r="235">
      <c r="A235" s="133" t="s">
        <v>482</v>
      </c>
      <c r="B235" s="134">
        <v>44763.0</v>
      </c>
      <c r="C235" s="133">
        <v>120.0</v>
      </c>
      <c r="D235" s="133">
        <v>280.0</v>
      </c>
      <c r="E235" s="133">
        <v>50.0</v>
      </c>
      <c r="F235" s="133">
        <v>0.0</v>
      </c>
      <c r="G235" s="133">
        <v>40.0</v>
      </c>
      <c r="H235" s="133">
        <v>20.0</v>
      </c>
      <c r="I235" s="133">
        <v>160.0</v>
      </c>
      <c r="J235" s="133">
        <v>0.0</v>
      </c>
      <c r="K235" s="133">
        <v>0.0</v>
      </c>
      <c r="L235" s="133">
        <v>60.0</v>
      </c>
      <c r="M235" s="133">
        <v>90.0</v>
      </c>
      <c r="N235" s="133">
        <v>100.0</v>
      </c>
      <c r="O235" s="133">
        <v>200.0</v>
      </c>
      <c r="P235" s="133">
        <v>6.0</v>
      </c>
      <c r="Q235" s="133">
        <v>16.0</v>
      </c>
      <c r="R235" s="133">
        <v>10.0</v>
      </c>
    </row>
    <row r="236">
      <c r="A236" s="133" t="s">
        <v>483</v>
      </c>
      <c r="B236" s="134">
        <v>44763.0</v>
      </c>
      <c r="C236" s="133">
        <v>0.0</v>
      </c>
      <c r="D236" s="133">
        <v>0.0</v>
      </c>
      <c r="E236" s="133">
        <v>0.0</v>
      </c>
      <c r="F236" s="133">
        <v>0.0</v>
      </c>
      <c r="G236" s="133">
        <v>0.0</v>
      </c>
      <c r="H236" s="133">
        <v>0.0</v>
      </c>
      <c r="I236" s="133">
        <v>0.0</v>
      </c>
      <c r="J236" s="133">
        <v>0.0</v>
      </c>
      <c r="K236" s="133">
        <v>0.0</v>
      </c>
      <c r="L236" s="133">
        <v>0.0</v>
      </c>
      <c r="M236" s="133">
        <v>0.0</v>
      </c>
      <c r="N236" s="133">
        <v>0.0</v>
      </c>
      <c r="O236" s="133">
        <v>0.0</v>
      </c>
      <c r="P236" s="133">
        <v>0.0</v>
      </c>
      <c r="Q236" s="133">
        <v>0.0</v>
      </c>
      <c r="R236" s="133">
        <v>0.0</v>
      </c>
    </row>
    <row r="237">
      <c r="A237" s="133" t="s">
        <v>484</v>
      </c>
      <c r="B237" s="134">
        <v>44763.0</v>
      </c>
      <c r="C237" s="133">
        <v>180.0</v>
      </c>
      <c r="D237" s="133">
        <v>500.0</v>
      </c>
      <c r="E237" s="133">
        <v>60.0</v>
      </c>
      <c r="F237" s="133">
        <v>150.0</v>
      </c>
      <c r="G237" s="133">
        <v>150.0</v>
      </c>
      <c r="H237" s="133">
        <v>100.0</v>
      </c>
      <c r="I237" s="133">
        <v>150.0</v>
      </c>
      <c r="J237" s="133">
        <v>100.0</v>
      </c>
      <c r="K237" s="133">
        <v>60.0</v>
      </c>
      <c r="L237" s="133">
        <v>200.0</v>
      </c>
      <c r="M237" s="133">
        <v>80.0</v>
      </c>
      <c r="N237" s="133">
        <v>100.0</v>
      </c>
      <c r="O237" s="133">
        <v>800.0</v>
      </c>
      <c r="P237" s="133">
        <v>7.0</v>
      </c>
      <c r="Q237" s="133">
        <v>25.0</v>
      </c>
      <c r="R237" s="133">
        <v>10.0</v>
      </c>
    </row>
    <row r="238">
      <c r="A238" s="133" t="s">
        <v>485</v>
      </c>
      <c r="B238" s="134">
        <v>44763.0</v>
      </c>
      <c r="C238" s="133">
        <v>200.0</v>
      </c>
      <c r="D238" s="133">
        <v>300.0</v>
      </c>
      <c r="E238" s="133">
        <v>60.0</v>
      </c>
      <c r="F238" s="133">
        <v>200.0</v>
      </c>
      <c r="G238" s="133">
        <v>200.0</v>
      </c>
      <c r="H238" s="133">
        <v>150.0</v>
      </c>
      <c r="I238" s="133">
        <v>200.0</v>
      </c>
      <c r="J238" s="133">
        <v>100.0</v>
      </c>
      <c r="K238" s="133">
        <v>60.0</v>
      </c>
      <c r="L238" s="133">
        <v>200.0</v>
      </c>
      <c r="M238" s="133">
        <v>80.0</v>
      </c>
      <c r="N238" s="133">
        <v>100.0</v>
      </c>
      <c r="O238" s="133">
        <v>1000.0</v>
      </c>
      <c r="P238" s="133">
        <v>10.0</v>
      </c>
      <c r="Q238" s="133">
        <v>30.0</v>
      </c>
      <c r="R238" s="133">
        <v>12.0</v>
      </c>
    </row>
    <row r="239">
      <c r="A239" s="133" t="s">
        <v>486</v>
      </c>
      <c r="B239" s="134">
        <v>44763.0</v>
      </c>
      <c r="C239" s="133">
        <v>200.0</v>
      </c>
      <c r="D239" s="133">
        <v>300.0</v>
      </c>
      <c r="E239" s="133">
        <v>60.0</v>
      </c>
      <c r="F239" s="133">
        <v>200.0</v>
      </c>
      <c r="G239" s="133">
        <v>200.0</v>
      </c>
      <c r="H239" s="133">
        <v>150.0</v>
      </c>
      <c r="I239" s="133">
        <v>200.0</v>
      </c>
      <c r="J239" s="133">
        <v>100.0</v>
      </c>
      <c r="K239" s="133">
        <v>100.0</v>
      </c>
      <c r="L239" s="133">
        <v>200.0</v>
      </c>
      <c r="M239" s="133">
        <v>80.0</v>
      </c>
      <c r="N239" s="133">
        <v>100.0</v>
      </c>
      <c r="O239" s="133">
        <v>1000.0</v>
      </c>
      <c r="P239" s="133">
        <v>10.0</v>
      </c>
      <c r="Q239" s="133">
        <v>30.0</v>
      </c>
      <c r="R239" s="133">
        <v>12.0</v>
      </c>
    </row>
    <row r="240">
      <c r="A240" s="133" t="s">
        <v>453</v>
      </c>
      <c r="B240" s="134">
        <v>44794.0</v>
      </c>
      <c r="C240" s="133">
        <v>0.0</v>
      </c>
      <c r="D240" s="133">
        <v>0.0</v>
      </c>
      <c r="E240" s="133">
        <v>0.0</v>
      </c>
      <c r="F240" s="133">
        <v>0.0</v>
      </c>
      <c r="G240" s="133">
        <v>0.0</v>
      </c>
      <c r="H240" s="133">
        <v>0.0</v>
      </c>
      <c r="I240" s="133">
        <v>0.0</v>
      </c>
      <c r="J240" s="133">
        <v>0.0</v>
      </c>
      <c r="K240" s="133">
        <v>0.0</v>
      </c>
      <c r="L240" s="133">
        <v>240.0</v>
      </c>
      <c r="M240" s="133">
        <v>0.0</v>
      </c>
      <c r="N240" s="133">
        <v>0.0</v>
      </c>
      <c r="O240" s="133">
        <v>0.0</v>
      </c>
      <c r="P240" s="133">
        <v>0.0</v>
      </c>
      <c r="Q240" s="133">
        <v>0.0</v>
      </c>
      <c r="R240" s="133">
        <v>0.0</v>
      </c>
    </row>
    <row r="241">
      <c r="A241" s="133" t="s">
        <v>454</v>
      </c>
      <c r="B241" s="134">
        <v>44794.0</v>
      </c>
      <c r="C241" s="133">
        <v>60.0</v>
      </c>
      <c r="D241" s="133">
        <v>50.0</v>
      </c>
      <c r="E241" s="133">
        <v>0.0</v>
      </c>
      <c r="F241" s="133">
        <v>20.0</v>
      </c>
      <c r="G241" s="133">
        <v>12.0</v>
      </c>
      <c r="H241" s="133">
        <v>22.0</v>
      </c>
      <c r="I241" s="133">
        <v>20.0</v>
      </c>
      <c r="J241" s="133">
        <v>30.0</v>
      </c>
      <c r="K241" s="133">
        <v>10.0</v>
      </c>
      <c r="L241" s="133">
        <v>60.0</v>
      </c>
      <c r="M241" s="133">
        <v>0.0</v>
      </c>
      <c r="N241" s="133">
        <v>0.0</v>
      </c>
      <c r="O241" s="133">
        <v>100.0</v>
      </c>
      <c r="P241" s="133">
        <v>4.0</v>
      </c>
      <c r="Q241" s="133">
        <v>10.0</v>
      </c>
      <c r="R241" s="133">
        <v>1.0</v>
      </c>
    </row>
    <row r="242">
      <c r="A242" s="133" t="s">
        <v>455</v>
      </c>
      <c r="B242" s="134">
        <v>44794.0</v>
      </c>
      <c r="C242" s="133">
        <v>0.0</v>
      </c>
      <c r="D242" s="133">
        <v>0.0</v>
      </c>
      <c r="E242" s="133">
        <v>0.0</v>
      </c>
      <c r="F242" s="133">
        <v>0.0</v>
      </c>
      <c r="G242" s="133">
        <v>0.0</v>
      </c>
      <c r="H242" s="133">
        <v>0.0</v>
      </c>
      <c r="I242" s="133">
        <v>0.0</v>
      </c>
      <c r="J242" s="133">
        <v>0.0</v>
      </c>
      <c r="K242" s="133">
        <v>0.0</v>
      </c>
      <c r="L242" s="133">
        <v>0.0</v>
      </c>
      <c r="M242" s="133">
        <v>0.0</v>
      </c>
      <c r="N242" s="133">
        <v>0.0</v>
      </c>
      <c r="O242" s="133">
        <v>0.0</v>
      </c>
      <c r="P242" s="133">
        <v>0.0</v>
      </c>
      <c r="Q242" s="133">
        <v>0.0</v>
      </c>
      <c r="R242" s="133">
        <v>0.0</v>
      </c>
    </row>
    <row r="243">
      <c r="A243" s="133" t="s">
        <v>456</v>
      </c>
      <c r="B243" s="134">
        <v>44794.0</v>
      </c>
      <c r="C243" s="133">
        <v>40.0</v>
      </c>
      <c r="D243" s="133">
        <v>100.0</v>
      </c>
      <c r="E243" s="133">
        <v>15.0</v>
      </c>
      <c r="F243" s="133">
        <v>50.0</v>
      </c>
      <c r="G243" s="133">
        <v>44.0</v>
      </c>
      <c r="H243" s="133">
        <v>50.0</v>
      </c>
      <c r="I243" s="133">
        <v>0.0</v>
      </c>
      <c r="J243" s="133">
        <v>0.0</v>
      </c>
      <c r="K243" s="133">
        <v>10.0</v>
      </c>
      <c r="L243" s="133">
        <v>70.0</v>
      </c>
      <c r="M243" s="133">
        <v>0.0</v>
      </c>
      <c r="N243" s="133">
        <v>0.0</v>
      </c>
      <c r="O243" s="133">
        <v>500.0</v>
      </c>
      <c r="P243" s="133">
        <v>1.0</v>
      </c>
      <c r="Q243" s="133">
        <v>5.0</v>
      </c>
      <c r="R243" s="133">
        <v>6.0</v>
      </c>
    </row>
    <row r="244">
      <c r="A244" s="133" t="s">
        <v>457</v>
      </c>
      <c r="B244" s="134">
        <v>44794.0</v>
      </c>
      <c r="C244" s="133">
        <v>0.0</v>
      </c>
      <c r="D244" s="133">
        <v>0.0</v>
      </c>
      <c r="E244" s="133">
        <v>0.0</v>
      </c>
      <c r="F244" s="133">
        <v>0.0</v>
      </c>
      <c r="G244" s="133">
        <v>0.0</v>
      </c>
      <c r="H244" s="133">
        <v>0.0</v>
      </c>
      <c r="I244" s="133">
        <v>0.0</v>
      </c>
      <c r="J244" s="133">
        <v>0.0</v>
      </c>
      <c r="K244" s="133">
        <v>0.0</v>
      </c>
      <c r="L244" s="133">
        <v>0.0</v>
      </c>
      <c r="M244" s="133">
        <v>0.0</v>
      </c>
      <c r="N244" s="133">
        <v>0.0</v>
      </c>
      <c r="O244" s="133">
        <v>0.0</v>
      </c>
      <c r="P244" s="133">
        <v>0.0</v>
      </c>
      <c r="Q244" s="133">
        <v>0.0</v>
      </c>
      <c r="R244" s="133">
        <v>0.0</v>
      </c>
    </row>
    <row r="245">
      <c r="A245" s="133" t="s">
        <v>458</v>
      </c>
      <c r="B245" s="134">
        <v>44794.0</v>
      </c>
    </row>
    <row r="246">
      <c r="A246" s="133" t="s">
        <v>459</v>
      </c>
      <c r="B246" s="134">
        <v>44794.0</v>
      </c>
      <c r="C246" s="133">
        <v>0.0</v>
      </c>
      <c r="D246" s="133">
        <v>0.0</v>
      </c>
      <c r="E246" s="133">
        <v>0.0</v>
      </c>
      <c r="F246" s="133">
        <v>0.0</v>
      </c>
      <c r="G246" s="133">
        <v>0.0</v>
      </c>
      <c r="H246" s="133">
        <v>0.0</v>
      </c>
      <c r="I246" s="133">
        <v>10.0</v>
      </c>
      <c r="J246" s="133">
        <v>10.0</v>
      </c>
      <c r="K246" s="133">
        <v>0.0</v>
      </c>
      <c r="L246" s="133">
        <v>0.0</v>
      </c>
      <c r="M246" s="133">
        <v>0.0</v>
      </c>
      <c r="N246" s="133">
        <v>0.0</v>
      </c>
      <c r="O246" s="133">
        <v>0.0</v>
      </c>
      <c r="P246" s="133">
        <v>0.0</v>
      </c>
      <c r="Q246" s="133">
        <v>0.0</v>
      </c>
      <c r="R246" s="133">
        <v>0.0</v>
      </c>
    </row>
    <row r="247">
      <c r="A247" s="133" t="s">
        <v>460</v>
      </c>
      <c r="B247" s="134">
        <v>44794.0</v>
      </c>
      <c r="C247" s="133">
        <v>60.0</v>
      </c>
      <c r="D247" s="133">
        <v>130.0</v>
      </c>
      <c r="E247" s="133">
        <v>25.0</v>
      </c>
      <c r="F247" s="133">
        <v>60.0</v>
      </c>
      <c r="G247" s="133">
        <v>40.0</v>
      </c>
      <c r="H247" s="133">
        <v>0.0</v>
      </c>
      <c r="I247" s="133">
        <v>50.0</v>
      </c>
      <c r="J247" s="133">
        <v>40.0</v>
      </c>
      <c r="K247" s="133">
        <v>50.0</v>
      </c>
      <c r="L247" s="133">
        <v>0.0</v>
      </c>
      <c r="M247" s="133">
        <v>0.0</v>
      </c>
      <c r="N247" s="133">
        <v>100.0</v>
      </c>
      <c r="O247" s="133">
        <v>600.0</v>
      </c>
      <c r="P247" s="133">
        <v>5.0</v>
      </c>
      <c r="Q247" s="133">
        <v>10.0</v>
      </c>
      <c r="R247" s="133">
        <v>5.0</v>
      </c>
    </row>
    <row r="248">
      <c r="A248" s="133" t="s">
        <v>461</v>
      </c>
      <c r="B248" s="134">
        <v>44794.0</v>
      </c>
    </row>
    <row r="249">
      <c r="A249" s="133" t="s">
        <v>462</v>
      </c>
      <c r="B249" s="134">
        <v>44794.0</v>
      </c>
      <c r="C249" s="133">
        <v>60.0</v>
      </c>
      <c r="D249" s="133">
        <v>160.0</v>
      </c>
      <c r="E249" s="133">
        <v>40.0</v>
      </c>
      <c r="F249" s="133">
        <v>60.0</v>
      </c>
      <c r="G249" s="133">
        <v>64.0</v>
      </c>
      <c r="H249" s="133">
        <v>0.0</v>
      </c>
      <c r="I249" s="133">
        <v>70.0</v>
      </c>
      <c r="J249" s="133">
        <v>50.0</v>
      </c>
      <c r="K249" s="133">
        <v>30.0</v>
      </c>
      <c r="L249" s="133">
        <v>10.0</v>
      </c>
      <c r="M249" s="133">
        <v>0.0</v>
      </c>
      <c r="N249" s="133">
        <v>50.0</v>
      </c>
      <c r="O249" s="133">
        <v>600.0</v>
      </c>
      <c r="P249" s="133">
        <v>4.0</v>
      </c>
      <c r="Q249" s="133">
        <v>10.0</v>
      </c>
      <c r="R249" s="133">
        <v>5.0</v>
      </c>
    </row>
    <row r="250">
      <c r="A250" s="133" t="s">
        <v>463</v>
      </c>
      <c r="B250" s="134">
        <v>44794.0</v>
      </c>
      <c r="C250" s="133">
        <v>60.0</v>
      </c>
      <c r="D250" s="133">
        <v>90.0</v>
      </c>
      <c r="E250" s="133">
        <v>20.0</v>
      </c>
      <c r="F250" s="133">
        <v>60.0</v>
      </c>
      <c r="G250" s="133">
        <v>60.0</v>
      </c>
      <c r="H250" s="133">
        <v>50.0</v>
      </c>
      <c r="I250" s="133">
        <v>60.0</v>
      </c>
      <c r="J250" s="133">
        <v>30.0</v>
      </c>
      <c r="K250" s="133">
        <v>20.0</v>
      </c>
      <c r="L250" s="133">
        <v>20.0</v>
      </c>
      <c r="M250" s="133">
        <v>50.0</v>
      </c>
      <c r="N250" s="133">
        <v>30.0</v>
      </c>
      <c r="O250" s="133">
        <v>200.0</v>
      </c>
      <c r="P250" s="133">
        <v>3.0</v>
      </c>
      <c r="Q250" s="133">
        <v>10.0</v>
      </c>
      <c r="R250" s="133">
        <v>3.0</v>
      </c>
    </row>
    <row r="251">
      <c r="A251" s="133" t="s">
        <v>464</v>
      </c>
      <c r="B251" s="134">
        <v>44794.0</v>
      </c>
      <c r="C251" s="133">
        <v>40.0</v>
      </c>
      <c r="D251" s="133">
        <v>70.0</v>
      </c>
      <c r="E251" s="133">
        <v>20.0</v>
      </c>
      <c r="F251" s="133">
        <v>60.0</v>
      </c>
      <c r="G251" s="133">
        <v>50.0</v>
      </c>
      <c r="H251" s="133">
        <v>30.0</v>
      </c>
      <c r="I251" s="133">
        <v>50.0</v>
      </c>
      <c r="J251" s="133">
        <v>20.0</v>
      </c>
      <c r="K251" s="133">
        <v>20.0</v>
      </c>
      <c r="L251" s="133">
        <v>30.0</v>
      </c>
      <c r="M251" s="133">
        <v>10.0</v>
      </c>
      <c r="N251" s="133">
        <v>20.0</v>
      </c>
      <c r="O251" s="133">
        <v>100.0</v>
      </c>
      <c r="P251" s="133">
        <v>3.0</v>
      </c>
      <c r="Q251" s="133">
        <v>4.0</v>
      </c>
      <c r="R251" s="133">
        <v>2.0</v>
      </c>
    </row>
    <row r="252">
      <c r="A252" s="133" t="s">
        <v>465</v>
      </c>
      <c r="B252" s="134">
        <v>44794.0</v>
      </c>
      <c r="C252" s="133">
        <v>80.0</v>
      </c>
      <c r="D252" s="133">
        <v>200.0</v>
      </c>
      <c r="E252" s="133">
        <v>100.0</v>
      </c>
      <c r="F252" s="133">
        <v>240.0</v>
      </c>
      <c r="G252" s="133">
        <v>226.0</v>
      </c>
      <c r="H252" s="133">
        <v>200.0</v>
      </c>
      <c r="I252" s="133">
        <v>170.0</v>
      </c>
      <c r="J252" s="133">
        <v>100.0</v>
      </c>
      <c r="K252" s="133">
        <v>50.0</v>
      </c>
      <c r="L252" s="133">
        <v>170.0</v>
      </c>
      <c r="M252" s="133">
        <v>0.0</v>
      </c>
      <c r="N252" s="133">
        <v>100.0</v>
      </c>
      <c r="O252" s="133">
        <v>1000.0</v>
      </c>
      <c r="P252" s="133">
        <v>8.0</v>
      </c>
      <c r="Q252" s="133">
        <v>30.0</v>
      </c>
      <c r="R252" s="133">
        <v>10.0</v>
      </c>
    </row>
    <row r="253">
      <c r="A253" s="133" t="s">
        <v>466</v>
      </c>
      <c r="B253" s="134">
        <v>44794.0</v>
      </c>
      <c r="C253" s="133">
        <v>60.0</v>
      </c>
      <c r="D253" s="133">
        <v>100.0</v>
      </c>
      <c r="E253" s="133">
        <v>20.0</v>
      </c>
      <c r="F253" s="133">
        <v>100.0</v>
      </c>
      <c r="G253" s="133">
        <v>100.0</v>
      </c>
      <c r="H253" s="133">
        <v>50.0</v>
      </c>
      <c r="I253" s="133">
        <v>100.0</v>
      </c>
      <c r="J253" s="133">
        <v>30.0</v>
      </c>
      <c r="K253" s="133">
        <v>30.0</v>
      </c>
      <c r="L253" s="133">
        <v>50.0</v>
      </c>
      <c r="M253" s="133">
        <v>50.0</v>
      </c>
      <c r="N253" s="133">
        <v>30.0</v>
      </c>
      <c r="O253" s="133">
        <v>300.0</v>
      </c>
      <c r="P253" s="133">
        <v>3.0</v>
      </c>
      <c r="Q253" s="133">
        <v>10.0</v>
      </c>
      <c r="R253" s="133">
        <v>4.0</v>
      </c>
    </row>
    <row r="254">
      <c r="A254" s="133" t="s">
        <v>467</v>
      </c>
      <c r="B254" s="134">
        <v>44794.0</v>
      </c>
      <c r="C254" s="133">
        <v>60.0</v>
      </c>
      <c r="D254" s="133">
        <v>100.0</v>
      </c>
      <c r="E254" s="133">
        <v>30.0</v>
      </c>
      <c r="F254" s="133">
        <v>100.0</v>
      </c>
      <c r="G254" s="133">
        <v>100.0</v>
      </c>
      <c r="H254" s="133">
        <v>50.0</v>
      </c>
      <c r="I254" s="133">
        <v>100.0</v>
      </c>
      <c r="J254" s="133">
        <v>200.0</v>
      </c>
      <c r="K254" s="133">
        <v>30.0</v>
      </c>
      <c r="L254" s="133">
        <v>100.0</v>
      </c>
      <c r="M254" s="133">
        <v>0.0</v>
      </c>
      <c r="N254" s="133">
        <v>50.0</v>
      </c>
      <c r="O254" s="133">
        <v>300.0</v>
      </c>
      <c r="P254" s="133">
        <v>3.0</v>
      </c>
      <c r="Q254" s="133">
        <v>10.0</v>
      </c>
      <c r="R254" s="133">
        <v>4.0</v>
      </c>
    </row>
    <row r="255">
      <c r="A255" s="133" t="s">
        <v>468</v>
      </c>
      <c r="B255" s="134">
        <v>44794.0</v>
      </c>
      <c r="C255" s="133">
        <v>40.0</v>
      </c>
      <c r="D255" s="133">
        <v>40.0</v>
      </c>
      <c r="E255" s="133">
        <v>10.0</v>
      </c>
      <c r="F255" s="133">
        <v>40.0</v>
      </c>
      <c r="G255" s="133">
        <v>40.0</v>
      </c>
      <c r="H255" s="133">
        <v>50.0</v>
      </c>
      <c r="I255" s="133">
        <v>40.0</v>
      </c>
      <c r="J255" s="133">
        <v>20.0</v>
      </c>
      <c r="K255" s="133">
        <v>20.0</v>
      </c>
      <c r="L255" s="133">
        <v>20.0</v>
      </c>
      <c r="M255" s="133">
        <v>10.0</v>
      </c>
      <c r="N255" s="133">
        <v>20.0</v>
      </c>
      <c r="O255" s="133">
        <v>0.0</v>
      </c>
      <c r="P255" s="133">
        <v>2.0</v>
      </c>
      <c r="Q255" s="133">
        <v>6.0</v>
      </c>
      <c r="R255" s="133">
        <v>2.0</v>
      </c>
    </row>
    <row r="256">
      <c r="A256" s="133" t="s">
        <v>469</v>
      </c>
      <c r="B256" s="134">
        <v>44794.0</v>
      </c>
      <c r="C256" s="133">
        <v>100.0</v>
      </c>
      <c r="D256" s="133">
        <v>0.0</v>
      </c>
      <c r="E256" s="133">
        <v>10.0</v>
      </c>
      <c r="F256" s="133">
        <v>130.0</v>
      </c>
      <c r="G256" s="133">
        <v>140.0</v>
      </c>
      <c r="H256" s="133">
        <v>50.0</v>
      </c>
      <c r="I256" s="133">
        <v>80.0</v>
      </c>
      <c r="J256" s="133">
        <v>80.0</v>
      </c>
      <c r="K256" s="133">
        <v>10.0</v>
      </c>
      <c r="L256" s="133">
        <v>70.0</v>
      </c>
      <c r="M256" s="133">
        <v>70.0</v>
      </c>
      <c r="N256" s="133">
        <v>30.0</v>
      </c>
      <c r="O256" s="133">
        <v>400.0</v>
      </c>
      <c r="P256" s="133">
        <v>6.0</v>
      </c>
      <c r="Q256" s="133">
        <v>23.0</v>
      </c>
      <c r="R256" s="133">
        <v>5.0</v>
      </c>
    </row>
    <row r="257">
      <c r="A257" s="133" t="s">
        <v>470</v>
      </c>
      <c r="B257" s="134">
        <v>44794.0</v>
      </c>
      <c r="C257" s="133">
        <v>0.0</v>
      </c>
      <c r="D257" s="133">
        <v>0.0</v>
      </c>
      <c r="E257" s="133">
        <v>0.0</v>
      </c>
      <c r="F257" s="133">
        <v>0.0</v>
      </c>
      <c r="G257" s="133">
        <v>0.0</v>
      </c>
      <c r="H257" s="133">
        <v>0.0</v>
      </c>
      <c r="I257" s="133">
        <v>0.0</v>
      </c>
      <c r="J257" s="133">
        <v>0.0</v>
      </c>
      <c r="K257" s="133">
        <v>0.0</v>
      </c>
      <c r="L257" s="133">
        <v>0.0</v>
      </c>
      <c r="M257" s="133">
        <v>0.0</v>
      </c>
      <c r="N257" s="133">
        <v>0.0</v>
      </c>
      <c r="O257" s="133">
        <v>0.0</v>
      </c>
      <c r="P257" s="133">
        <v>0.0</v>
      </c>
      <c r="Q257" s="133">
        <v>0.0</v>
      </c>
      <c r="R257" s="133">
        <v>0.0</v>
      </c>
    </row>
    <row r="258">
      <c r="A258" s="133" t="s">
        <v>471</v>
      </c>
      <c r="B258" s="134">
        <v>44794.0</v>
      </c>
      <c r="C258" s="133">
        <v>20.0</v>
      </c>
      <c r="D258" s="133">
        <v>70.0</v>
      </c>
      <c r="E258" s="133">
        <v>15.0</v>
      </c>
      <c r="F258" s="133">
        <v>60.0</v>
      </c>
      <c r="G258" s="133">
        <v>56.0</v>
      </c>
      <c r="H258" s="133">
        <v>0.0</v>
      </c>
      <c r="I258" s="133">
        <v>50.0</v>
      </c>
      <c r="J258" s="133">
        <v>20.0</v>
      </c>
      <c r="K258" s="133">
        <v>30.0</v>
      </c>
      <c r="L258" s="133">
        <v>80.0</v>
      </c>
      <c r="M258" s="133">
        <v>20.0</v>
      </c>
      <c r="N258" s="133">
        <v>0.0</v>
      </c>
      <c r="O258" s="133">
        <v>200.0</v>
      </c>
      <c r="P258" s="133">
        <v>3.0</v>
      </c>
      <c r="Q258" s="133">
        <v>10.0</v>
      </c>
      <c r="R258" s="133">
        <v>0.0</v>
      </c>
    </row>
    <row r="259">
      <c r="A259" s="133" t="s">
        <v>472</v>
      </c>
      <c r="B259" s="134">
        <v>44794.0</v>
      </c>
      <c r="C259" s="133">
        <v>40.0</v>
      </c>
      <c r="D259" s="133">
        <v>60.0</v>
      </c>
      <c r="E259" s="133">
        <v>10.0</v>
      </c>
      <c r="F259" s="133">
        <v>40.0</v>
      </c>
      <c r="G259" s="133">
        <v>24.0</v>
      </c>
      <c r="H259" s="133">
        <v>22.0</v>
      </c>
      <c r="I259" s="133">
        <v>20.0</v>
      </c>
      <c r="J259" s="133">
        <v>0.0</v>
      </c>
      <c r="K259" s="133">
        <v>10.0</v>
      </c>
      <c r="L259" s="133">
        <v>10.0</v>
      </c>
      <c r="M259" s="133">
        <v>10.0</v>
      </c>
      <c r="N259" s="133">
        <v>0.0</v>
      </c>
      <c r="O259" s="133">
        <v>100.0</v>
      </c>
      <c r="P259" s="133">
        <v>0.0</v>
      </c>
      <c r="Q259" s="133">
        <v>6.0</v>
      </c>
      <c r="R259" s="133">
        <v>0.0</v>
      </c>
    </row>
    <row r="260">
      <c r="A260" s="133" t="s">
        <v>473</v>
      </c>
      <c r="B260" s="134">
        <v>44794.0</v>
      </c>
      <c r="C260" s="133">
        <v>60.0</v>
      </c>
      <c r="D260" s="133">
        <v>20.0</v>
      </c>
      <c r="E260" s="133">
        <v>10.0</v>
      </c>
      <c r="F260" s="133">
        <v>0.0</v>
      </c>
      <c r="G260" s="133">
        <v>20.0</v>
      </c>
      <c r="H260" s="133">
        <v>0.0</v>
      </c>
      <c r="I260" s="133">
        <v>10.0</v>
      </c>
      <c r="J260" s="133">
        <v>30.0</v>
      </c>
      <c r="K260" s="133">
        <v>20.0</v>
      </c>
      <c r="L260" s="133">
        <v>20.0</v>
      </c>
      <c r="M260" s="133">
        <v>20.0</v>
      </c>
      <c r="N260" s="133">
        <v>0.0</v>
      </c>
      <c r="O260" s="133">
        <v>0.0</v>
      </c>
      <c r="P260" s="133">
        <v>3.0</v>
      </c>
      <c r="Q260" s="133">
        <v>4.0</v>
      </c>
      <c r="R260" s="133">
        <v>3.0</v>
      </c>
    </row>
    <row r="261">
      <c r="A261" s="133" t="s">
        <v>474</v>
      </c>
      <c r="B261" s="134">
        <v>44794.0</v>
      </c>
    </row>
    <row r="262">
      <c r="A262" s="133" t="s">
        <v>475</v>
      </c>
      <c r="B262" s="134">
        <v>44794.0</v>
      </c>
      <c r="C262" s="133">
        <v>20.0</v>
      </c>
      <c r="D262" s="133">
        <v>0.0</v>
      </c>
      <c r="E262" s="133">
        <v>20.0</v>
      </c>
      <c r="F262" s="133">
        <v>30.0</v>
      </c>
      <c r="G262" s="133">
        <v>28.0</v>
      </c>
      <c r="H262" s="133">
        <v>28.0</v>
      </c>
      <c r="I262" s="133">
        <v>0.0</v>
      </c>
      <c r="J262" s="133">
        <v>10.0</v>
      </c>
      <c r="K262" s="133">
        <v>10.0</v>
      </c>
      <c r="L262" s="133">
        <v>40.0</v>
      </c>
      <c r="M262" s="133">
        <v>0.0</v>
      </c>
      <c r="N262" s="133">
        <v>200.0</v>
      </c>
      <c r="O262" s="133">
        <v>3.0</v>
      </c>
      <c r="P262" s="133">
        <v>10.0</v>
      </c>
      <c r="Q262" s="133">
        <v>2.0</v>
      </c>
    </row>
    <row r="263">
      <c r="A263" s="133" t="s">
        <v>476</v>
      </c>
      <c r="B263" s="134">
        <v>44794.0</v>
      </c>
      <c r="C263" s="133">
        <v>0.0</v>
      </c>
      <c r="D263" s="133">
        <v>40.0</v>
      </c>
      <c r="E263" s="133">
        <v>0.0</v>
      </c>
      <c r="F263" s="133">
        <v>60.0</v>
      </c>
      <c r="G263" s="133">
        <v>64.0</v>
      </c>
      <c r="H263" s="133">
        <v>50.0</v>
      </c>
      <c r="I263" s="133">
        <v>30.0</v>
      </c>
      <c r="J263" s="133">
        <v>20.0</v>
      </c>
      <c r="K263" s="133">
        <v>10.0</v>
      </c>
      <c r="L263" s="133">
        <v>0.0</v>
      </c>
      <c r="M263" s="133">
        <v>0.0</v>
      </c>
      <c r="N263" s="133">
        <v>50.0</v>
      </c>
      <c r="O263" s="133">
        <v>400.0</v>
      </c>
      <c r="P263" s="133">
        <v>3.0</v>
      </c>
      <c r="Q263" s="133">
        <v>10.0</v>
      </c>
      <c r="R263" s="133">
        <v>5.0</v>
      </c>
    </row>
    <row r="264">
      <c r="A264" s="133" t="s">
        <v>477</v>
      </c>
      <c r="B264" s="134">
        <v>44794.0</v>
      </c>
      <c r="C264" s="133">
        <v>80.0</v>
      </c>
      <c r="D264" s="133">
        <v>150.0</v>
      </c>
      <c r="E264" s="133">
        <v>10.0</v>
      </c>
      <c r="F264" s="133">
        <v>100.0</v>
      </c>
      <c r="G264" s="133">
        <v>100.0</v>
      </c>
      <c r="H264" s="133">
        <v>100.0</v>
      </c>
      <c r="I264" s="133">
        <v>100.0</v>
      </c>
      <c r="J264" s="133">
        <v>50.0</v>
      </c>
      <c r="K264" s="133">
        <v>20.0</v>
      </c>
      <c r="L264" s="133">
        <v>30.0</v>
      </c>
      <c r="M264" s="133">
        <v>0.0</v>
      </c>
      <c r="N264" s="133">
        <v>100.0</v>
      </c>
      <c r="O264" s="133">
        <v>600.0</v>
      </c>
      <c r="P264" s="133">
        <v>5.0</v>
      </c>
      <c r="Q264" s="133">
        <v>15.0</v>
      </c>
      <c r="R264" s="133">
        <v>7.0</v>
      </c>
    </row>
    <row r="265">
      <c r="A265" s="133" t="s">
        <v>478</v>
      </c>
      <c r="B265" s="134">
        <v>44794.0</v>
      </c>
      <c r="C265" s="133">
        <v>80.0</v>
      </c>
      <c r="D265" s="133">
        <v>60.0</v>
      </c>
      <c r="E265" s="133">
        <v>40.0</v>
      </c>
      <c r="F265" s="133">
        <v>50.0</v>
      </c>
      <c r="G265" s="133">
        <v>72.0</v>
      </c>
      <c r="H265" s="133">
        <v>100.0</v>
      </c>
      <c r="I265" s="133">
        <v>100.0</v>
      </c>
      <c r="J265" s="133">
        <v>30.0</v>
      </c>
      <c r="K265" s="133">
        <v>20.0</v>
      </c>
      <c r="L265" s="133">
        <v>40.0</v>
      </c>
      <c r="M265" s="133">
        <v>0.0</v>
      </c>
      <c r="N265" s="133">
        <v>50.0</v>
      </c>
      <c r="O265" s="133">
        <v>500.0</v>
      </c>
      <c r="P265" s="133">
        <v>5.0</v>
      </c>
      <c r="Q265" s="133">
        <v>10.0</v>
      </c>
      <c r="R265" s="133">
        <v>5.0</v>
      </c>
    </row>
    <row r="266">
      <c r="A266" s="133" t="s">
        <v>479</v>
      </c>
      <c r="B266" s="134">
        <v>44794.0</v>
      </c>
      <c r="C266" s="133">
        <v>40.0</v>
      </c>
      <c r="D266" s="133">
        <v>80.0</v>
      </c>
      <c r="E266" s="133">
        <v>20.0</v>
      </c>
      <c r="F266" s="133">
        <v>30.0</v>
      </c>
      <c r="G266" s="133">
        <v>30.0</v>
      </c>
      <c r="H266" s="133">
        <v>25.0</v>
      </c>
      <c r="I266" s="133">
        <v>30.0</v>
      </c>
      <c r="J266" s="133">
        <v>30.0</v>
      </c>
      <c r="K266" s="133">
        <v>20.0</v>
      </c>
      <c r="L266" s="133">
        <v>50.0</v>
      </c>
      <c r="M266" s="133">
        <v>0.0</v>
      </c>
      <c r="N266" s="133">
        <v>20.0</v>
      </c>
      <c r="O266" s="133">
        <v>300.0</v>
      </c>
      <c r="P266" s="133">
        <v>4.0</v>
      </c>
      <c r="Q266" s="133">
        <v>10.0</v>
      </c>
      <c r="R266" s="133">
        <v>2.0</v>
      </c>
    </row>
    <row r="267">
      <c r="A267" s="133" t="s">
        <v>480</v>
      </c>
      <c r="B267" s="134">
        <v>44794.0</v>
      </c>
      <c r="C267" s="133">
        <v>40.0</v>
      </c>
      <c r="D267" s="133">
        <v>60.0</v>
      </c>
      <c r="E267" s="133">
        <v>20.0</v>
      </c>
      <c r="F267" s="133">
        <v>40.0</v>
      </c>
      <c r="G267" s="133">
        <v>40.0</v>
      </c>
      <c r="H267" s="133">
        <v>24.0</v>
      </c>
      <c r="I267" s="133">
        <v>40.0</v>
      </c>
      <c r="J267" s="133">
        <v>20.0</v>
      </c>
      <c r="K267" s="133">
        <v>20.0</v>
      </c>
      <c r="L267" s="133">
        <v>40.0</v>
      </c>
      <c r="M267" s="133">
        <v>10.0</v>
      </c>
      <c r="N267" s="133">
        <v>20.0</v>
      </c>
      <c r="O267" s="133">
        <v>100.0</v>
      </c>
      <c r="P267" s="133">
        <v>0.0</v>
      </c>
      <c r="Q267" s="133">
        <v>0.0</v>
      </c>
      <c r="R267" s="133">
        <v>0.0</v>
      </c>
    </row>
    <row r="268">
      <c r="A268" s="133" t="s">
        <v>481</v>
      </c>
      <c r="B268" s="134">
        <v>44794.0</v>
      </c>
      <c r="C268" s="133">
        <v>40.0</v>
      </c>
      <c r="D268" s="133">
        <v>20.0</v>
      </c>
      <c r="E268" s="133">
        <v>5.0</v>
      </c>
      <c r="F268" s="133">
        <v>0.0</v>
      </c>
      <c r="G268" s="133">
        <v>16.0</v>
      </c>
      <c r="H268" s="133">
        <v>26.0</v>
      </c>
      <c r="I268" s="133">
        <v>10.0</v>
      </c>
      <c r="J268" s="133">
        <v>30.0</v>
      </c>
      <c r="K268" s="133">
        <v>10.0</v>
      </c>
      <c r="L268" s="133">
        <v>30.0</v>
      </c>
      <c r="M268" s="133">
        <v>20.0</v>
      </c>
      <c r="N268" s="133">
        <v>0.0</v>
      </c>
      <c r="O268" s="133">
        <v>100.0</v>
      </c>
      <c r="P268" s="133">
        <v>2.0</v>
      </c>
      <c r="Q268" s="133">
        <v>10.0</v>
      </c>
      <c r="R268" s="133">
        <v>2.0</v>
      </c>
    </row>
    <row r="269">
      <c r="A269" s="133" t="s">
        <v>482</v>
      </c>
      <c r="B269" s="134">
        <v>44794.0</v>
      </c>
      <c r="C269" s="133">
        <v>40.0</v>
      </c>
      <c r="D269" s="133">
        <v>50.0</v>
      </c>
      <c r="E269" s="133">
        <v>0.0</v>
      </c>
      <c r="F269" s="133">
        <v>90.0</v>
      </c>
      <c r="G269" s="133">
        <v>110.0</v>
      </c>
      <c r="H269" s="133">
        <v>150.0</v>
      </c>
      <c r="I269" s="133">
        <v>100.0</v>
      </c>
      <c r="J269" s="133">
        <v>20.0</v>
      </c>
      <c r="K269" s="133">
        <v>0.0</v>
      </c>
      <c r="L269" s="133">
        <v>0.0</v>
      </c>
      <c r="M269" s="133">
        <v>0.0</v>
      </c>
      <c r="N269" s="133">
        <v>100.0</v>
      </c>
      <c r="O269" s="133">
        <v>500.0</v>
      </c>
      <c r="P269" s="133">
        <v>5.0</v>
      </c>
      <c r="Q269" s="133">
        <v>7.0</v>
      </c>
      <c r="R269" s="133">
        <v>20.0</v>
      </c>
    </row>
    <row r="270">
      <c r="A270" s="133" t="s">
        <v>483</v>
      </c>
      <c r="B270" s="134">
        <v>44794.0</v>
      </c>
      <c r="C270" s="133">
        <v>80.0</v>
      </c>
      <c r="D270" s="133">
        <v>50.0</v>
      </c>
      <c r="E270" s="133">
        <v>35.0</v>
      </c>
      <c r="F270" s="133">
        <v>70.0</v>
      </c>
      <c r="G270" s="133">
        <v>60.0</v>
      </c>
      <c r="H270" s="133">
        <v>50.0</v>
      </c>
      <c r="I270" s="133">
        <v>50.0</v>
      </c>
      <c r="J270" s="133">
        <v>30.0</v>
      </c>
      <c r="K270" s="133">
        <v>20.0</v>
      </c>
      <c r="L270" s="133">
        <v>20.0</v>
      </c>
      <c r="M270" s="133">
        <v>10.0</v>
      </c>
      <c r="N270" s="133">
        <v>40.0</v>
      </c>
      <c r="O270" s="133">
        <v>400.0</v>
      </c>
      <c r="P270" s="133">
        <v>5.0</v>
      </c>
      <c r="Q270" s="133">
        <v>10.0</v>
      </c>
      <c r="R270" s="133">
        <v>4.0</v>
      </c>
    </row>
    <row r="271">
      <c r="A271" s="133" t="s">
        <v>484</v>
      </c>
      <c r="B271" s="134">
        <v>44794.0</v>
      </c>
    </row>
    <row r="272">
      <c r="A272" s="133" t="s">
        <v>485</v>
      </c>
      <c r="B272" s="134">
        <v>44794.0</v>
      </c>
    </row>
    <row r="273">
      <c r="A273" s="133" t="s">
        <v>486</v>
      </c>
      <c r="B273" s="134">
        <v>44794.0</v>
      </c>
    </row>
    <row r="274">
      <c r="A274" s="133" t="s">
        <v>453</v>
      </c>
      <c r="B274" s="134">
        <v>44825.0</v>
      </c>
      <c r="C274" s="133">
        <v>400.0</v>
      </c>
      <c r="D274" s="133">
        <v>250.0</v>
      </c>
      <c r="E274" s="133">
        <v>0.0</v>
      </c>
      <c r="F274" s="133">
        <v>400.0</v>
      </c>
      <c r="G274" s="133">
        <v>100.0</v>
      </c>
      <c r="H274" s="133">
        <v>150.0</v>
      </c>
      <c r="I274" s="133">
        <v>500.0</v>
      </c>
      <c r="J274" s="133">
        <v>400.0</v>
      </c>
      <c r="K274" s="133">
        <v>200.0</v>
      </c>
      <c r="L274" s="133">
        <v>0.0</v>
      </c>
      <c r="M274" s="133">
        <v>0.0</v>
      </c>
      <c r="N274" s="133">
        <v>100.0</v>
      </c>
      <c r="O274" s="133">
        <v>3000.0</v>
      </c>
      <c r="P274" s="133">
        <v>0.0</v>
      </c>
      <c r="Q274" s="133">
        <v>50.0</v>
      </c>
      <c r="R274" s="133">
        <v>0.0</v>
      </c>
    </row>
    <row r="275">
      <c r="A275" s="133" t="s">
        <v>454</v>
      </c>
      <c r="B275" s="134">
        <v>44825.0</v>
      </c>
      <c r="C275" s="133">
        <v>40.0</v>
      </c>
      <c r="D275" s="133">
        <v>60.0</v>
      </c>
      <c r="E275" s="133">
        <v>5.0</v>
      </c>
      <c r="F275" s="133">
        <v>50.0</v>
      </c>
      <c r="G275" s="133">
        <v>40.0</v>
      </c>
      <c r="H275" s="133">
        <v>50.0</v>
      </c>
      <c r="I275" s="133">
        <v>40.0</v>
      </c>
      <c r="J275" s="133">
        <v>40.0</v>
      </c>
      <c r="K275" s="133">
        <v>0.0</v>
      </c>
      <c r="L275" s="133">
        <v>30.0</v>
      </c>
      <c r="M275" s="133">
        <v>0.0</v>
      </c>
      <c r="N275" s="133">
        <v>0.0</v>
      </c>
      <c r="O275" s="133">
        <v>300.0</v>
      </c>
      <c r="P275" s="133">
        <v>4.0</v>
      </c>
      <c r="Q275" s="133">
        <v>10.0</v>
      </c>
      <c r="R275" s="133">
        <v>5.0</v>
      </c>
    </row>
    <row r="276">
      <c r="A276" s="133" t="s">
        <v>455</v>
      </c>
      <c r="B276" s="134">
        <v>44825.0</v>
      </c>
      <c r="C276" s="133">
        <v>80.0</v>
      </c>
      <c r="D276" s="133">
        <v>50.0</v>
      </c>
      <c r="E276" s="133">
        <v>20.0</v>
      </c>
      <c r="F276" s="133">
        <v>20.0</v>
      </c>
      <c r="G276" s="133">
        <v>20.0</v>
      </c>
      <c r="H276" s="133">
        <v>0.0</v>
      </c>
      <c r="I276" s="133">
        <v>60.0</v>
      </c>
      <c r="J276" s="133">
        <v>20.0</v>
      </c>
      <c r="K276" s="133">
        <v>0.0</v>
      </c>
      <c r="L276" s="133">
        <v>20.0</v>
      </c>
      <c r="M276" s="133">
        <v>0.0</v>
      </c>
      <c r="N276" s="133">
        <v>40.0</v>
      </c>
      <c r="O276" s="133">
        <v>300.0</v>
      </c>
      <c r="P276" s="133">
        <v>5.0</v>
      </c>
      <c r="Q276" s="133">
        <v>10.0</v>
      </c>
      <c r="R276" s="133">
        <v>3.0</v>
      </c>
    </row>
    <row r="277">
      <c r="A277" s="133" t="s">
        <v>456</v>
      </c>
      <c r="B277" s="134">
        <v>44825.0</v>
      </c>
      <c r="C277" s="133">
        <v>20.0</v>
      </c>
      <c r="D277" s="133">
        <v>70.0</v>
      </c>
      <c r="E277" s="133">
        <v>20.0</v>
      </c>
      <c r="F277" s="133">
        <v>40.0</v>
      </c>
      <c r="G277" s="133">
        <v>48.0</v>
      </c>
      <c r="H277" s="133">
        <v>50.0</v>
      </c>
      <c r="I277" s="133">
        <v>70.0</v>
      </c>
      <c r="J277" s="133">
        <v>40.0</v>
      </c>
      <c r="K277" s="133">
        <v>20.0</v>
      </c>
      <c r="L277" s="133">
        <v>30.0</v>
      </c>
      <c r="M277" s="133">
        <v>50.0</v>
      </c>
      <c r="N277" s="133">
        <v>58.0</v>
      </c>
      <c r="O277" s="133">
        <v>400.0</v>
      </c>
      <c r="P277" s="133">
        <v>0.0</v>
      </c>
      <c r="Q277" s="133">
        <v>10.0</v>
      </c>
      <c r="R277" s="133">
        <v>5.0</v>
      </c>
    </row>
    <row r="278">
      <c r="A278" s="133" t="s">
        <v>457</v>
      </c>
      <c r="B278" s="134">
        <v>44825.0</v>
      </c>
      <c r="C278" s="133">
        <v>60.0</v>
      </c>
      <c r="D278" s="133">
        <v>110.0</v>
      </c>
      <c r="E278" s="133">
        <v>15.0</v>
      </c>
      <c r="F278" s="133">
        <v>100.0</v>
      </c>
      <c r="G278" s="133">
        <v>100.0</v>
      </c>
      <c r="H278" s="133">
        <v>100.0</v>
      </c>
      <c r="I278" s="133">
        <v>100.0</v>
      </c>
      <c r="J278" s="133">
        <v>40.0</v>
      </c>
      <c r="K278" s="133">
        <v>0.0</v>
      </c>
      <c r="L278" s="133">
        <v>10.0</v>
      </c>
      <c r="M278" s="133">
        <v>50.0</v>
      </c>
      <c r="N278" s="133">
        <v>30.0</v>
      </c>
      <c r="O278" s="133">
        <v>600.0</v>
      </c>
      <c r="P278" s="133">
        <v>3.0</v>
      </c>
      <c r="Q278" s="133">
        <v>20.0</v>
      </c>
      <c r="R278" s="133">
        <v>5.0</v>
      </c>
    </row>
    <row r="279">
      <c r="A279" s="133" t="s">
        <v>458</v>
      </c>
      <c r="B279" s="134">
        <v>44825.0</v>
      </c>
      <c r="C279" s="133">
        <v>20.0</v>
      </c>
      <c r="D279" s="133">
        <v>40.0</v>
      </c>
      <c r="E279" s="133">
        <v>0.0</v>
      </c>
      <c r="F279" s="133">
        <v>20.0</v>
      </c>
      <c r="G279" s="133">
        <v>40.0</v>
      </c>
      <c r="H279" s="133">
        <v>50.0</v>
      </c>
      <c r="I279" s="133">
        <v>40.0</v>
      </c>
      <c r="J279" s="133">
        <v>20.0</v>
      </c>
      <c r="K279" s="133">
        <v>10.0</v>
      </c>
      <c r="L279" s="133">
        <v>20.0</v>
      </c>
      <c r="M279" s="133">
        <v>0.0</v>
      </c>
      <c r="N279" s="133">
        <v>20.0</v>
      </c>
      <c r="O279" s="133">
        <v>100.0</v>
      </c>
      <c r="P279" s="133">
        <v>0.0</v>
      </c>
      <c r="Q279" s="133">
        <v>0.0</v>
      </c>
      <c r="R279" s="133">
        <v>0.0</v>
      </c>
    </row>
    <row r="280">
      <c r="A280" s="133" t="s">
        <v>459</v>
      </c>
      <c r="B280" s="134">
        <v>44825.0</v>
      </c>
      <c r="C280" s="133">
        <v>40.0</v>
      </c>
      <c r="D280" s="133">
        <v>30.0</v>
      </c>
      <c r="E280" s="133">
        <v>5.0</v>
      </c>
      <c r="F280" s="133">
        <v>10.0</v>
      </c>
      <c r="G280" s="133">
        <v>0.0</v>
      </c>
      <c r="H280" s="133">
        <v>0.0</v>
      </c>
      <c r="I280" s="133">
        <v>30.0</v>
      </c>
      <c r="J280" s="133">
        <v>10.0</v>
      </c>
      <c r="K280" s="133">
        <v>0.0</v>
      </c>
      <c r="L280" s="133">
        <v>0.0</v>
      </c>
      <c r="M280" s="133">
        <v>0.0</v>
      </c>
      <c r="N280" s="133">
        <v>0.0</v>
      </c>
      <c r="O280" s="133">
        <v>0.0</v>
      </c>
      <c r="P280" s="133">
        <v>0.0</v>
      </c>
      <c r="Q280" s="133">
        <v>0.0</v>
      </c>
      <c r="R280" s="133">
        <v>3.0</v>
      </c>
    </row>
    <row r="281">
      <c r="A281" s="133" t="s">
        <v>460</v>
      </c>
      <c r="B281" s="134">
        <v>44825.0</v>
      </c>
      <c r="C281" s="133">
        <v>60.0</v>
      </c>
      <c r="D281" s="133">
        <v>130.0</v>
      </c>
      <c r="E281" s="133">
        <v>10.0</v>
      </c>
      <c r="F281" s="133">
        <v>50.0</v>
      </c>
      <c r="G281" s="133">
        <v>56.0</v>
      </c>
      <c r="H281" s="133">
        <v>50.0</v>
      </c>
      <c r="I281" s="133">
        <v>50.0</v>
      </c>
      <c r="J281" s="133">
        <v>20.0</v>
      </c>
      <c r="K281" s="133">
        <v>10.0</v>
      </c>
      <c r="L281" s="133">
        <v>60.0</v>
      </c>
      <c r="M281" s="133">
        <v>0.0</v>
      </c>
      <c r="N281" s="133">
        <v>0.0</v>
      </c>
      <c r="O281" s="133">
        <v>500.0</v>
      </c>
      <c r="P281" s="133">
        <v>2.0</v>
      </c>
      <c r="Q281" s="133">
        <v>10.0</v>
      </c>
      <c r="R281" s="133">
        <v>7.0</v>
      </c>
    </row>
    <row r="282">
      <c r="A282" s="133" t="s">
        <v>461</v>
      </c>
      <c r="B282" s="134">
        <v>44825.0</v>
      </c>
    </row>
    <row r="283">
      <c r="A283" s="133" t="s">
        <v>462</v>
      </c>
      <c r="B283" s="134">
        <v>44825.0</v>
      </c>
      <c r="C283" s="133">
        <v>60.0</v>
      </c>
      <c r="D283" s="133">
        <v>130.0</v>
      </c>
      <c r="E283" s="133">
        <v>45.0</v>
      </c>
      <c r="F283" s="133">
        <v>70.0</v>
      </c>
      <c r="G283" s="133">
        <v>48.0</v>
      </c>
      <c r="H283" s="133">
        <v>50.0</v>
      </c>
      <c r="I283" s="133">
        <v>30.0</v>
      </c>
      <c r="J283" s="133">
        <v>20.0</v>
      </c>
      <c r="K283" s="133">
        <v>10.0</v>
      </c>
      <c r="L283" s="133">
        <v>30.0</v>
      </c>
      <c r="M283" s="133">
        <v>30.0</v>
      </c>
      <c r="N283" s="133">
        <v>0.0</v>
      </c>
      <c r="O283" s="133">
        <v>600.0</v>
      </c>
      <c r="P283" s="133">
        <v>0.0</v>
      </c>
      <c r="Q283" s="133">
        <v>10.0</v>
      </c>
      <c r="R283" s="133">
        <v>5.0</v>
      </c>
    </row>
    <row r="284">
      <c r="A284" s="133" t="s">
        <v>463</v>
      </c>
      <c r="B284" s="134">
        <v>44825.0</v>
      </c>
      <c r="C284" s="133">
        <v>80.0</v>
      </c>
      <c r="D284" s="133">
        <v>160.0</v>
      </c>
      <c r="E284" s="133">
        <v>20.0</v>
      </c>
      <c r="F284" s="133">
        <v>100.0</v>
      </c>
      <c r="G284" s="133">
        <v>100.0</v>
      </c>
      <c r="H284" s="133">
        <v>100.0</v>
      </c>
      <c r="I284" s="133">
        <v>100.0</v>
      </c>
      <c r="J284" s="133">
        <v>50.0</v>
      </c>
      <c r="K284" s="133">
        <v>30.0</v>
      </c>
      <c r="L284" s="133">
        <v>50.0</v>
      </c>
      <c r="M284" s="133">
        <v>50.0</v>
      </c>
      <c r="N284" s="133">
        <v>40.0</v>
      </c>
      <c r="O284" s="133">
        <v>400.0</v>
      </c>
      <c r="P284" s="133">
        <v>4.0</v>
      </c>
      <c r="Q284" s="133">
        <v>15.0</v>
      </c>
      <c r="R284" s="133">
        <v>4.0</v>
      </c>
    </row>
    <row r="285">
      <c r="A285" s="133" t="s">
        <v>464</v>
      </c>
      <c r="B285" s="134">
        <v>44825.0</v>
      </c>
      <c r="C285" s="133">
        <v>0.0</v>
      </c>
      <c r="D285" s="133">
        <v>0.0</v>
      </c>
      <c r="E285" s="133">
        <v>0.0</v>
      </c>
      <c r="F285" s="133">
        <v>20.0</v>
      </c>
      <c r="G285" s="133">
        <v>0.0</v>
      </c>
      <c r="H285" s="133">
        <v>50.0</v>
      </c>
      <c r="I285" s="133">
        <v>0.0</v>
      </c>
      <c r="J285" s="133">
        <v>20.0</v>
      </c>
      <c r="K285" s="133">
        <v>0.0</v>
      </c>
      <c r="L285" s="133">
        <v>0.0</v>
      </c>
      <c r="M285" s="133">
        <v>0.0</v>
      </c>
      <c r="N285" s="133">
        <v>0.0</v>
      </c>
      <c r="O285" s="133">
        <v>200.0</v>
      </c>
      <c r="P285" s="133">
        <v>0.0</v>
      </c>
      <c r="Q285" s="133">
        <v>0.0</v>
      </c>
      <c r="R285" s="133">
        <v>5.0</v>
      </c>
    </row>
    <row r="286">
      <c r="A286" s="133" t="s">
        <v>465</v>
      </c>
      <c r="B286" s="134">
        <v>44825.0</v>
      </c>
      <c r="C286" s="133">
        <v>180.0</v>
      </c>
      <c r="D286" s="133">
        <v>300.0</v>
      </c>
      <c r="E286" s="133">
        <v>50.0</v>
      </c>
      <c r="F286" s="133">
        <v>240.0</v>
      </c>
      <c r="G286" s="133">
        <v>300.0</v>
      </c>
      <c r="H286" s="133">
        <v>150.0</v>
      </c>
      <c r="I286" s="133">
        <v>200.0</v>
      </c>
      <c r="J286" s="133">
        <v>100.0</v>
      </c>
      <c r="K286" s="133">
        <v>80.0</v>
      </c>
      <c r="L286" s="133">
        <v>200.0</v>
      </c>
      <c r="M286" s="133">
        <v>50.0</v>
      </c>
      <c r="N286" s="133">
        <v>100.0</v>
      </c>
      <c r="O286" s="133">
        <v>1000.0</v>
      </c>
      <c r="P286" s="133">
        <v>10.0</v>
      </c>
      <c r="Q286" s="133">
        <v>30.0</v>
      </c>
      <c r="R286" s="133">
        <v>12.0</v>
      </c>
    </row>
    <row r="287">
      <c r="A287" s="133" t="s">
        <v>466</v>
      </c>
      <c r="B287" s="134">
        <v>44825.0</v>
      </c>
      <c r="C287" s="133">
        <v>60.0</v>
      </c>
      <c r="D287" s="133">
        <v>90.0</v>
      </c>
      <c r="E287" s="133">
        <v>25.0</v>
      </c>
      <c r="F287" s="133">
        <v>10.0</v>
      </c>
      <c r="G287" s="133">
        <v>4.0</v>
      </c>
      <c r="H287" s="133">
        <v>0.0</v>
      </c>
      <c r="I287" s="133">
        <v>10.0</v>
      </c>
      <c r="J287" s="133">
        <v>40.0</v>
      </c>
      <c r="K287" s="133">
        <v>20.0</v>
      </c>
      <c r="L287" s="133">
        <v>0.0</v>
      </c>
      <c r="M287" s="133">
        <v>0.0</v>
      </c>
      <c r="N287" s="133">
        <v>10.0</v>
      </c>
      <c r="O287" s="133">
        <v>200.0</v>
      </c>
      <c r="P287" s="133">
        <v>3.0</v>
      </c>
      <c r="Q287" s="133">
        <v>10.0</v>
      </c>
      <c r="R287" s="133">
        <v>0.0</v>
      </c>
    </row>
    <row r="288">
      <c r="A288" s="133" t="s">
        <v>467</v>
      </c>
      <c r="B288" s="134">
        <v>44825.0</v>
      </c>
    </row>
    <row r="289">
      <c r="A289" s="133" t="s">
        <v>468</v>
      </c>
      <c r="B289" s="134">
        <v>44825.0</v>
      </c>
      <c r="C289" s="133">
        <v>20.0</v>
      </c>
      <c r="D289" s="133">
        <v>40.0</v>
      </c>
      <c r="E289" s="133">
        <v>0.0</v>
      </c>
      <c r="F289" s="133">
        <v>0.0</v>
      </c>
      <c r="G289" s="133">
        <v>0.0</v>
      </c>
      <c r="H289" s="133">
        <v>0.0</v>
      </c>
      <c r="I289" s="133">
        <v>40.0</v>
      </c>
      <c r="J289" s="133">
        <v>20.0</v>
      </c>
      <c r="K289" s="133">
        <v>10.0</v>
      </c>
      <c r="L289" s="133">
        <v>0.0</v>
      </c>
      <c r="M289" s="133">
        <v>10.0</v>
      </c>
      <c r="N289" s="133">
        <v>34.0</v>
      </c>
      <c r="O289" s="133">
        <v>200.0</v>
      </c>
      <c r="P289" s="133">
        <v>1.0</v>
      </c>
      <c r="Q289" s="133">
        <v>10.0</v>
      </c>
      <c r="R289" s="133">
        <v>3.0</v>
      </c>
    </row>
    <row r="290">
      <c r="A290" s="133" t="s">
        <v>469</v>
      </c>
      <c r="B290" s="134">
        <v>44825.0</v>
      </c>
      <c r="C290" s="133">
        <v>100.0</v>
      </c>
      <c r="D290" s="133">
        <v>230.0</v>
      </c>
      <c r="E290" s="133">
        <v>50.0</v>
      </c>
      <c r="F290" s="133">
        <v>100.0</v>
      </c>
      <c r="G290" s="133">
        <v>84.0</v>
      </c>
      <c r="H290" s="133">
        <v>100.0</v>
      </c>
      <c r="I290" s="133">
        <v>100.0</v>
      </c>
      <c r="J290" s="133">
        <v>100.0</v>
      </c>
      <c r="K290" s="133">
        <v>40.0</v>
      </c>
      <c r="L290" s="133">
        <v>50.0</v>
      </c>
      <c r="M290" s="133">
        <v>100.0</v>
      </c>
      <c r="N290" s="133">
        <v>0.0</v>
      </c>
      <c r="O290" s="133">
        <v>600.0</v>
      </c>
      <c r="P290" s="133">
        <v>5.0</v>
      </c>
      <c r="Q290" s="133">
        <v>20.0</v>
      </c>
      <c r="R290" s="133">
        <v>10.0</v>
      </c>
    </row>
    <row r="291">
      <c r="A291" s="133" t="s">
        <v>470</v>
      </c>
      <c r="B291" s="134">
        <v>44825.0</v>
      </c>
      <c r="C291" s="133">
        <v>60.0</v>
      </c>
      <c r="D291" s="133">
        <v>0.0</v>
      </c>
      <c r="E291" s="133">
        <v>0.0</v>
      </c>
      <c r="F291" s="133">
        <v>0.0</v>
      </c>
      <c r="G291" s="133">
        <v>0.0</v>
      </c>
      <c r="H291" s="133">
        <v>0.0</v>
      </c>
      <c r="I291" s="133">
        <v>20.0</v>
      </c>
      <c r="J291" s="133">
        <v>40.0</v>
      </c>
      <c r="K291" s="133">
        <v>0.0</v>
      </c>
      <c r="L291" s="133">
        <v>0.0</v>
      </c>
      <c r="M291" s="133">
        <v>0.0</v>
      </c>
      <c r="N291" s="133">
        <v>0.0</v>
      </c>
      <c r="O291" s="133">
        <v>300.0</v>
      </c>
      <c r="P291" s="133">
        <v>3.0</v>
      </c>
      <c r="Q291" s="133">
        <v>10.0</v>
      </c>
      <c r="R291" s="133">
        <v>4.0</v>
      </c>
    </row>
    <row r="292">
      <c r="A292" s="133" t="s">
        <v>471</v>
      </c>
      <c r="B292" s="134">
        <v>44825.0</v>
      </c>
      <c r="C292" s="133">
        <v>0.0</v>
      </c>
      <c r="D292" s="133">
        <v>60.0</v>
      </c>
      <c r="E292" s="133">
        <v>0.0</v>
      </c>
      <c r="F292" s="133">
        <v>0.0</v>
      </c>
      <c r="G292" s="133">
        <v>0.0</v>
      </c>
      <c r="H292" s="133">
        <v>0.0</v>
      </c>
      <c r="I292" s="133">
        <v>0.0</v>
      </c>
      <c r="J292" s="133">
        <v>20.0</v>
      </c>
      <c r="K292" s="133">
        <v>0.0</v>
      </c>
      <c r="L292" s="133">
        <v>0.0</v>
      </c>
      <c r="M292" s="133">
        <v>0.0</v>
      </c>
      <c r="N292" s="133">
        <v>0.0</v>
      </c>
      <c r="O292" s="133">
        <v>300.0</v>
      </c>
      <c r="P292" s="133">
        <v>0.0</v>
      </c>
      <c r="Q292" s="133">
        <v>0.0</v>
      </c>
      <c r="R292" s="133">
        <v>3.0</v>
      </c>
    </row>
    <row r="293">
      <c r="A293" s="133" t="s">
        <v>472</v>
      </c>
      <c r="B293" s="134">
        <v>44825.0</v>
      </c>
      <c r="C293" s="133">
        <v>40.0</v>
      </c>
      <c r="D293" s="133">
        <v>40.0</v>
      </c>
      <c r="E293" s="133">
        <v>10.0</v>
      </c>
      <c r="F293" s="133">
        <v>20.0</v>
      </c>
      <c r="G293" s="133">
        <v>50.0</v>
      </c>
      <c r="H293" s="133">
        <v>50.0</v>
      </c>
      <c r="I293" s="133">
        <v>20.0</v>
      </c>
      <c r="J293" s="133">
        <v>0.0</v>
      </c>
      <c r="K293" s="133">
        <v>10.0</v>
      </c>
      <c r="L293" s="133">
        <v>20.0</v>
      </c>
      <c r="M293" s="133">
        <v>0.0</v>
      </c>
      <c r="N293" s="133">
        <v>20.0</v>
      </c>
      <c r="O293" s="133">
        <v>200.0</v>
      </c>
      <c r="P293" s="133">
        <v>0.0</v>
      </c>
      <c r="Q293" s="133">
        <v>0.0</v>
      </c>
      <c r="R293" s="133">
        <v>2.0</v>
      </c>
    </row>
    <row r="294">
      <c r="A294" s="133" t="s">
        <v>473</v>
      </c>
      <c r="B294" s="134">
        <v>44825.0</v>
      </c>
    </row>
    <row r="295">
      <c r="A295" s="133" t="s">
        <v>474</v>
      </c>
      <c r="B295" s="134">
        <v>44825.0</v>
      </c>
    </row>
    <row r="296">
      <c r="A296" s="133" t="s">
        <v>475</v>
      </c>
      <c r="B296" s="134">
        <v>44825.0</v>
      </c>
      <c r="C296" s="133">
        <v>60.0</v>
      </c>
      <c r="D296" s="133">
        <v>20.0</v>
      </c>
      <c r="E296" s="133">
        <v>10.0</v>
      </c>
      <c r="F296" s="133">
        <v>30.0</v>
      </c>
      <c r="G296" s="133">
        <v>16.0</v>
      </c>
      <c r="H296" s="133">
        <v>0.0</v>
      </c>
      <c r="I296" s="133">
        <v>30.0</v>
      </c>
      <c r="J296" s="133">
        <v>10.0</v>
      </c>
      <c r="K296" s="133">
        <v>0.0</v>
      </c>
      <c r="L296" s="133">
        <v>30.0</v>
      </c>
      <c r="M296" s="133">
        <v>0.0</v>
      </c>
      <c r="N296" s="133">
        <v>0.0</v>
      </c>
      <c r="O296" s="133">
        <v>200.0</v>
      </c>
      <c r="P296" s="133">
        <v>3.0</v>
      </c>
      <c r="Q296" s="133">
        <v>10.0</v>
      </c>
      <c r="R296" s="133">
        <v>3.0</v>
      </c>
    </row>
    <row r="297">
      <c r="A297" s="133" t="s">
        <v>476</v>
      </c>
      <c r="B297" s="134">
        <v>44825.0</v>
      </c>
      <c r="C297" s="133">
        <v>60.0</v>
      </c>
      <c r="D297" s="133">
        <v>100.0</v>
      </c>
      <c r="E297" s="133">
        <v>40.0</v>
      </c>
      <c r="F297" s="133">
        <v>50.0</v>
      </c>
      <c r="G297" s="133">
        <v>52.0</v>
      </c>
      <c r="H297" s="133">
        <v>50.0</v>
      </c>
      <c r="I297" s="133">
        <v>60.0</v>
      </c>
      <c r="J297" s="133">
        <v>30.0</v>
      </c>
      <c r="K297" s="133">
        <v>30.0</v>
      </c>
      <c r="L297" s="133">
        <v>40.0</v>
      </c>
      <c r="M297" s="133">
        <v>0.0</v>
      </c>
      <c r="N297" s="133">
        <v>40.0</v>
      </c>
      <c r="O297" s="133">
        <v>300.0</v>
      </c>
      <c r="P297" s="133">
        <v>5.0</v>
      </c>
      <c r="Q297" s="133">
        <v>5.0</v>
      </c>
      <c r="R297" s="133">
        <v>5.0</v>
      </c>
    </row>
    <row r="298">
      <c r="A298" s="133" t="s">
        <v>477</v>
      </c>
      <c r="B298" s="134">
        <v>44825.0</v>
      </c>
      <c r="C298" s="133">
        <v>80.0</v>
      </c>
      <c r="D298" s="133">
        <v>0.0</v>
      </c>
      <c r="E298" s="133">
        <v>30.0</v>
      </c>
      <c r="F298" s="133">
        <v>60.0</v>
      </c>
      <c r="G298" s="133">
        <v>40.0</v>
      </c>
      <c r="H298" s="133">
        <v>50.0</v>
      </c>
      <c r="I298" s="133">
        <v>100.0</v>
      </c>
      <c r="J298" s="133">
        <v>50.0</v>
      </c>
      <c r="K298" s="133">
        <v>50.0</v>
      </c>
      <c r="L298" s="133">
        <v>70.0</v>
      </c>
      <c r="M298" s="133">
        <v>20.0</v>
      </c>
      <c r="N298" s="133">
        <v>50.0</v>
      </c>
      <c r="O298" s="133">
        <v>600.0</v>
      </c>
      <c r="P298" s="133">
        <v>0.0</v>
      </c>
      <c r="Q298" s="133">
        <v>15.0</v>
      </c>
      <c r="R298" s="133">
        <v>7.0</v>
      </c>
    </row>
    <row r="299">
      <c r="A299" s="133" t="s">
        <v>478</v>
      </c>
      <c r="B299" s="134">
        <v>44825.0</v>
      </c>
      <c r="C299" s="133">
        <v>100.0</v>
      </c>
      <c r="D299" s="133">
        <v>100.0</v>
      </c>
      <c r="E299" s="133">
        <v>40.0</v>
      </c>
      <c r="F299" s="133">
        <v>100.0</v>
      </c>
      <c r="G299" s="133">
        <v>100.0</v>
      </c>
      <c r="H299" s="133">
        <v>100.0</v>
      </c>
      <c r="I299" s="133">
        <v>100.0</v>
      </c>
      <c r="J299" s="133">
        <v>50.0</v>
      </c>
      <c r="K299" s="133">
        <v>20.0</v>
      </c>
      <c r="L299" s="133">
        <v>60.0</v>
      </c>
      <c r="M299" s="133">
        <v>40.0</v>
      </c>
      <c r="N299" s="133">
        <v>50.0</v>
      </c>
      <c r="O299" s="133">
        <v>600.0</v>
      </c>
      <c r="P299" s="133">
        <v>0.0</v>
      </c>
      <c r="Q299" s="133">
        <v>10.0</v>
      </c>
      <c r="R299" s="133">
        <v>7.0</v>
      </c>
    </row>
    <row r="300">
      <c r="A300" s="133" t="s">
        <v>479</v>
      </c>
      <c r="B300" s="134">
        <v>44825.0</v>
      </c>
      <c r="C300" s="133">
        <v>100.0</v>
      </c>
      <c r="D300" s="133">
        <v>100.0</v>
      </c>
      <c r="E300" s="133">
        <v>20.0</v>
      </c>
      <c r="F300" s="133">
        <v>30.0</v>
      </c>
      <c r="G300" s="133">
        <v>32.0</v>
      </c>
      <c r="H300" s="133">
        <v>0.0</v>
      </c>
      <c r="I300" s="133">
        <v>50.0</v>
      </c>
      <c r="J300" s="133">
        <v>40.0</v>
      </c>
      <c r="K300" s="133">
        <v>10.0</v>
      </c>
      <c r="L300" s="133">
        <v>50.0</v>
      </c>
      <c r="M300" s="133">
        <v>0.0</v>
      </c>
      <c r="N300" s="133">
        <v>50.0</v>
      </c>
      <c r="O300" s="133">
        <v>300.0</v>
      </c>
      <c r="P300" s="133">
        <v>5.0</v>
      </c>
      <c r="Q300" s="133">
        <v>10.0</v>
      </c>
      <c r="R300" s="133">
        <v>5.0</v>
      </c>
    </row>
    <row r="301">
      <c r="A301" s="133" t="s">
        <v>480</v>
      </c>
      <c r="B301" s="134">
        <v>44825.0</v>
      </c>
      <c r="C301" s="133">
        <v>20.0</v>
      </c>
      <c r="D301" s="133">
        <v>60.0</v>
      </c>
      <c r="E301" s="133">
        <v>0.0</v>
      </c>
      <c r="F301" s="133">
        <v>30.0</v>
      </c>
      <c r="G301" s="133">
        <v>20.0</v>
      </c>
      <c r="H301" s="133">
        <v>0.0</v>
      </c>
      <c r="I301" s="133">
        <v>0.0</v>
      </c>
      <c r="J301" s="133">
        <v>0.0</v>
      </c>
      <c r="K301" s="133">
        <v>10.0</v>
      </c>
      <c r="L301" s="133">
        <v>10.0</v>
      </c>
      <c r="M301" s="133">
        <v>20.0</v>
      </c>
      <c r="N301" s="133">
        <v>0.0</v>
      </c>
      <c r="O301" s="133">
        <v>200.0</v>
      </c>
      <c r="P301" s="133">
        <v>0.0</v>
      </c>
      <c r="Q301" s="133">
        <v>0.0</v>
      </c>
      <c r="R301" s="133">
        <v>2.0</v>
      </c>
    </row>
    <row r="302">
      <c r="A302" s="133" t="s">
        <v>481</v>
      </c>
      <c r="B302" s="134">
        <v>44825.0</v>
      </c>
      <c r="C302" s="133">
        <v>20.0</v>
      </c>
      <c r="D302" s="133">
        <v>70.0</v>
      </c>
      <c r="E302" s="133">
        <v>5.0</v>
      </c>
      <c r="F302" s="133">
        <v>20.0</v>
      </c>
      <c r="G302" s="133">
        <v>16.0</v>
      </c>
      <c r="H302" s="133">
        <v>0.0</v>
      </c>
      <c r="I302" s="133">
        <v>50.0</v>
      </c>
      <c r="J302" s="133">
        <v>30.0</v>
      </c>
      <c r="K302" s="133">
        <v>10.0</v>
      </c>
      <c r="L302" s="133">
        <v>10.0</v>
      </c>
      <c r="M302" s="133">
        <v>20.0</v>
      </c>
      <c r="N302" s="133">
        <v>0.0</v>
      </c>
      <c r="O302" s="133">
        <v>200.0</v>
      </c>
      <c r="P302" s="133">
        <v>2.0</v>
      </c>
      <c r="Q302" s="133">
        <v>10.0</v>
      </c>
      <c r="R302" s="133">
        <v>2.0</v>
      </c>
    </row>
    <row r="303">
      <c r="A303" s="133" t="s">
        <v>482</v>
      </c>
      <c r="B303" s="134">
        <v>44825.0</v>
      </c>
      <c r="C303" s="133">
        <v>120.0</v>
      </c>
      <c r="D303" s="133">
        <v>300.0</v>
      </c>
      <c r="E303" s="133">
        <v>40.0</v>
      </c>
      <c r="F303" s="133">
        <v>160.0</v>
      </c>
      <c r="G303" s="133">
        <v>200.0</v>
      </c>
      <c r="H303" s="133">
        <v>100.0</v>
      </c>
      <c r="I303" s="133">
        <v>200.0</v>
      </c>
      <c r="J303" s="133">
        <v>100.0</v>
      </c>
      <c r="K303" s="133">
        <v>0.0</v>
      </c>
      <c r="L303" s="133">
        <v>0.0</v>
      </c>
      <c r="M303" s="133">
        <v>0.0</v>
      </c>
      <c r="N303" s="133">
        <v>100.0</v>
      </c>
      <c r="O303" s="133">
        <v>300.0</v>
      </c>
      <c r="P303" s="133">
        <v>6.0</v>
      </c>
      <c r="Q303" s="133">
        <v>20.0</v>
      </c>
      <c r="R303" s="133">
        <v>10.0</v>
      </c>
    </row>
    <row r="304">
      <c r="A304" s="133" t="s">
        <v>483</v>
      </c>
      <c r="B304" s="134">
        <v>44825.0</v>
      </c>
      <c r="C304" s="133">
        <v>60.0</v>
      </c>
      <c r="D304" s="133">
        <v>60.0</v>
      </c>
      <c r="E304" s="133">
        <v>0.0</v>
      </c>
      <c r="F304" s="133">
        <v>50.0</v>
      </c>
      <c r="G304" s="133">
        <v>44.0</v>
      </c>
      <c r="H304" s="133">
        <v>50.0</v>
      </c>
      <c r="I304" s="133">
        <v>40.0</v>
      </c>
      <c r="J304" s="133">
        <v>10.0</v>
      </c>
      <c r="K304" s="133">
        <v>0.0</v>
      </c>
      <c r="L304" s="133">
        <v>10.0</v>
      </c>
      <c r="M304" s="133">
        <v>50.0</v>
      </c>
      <c r="N304" s="133">
        <v>0.0</v>
      </c>
      <c r="O304" s="133">
        <v>300.0</v>
      </c>
      <c r="P304" s="133">
        <v>4.0</v>
      </c>
      <c r="Q304" s="133">
        <v>10.0</v>
      </c>
      <c r="R304" s="133">
        <v>2.0</v>
      </c>
    </row>
    <row r="305">
      <c r="A305" s="133" t="s">
        <v>484</v>
      </c>
      <c r="B305" s="134">
        <v>44825.0</v>
      </c>
    </row>
    <row r="306">
      <c r="A306" s="133" t="s">
        <v>485</v>
      </c>
      <c r="B306" s="134">
        <v>44825.0</v>
      </c>
    </row>
    <row r="307">
      <c r="A307" s="133" t="s">
        <v>486</v>
      </c>
      <c r="B307" s="134">
        <v>44825.0</v>
      </c>
    </row>
    <row r="308">
      <c r="A308" s="133" t="s">
        <v>453</v>
      </c>
      <c r="B308" s="134">
        <v>44855.0</v>
      </c>
      <c r="C308" s="133">
        <v>400.0</v>
      </c>
      <c r="D308" s="133">
        <v>250.0</v>
      </c>
      <c r="E308" s="133">
        <v>0.0</v>
      </c>
      <c r="F308" s="133">
        <v>400.0</v>
      </c>
      <c r="G308" s="133">
        <v>100.0</v>
      </c>
      <c r="H308" s="133">
        <v>150.0</v>
      </c>
      <c r="I308" s="133">
        <v>500.0</v>
      </c>
      <c r="J308" s="133">
        <v>400.0</v>
      </c>
      <c r="K308" s="133">
        <v>200.0</v>
      </c>
      <c r="L308" s="133">
        <v>0.0</v>
      </c>
      <c r="M308" s="133">
        <v>0.0</v>
      </c>
      <c r="N308" s="133">
        <v>100.0</v>
      </c>
      <c r="O308" s="133">
        <v>3000.0</v>
      </c>
      <c r="P308" s="133">
        <v>0.0</v>
      </c>
      <c r="Q308" s="133">
        <v>50.0</v>
      </c>
      <c r="R308" s="133">
        <v>0.0</v>
      </c>
    </row>
    <row r="309">
      <c r="A309" s="133" t="s">
        <v>454</v>
      </c>
      <c r="B309" s="134">
        <v>44855.0</v>
      </c>
      <c r="C309" s="133">
        <v>40.0</v>
      </c>
      <c r="D309" s="133">
        <v>60.0</v>
      </c>
      <c r="E309" s="133">
        <v>5.0</v>
      </c>
      <c r="F309" s="133">
        <v>50.0</v>
      </c>
      <c r="G309" s="133">
        <v>40.0</v>
      </c>
      <c r="H309" s="133">
        <v>50.0</v>
      </c>
      <c r="I309" s="133">
        <v>40.0</v>
      </c>
      <c r="J309" s="133">
        <v>40.0</v>
      </c>
      <c r="K309" s="133">
        <v>0.0</v>
      </c>
      <c r="L309" s="133">
        <v>30.0</v>
      </c>
      <c r="M309" s="133">
        <v>0.0</v>
      </c>
      <c r="N309" s="133">
        <v>0.0</v>
      </c>
      <c r="O309" s="133">
        <v>300.0</v>
      </c>
      <c r="P309" s="133">
        <v>4.0</v>
      </c>
      <c r="Q309" s="133">
        <v>10.0</v>
      </c>
      <c r="R309" s="133">
        <v>5.0</v>
      </c>
    </row>
    <row r="310">
      <c r="A310" s="133" t="s">
        <v>455</v>
      </c>
      <c r="B310" s="134">
        <v>44855.0</v>
      </c>
      <c r="C310" s="133">
        <v>80.0</v>
      </c>
      <c r="D310" s="133">
        <v>50.0</v>
      </c>
      <c r="E310" s="133">
        <v>20.0</v>
      </c>
      <c r="F310" s="133">
        <v>20.0</v>
      </c>
      <c r="G310" s="133">
        <v>20.0</v>
      </c>
      <c r="H310" s="133">
        <v>0.0</v>
      </c>
      <c r="I310" s="133">
        <v>60.0</v>
      </c>
      <c r="J310" s="133">
        <v>20.0</v>
      </c>
      <c r="K310" s="133">
        <v>0.0</v>
      </c>
      <c r="L310" s="133">
        <v>20.0</v>
      </c>
      <c r="M310" s="133">
        <v>0.0</v>
      </c>
      <c r="N310" s="133">
        <v>40.0</v>
      </c>
      <c r="O310" s="133">
        <v>300.0</v>
      </c>
      <c r="P310" s="133">
        <v>5.0</v>
      </c>
      <c r="Q310" s="133">
        <v>10.0</v>
      </c>
      <c r="R310" s="133">
        <v>3.0</v>
      </c>
    </row>
    <row r="311">
      <c r="A311" s="133" t="s">
        <v>456</v>
      </c>
      <c r="B311" s="134">
        <v>44855.0</v>
      </c>
      <c r="C311" s="133">
        <v>20.0</v>
      </c>
      <c r="D311" s="133">
        <v>70.0</v>
      </c>
      <c r="E311" s="133">
        <v>20.0</v>
      </c>
      <c r="F311" s="133">
        <v>40.0</v>
      </c>
      <c r="G311" s="133">
        <v>48.0</v>
      </c>
      <c r="H311" s="133">
        <v>50.0</v>
      </c>
      <c r="I311" s="133">
        <v>70.0</v>
      </c>
      <c r="J311" s="133">
        <v>40.0</v>
      </c>
      <c r="K311" s="133">
        <v>20.0</v>
      </c>
      <c r="L311" s="133">
        <v>30.0</v>
      </c>
      <c r="M311" s="133">
        <v>50.0</v>
      </c>
      <c r="N311" s="133">
        <v>58.0</v>
      </c>
      <c r="O311" s="133">
        <v>400.0</v>
      </c>
      <c r="P311" s="133">
        <v>0.0</v>
      </c>
      <c r="Q311" s="133">
        <v>10.0</v>
      </c>
      <c r="R311" s="133">
        <v>5.0</v>
      </c>
    </row>
    <row r="312">
      <c r="A312" s="133" t="s">
        <v>457</v>
      </c>
      <c r="B312" s="134">
        <v>44855.0</v>
      </c>
      <c r="C312" s="133">
        <v>60.0</v>
      </c>
      <c r="D312" s="133">
        <v>110.0</v>
      </c>
      <c r="E312" s="133">
        <v>15.0</v>
      </c>
      <c r="F312" s="133">
        <v>100.0</v>
      </c>
      <c r="G312" s="133">
        <v>100.0</v>
      </c>
      <c r="H312" s="133">
        <v>100.0</v>
      </c>
      <c r="I312" s="133">
        <v>100.0</v>
      </c>
      <c r="J312" s="133">
        <v>40.0</v>
      </c>
      <c r="K312" s="133">
        <v>0.0</v>
      </c>
      <c r="L312" s="133">
        <v>10.0</v>
      </c>
      <c r="M312" s="133">
        <v>50.0</v>
      </c>
      <c r="N312" s="133">
        <v>30.0</v>
      </c>
      <c r="O312" s="133">
        <v>600.0</v>
      </c>
      <c r="P312" s="133">
        <v>3.0</v>
      </c>
      <c r="Q312" s="133">
        <v>20.0</v>
      </c>
      <c r="R312" s="133">
        <v>5.0</v>
      </c>
    </row>
    <row r="313">
      <c r="A313" s="133" t="s">
        <v>458</v>
      </c>
      <c r="B313" s="134">
        <v>44855.0</v>
      </c>
      <c r="C313" s="133">
        <v>20.0</v>
      </c>
      <c r="D313" s="133">
        <v>40.0</v>
      </c>
      <c r="E313" s="133">
        <v>0.0</v>
      </c>
      <c r="F313" s="133">
        <v>20.0</v>
      </c>
      <c r="G313" s="133">
        <v>40.0</v>
      </c>
      <c r="H313" s="133">
        <v>50.0</v>
      </c>
      <c r="I313" s="133">
        <v>40.0</v>
      </c>
      <c r="J313" s="133">
        <v>20.0</v>
      </c>
      <c r="K313" s="133">
        <v>10.0</v>
      </c>
      <c r="L313" s="133">
        <v>20.0</v>
      </c>
      <c r="M313" s="133">
        <v>0.0</v>
      </c>
      <c r="N313" s="133">
        <v>20.0</v>
      </c>
      <c r="O313" s="133">
        <v>100.0</v>
      </c>
      <c r="P313" s="133">
        <v>0.0</v>
      </c>
      <c r="Q313" s="133">
        <v>0.0</v>
      </c>
      <c r="R313" s="133">
        <v>0.0</v>
      </c>
    </row>
    <row r="314">
      <c r="A314" s="133" t="s">
        <v>459</v>
      </c>
      <c r="B314" s="134">
        <v>44855.0</v>
      </c>
      <c r="C314" s="133">
        <v>40.0</v>
      </c>
      <c r="D314" s="133">
        <v>30.0</v>
      </c>
      <c r="E314" s="133">
        <v>5.0</v>
      </c>
      <c r="F314" s="133">
        <v>10.0</v>
      </c>
      <c r="G314" s="133">
        <v>0.0</v>
      </c>
      <c r="H314" s="133">
        <v>0.0</v>
      </c>
      <c r="I314" s="133">
        <v>30.0</v>
      </c>
      <c r="J314" s="133">
        <v>10.0</v>
      </c>
      <c r="K314" s="133">
        <v>0.0</v>
      </c>
      <c r="L314" s="133">
        <v>0.0</v>
      </c>
      <c r="M314" s="133">
        <v>0.0</v>
      </c>
      <c r="N314" s="133">
        <v>0.0</v>
      </c>
      <c r="O314" s="133">
        <v>0.0</v>
      </c>
      <c r="P314" s="133">
        <v>0.0</v>
      </c>
      <c r="Q314" s="133">
        <v>0.0</v>
      </c>
      <c r="R314" s="133">
        <v>3.0</v>
      </c>
    </row>
    <row r="315">
      <c r="A315" s="133" t="s">
        <v>460</v>
      </c>
      <c r="B315" s="134">
        <v>44855.0</v>
      </c>
      <c r="C315" s="133">
        <v>60.0</v>
      </c>
      <c r="D315" s="133">
        <v>130.0</v>
      </c>
      <c r="E315" s="133">
        <v>10.0</v>
      </c>
      <c r="F315" s="133">
        <v>50.0</v>
      </c>
      <c r="G315" s="133">
        <v>56.0</v>
      </c>
      <c r="H315" s="133">
        <v>50.0</v>
      </c>
      <c r="I315" s="133">
        <v>50.0</v>
      </c>
      <c r="J315" s="133">
        <v>20.0</v>
      </c>
      <c r="K315" s="133">
        <v>10.0</v>
      </c>
      <c r="L315" s="133">
        <v>60.0</v>
      </c>
      <c r="M315" s="133">
        <v>0.0</v>
      </c>
      <c r="N315" s="133">
        <v>0.0</v>
      </c>
      <c r="O315" s="133">
        <v>500.0</v>
      </c>
      <c r="P315" s="133">
        <v>2.0</v>
      </c>
      <c r="Q315" s="133">
        <v>10.0</v>
      </c>
      <c r="R315" s="133">
        <v>7.0</v>
      </c>
    </row>
    <row r="316">
      <c r="A316" s="133" t="s">
        <v>461</v>
      </c>
      <c r="B316" s="134">
        <v>44855.0</v>
      </c>
      <c r="C316" s="133">
        <v>60.0</v>
      </c>
      <c r="D316" s="133">
        <v>100.0</v>
      </c>
      <c r="E316" s="133">
        <v>0.0</v>
      </c>
      <c r="F316" s="133">
        <v>0.0</v>
      </c>
      <c r="G316" s="133">
        <v>0.0</v>
      </c>
      <c r="H316" s="133">
        <v>0.0</v>
      </c>
      <c r="I316" s="133">
        <v>30.0</v>
      </c>
      <c r="J316" s="133">
        <v>40.0</v>
      </c>
      <c r="K316" s="133">
        <v>10.0</v>
      </c>
      <c r="L316" s="133">
        <v>10.0</v>
      </c>
      <c r="M316" s="133">
        <v>40.0</v>
      </c>
      <c r="N316" s="133">
        <v>50.0</v>
      </c>
      <c r="O316" s="133">
        <v>300.0</v>
      </c>
      <c r="P316" s="133">
        <v>3.0</v>
      </c>
      <c r="Q316" s="133">
        <v>10.0</v>
      </c>
      <c r="R316" s="133">
        <v>5.0</v>
      </c>
    </row>
    <row r="317">
      <c r="A317" s="133" t="s">
        <v>462</v>
      </c>
      <c r="B317" s="134">
        <v>44855.0</v>
      </c>
      <c r="C317" s="133">
        <v>60.0</v>
      </c>
      <c r="D317" s="133">
        <v>130.0</v>
      </c>
      <c r="E317" s="133">
        <v>45.0</v>
      </c>
      <c r="F317" s="133">
        <v>70.0</v>
      </c>
      <c r="G317" s="133">
        <v>48.0</v>
      </c>
      <c r="H317" s="133">
        <v>50.0</v>
      </c>
      <c r="I317" s="133">
        <v>30.0</v>
      </c>
      <c r="J317" s="133">
        <v>20.0</v>
      </c>
      <c r="K317" s="133">
        <v>10.0</v>
      </c>
      <c r="L317" s="133">
        <v>30.0</v>
      </c>
      <c r="M317" s="133">
        <v>30.0</v>
      </c>
      <c r="N317" s="133">
        <v>0.0</v>
      </c>
      <c r="O317" s="133">
        <v>600.0</v>
      </c>
      <c r="P317" s="133">
        <v>0.0</v>
      </c>
      <c r="Q317" s="133">
        <v>10.0</v>
      </c>
      <c r="R317" s="133">
        <v>5.0</v>
      </c>
    </row>
    <row r="318">
      <c r="A318" s="133" t="s">
        <v>463</v>
      </c>
      <c r="B318" s="134">
        <v>44855.0</v>
      </c>
      <c r="C318" s="133">
        <v>80.0</v>
      </c>
      <c r="D318" s="133">
        <v>160.0</v>
      </c>
      <c r="E318" s="133">
        <v>20.0</v>
      </c>
      <c r="F318" s="133">
        <v>100.0</v>
      </c>
      <c r="G318" s="133">
        <v>100.0</v>
      </c>
      <c r="H318" s="133">
        <v>100.0</v>
      </c>
      <c r="I318" s="133">
        <v>100.0</v>
      </c>
      <c r="J318" s="133">
        <v>50.0</v>
      </c>
      <c r="K318" s="133">
        <v>30.0</v>
      </c>
      <c r="L318" s="133">
        <v>50.0</v>
      </c>
      <c r="M318" s="133">
        <v>0.0</v>
      </c>
      <c r="N318" s="133">
        <v>40.0</v>
      </c>
      <c r="O318" s="133">
        <v>400.0</v>
      </c>
      <c r="P318" s="133">
        <v>4.0</v>
      </c>
      <c r="Q318" s="133">
        <v>15.0</v>
      </c>
      <c r="R318" s="133">
        <v>4.0</v>
      </c>
    </row>
    <row r="319">
      <c r="A319" s="133" t="s">
        <v>464</v>
      </c>
      <c r="B319" s="134">
        <v>44855.0</v>
      </c>
      <c r="C319" s="133">
        <v>0.0</v>
      </c>
      <c r="D319" s="133">
        <v>0.0</v>
      </c>
      <c r="E319" s="133">
        <v>0.0</v>
      </c>
      <c r="F319" s="133">
        <v>20.0</v>
      </c>
      <c r="G319" s="133">
        <v>0.0</v>
      </c>
      <c r="H319" s="133">
        <v>50.0</v>
      </c>
      <c r="I319" s="133">
        <v>0.0</v>
      </c>
      <c r="J319" s="133">
        <v>20.0</v>
      </c>
      <c r="K319" s="133">
        <v>0.0</v>
      </c>
      <c r="L319" s="133">
        <v>0.0</v>
      </c>
      <c r="M319" s="133">
        <v>0.0</v>
      </c>
      <c r="N319" s="133">
        <v>0.0</v>
      </c>
      <c r="O319" s="133">
        <v>200.0</v>
      </c>
      <c r="P319" s="133">
        <v>0.0</v>
      </c>
      <c r="Q319" s="133">
        <v>0.0</v>
      </c>
      <c r="R319" s="133">
        <v>5.0</v>
      </c>
    </row>
    <row r="320">
      <c r="A320" s="133" t="s">
        <v>465</v>
      </c>
      <c r="B320" s="134">
        <v>44855.0</v>
      </c>
      <c r="C320" s="133">
        <v>180.0</v>
      </c>
      <c r="D320" s="133">
        <v>270.0</v>
      </c>
      <c r="E320" s="133">
        <v>65.0</v>
      </c>
      <c r="F320" s="133">
        <v>160.0</v>
      </c>
      <c r="G320" s="133">
        <v>180.0</v>
      </c>
      <c r="H320" s="133">
        <v>140.0</v>
      </c>
      <c r="I320" s="133">
        <v>200.0</v>
      </c>
      <c r="J320" s="133">
        <v>100.0</v>
      </c>
      <c r="K320" s="133">
        <v>0.0</v>
      </c>
      <c r="L320" s="133">
        <v>60.0</v>
      </c>
      <c r="M320" s="133">
        <v>20.0</v>
      </c>
      <c r="N320" s="133">
        <v>100.0</v>
      </c>
      <c r="O320" s="133">
        <v>1000.0</v>
      </c>
      <c r="P320" s="133">
        <v>10.0</v>
      </c>
      <c r="Q320" s="133">
        <v>30.0</v>
      </c>
      <c r="R320" s="133">
        <v>12.0</v>
      </c>
    </row>
    <row r="321">
      <c r="A321" s="133" t="s">
        <v>466</v>
      </c>
      <c r="B321" s="134">
        <v>44855.0</v>
      </c>
      <c r="C321" s="133">
        <v>60.0</v>
      </c>
      <c r="D321" s="133">
        <v>90.0</v>
      </c>
      <c r="E321" s="133">
        <v>25.0</v>
      </c>
      <c r="F321" s="133">
        <v>10.0</v>
      </c>
      <c r="G321" s="133">
        <v>4.0</v>
      </c>
      <c r="H321" s="133">
        <v>0.0</v>
      </c>
      <c r="I321" s="133">
        <v>10.0</v>
      </c>
      <c r="J321" s="133">
        <v>40.0</v>
      </c>
      <c r="K321" s="133">
        <v>20.0</v>
      </c>
      <c r="L321" s="133">
        <v>0.0</v>
      </c>
      <c r="M321" s="133">
        <v>0.0</v>
      </c>
      <c r="N321" s="133">
        <v>10.0</v>
      </c>
      <c r="O321" s="133">
        <v>200.0</v>
      </c>
      <c r="P321" s="133">
        <v>3.0</v>
      </c>
      <c r="Q321" s="133">
        <v>10.0</v>
      </c>
      <c r="R321" s="133">
        <v>0.0</v>
      </c>
    </row>
    <row r="322">
      <c r="A322" s="133" t="s">
        <v>467</v>
      </c>
      <c r="B322" s="134">
        <v>44855.0</v>
      </c>
      <c r="C322" s="133">
        <v>40.0</v>
      </c>
      <c r="D322" s="133">
        <v>100.0</v>
      </c>
      <c r="E322" s="133">
        <v>0.0</v>
      </c>
      <c r="F322" s="133">
        <v>0.0</v>
      </c>
      <c r="G322" s="133">
        <v>0.0</v>
      </c>
      <c r="H322" s="133">
        <v>0.0</v>
      </c>
      <c r="I322" s="133">
        <v>0.0</v>
      </c>
      <c r="J322" s="133">
        <v>30.0</v>
      </c>
      <c r="K322" s="133">
        <v>0.0</v>
      </c>
      <c r="L322" s="133">
        <v>0.0</v>
      </c>
      <c r="M322" s="133">
        <v>30.0</v>
      </c>
      <c r="N322" s="133">
        <v>0.0</v>
      </c>
      <c r="O322" s="133">
        <v>400.0</v>
      </c>
      <c r="P322" s="133">
        <v>0.0</v>
      </c>
      <c r="Q322" s="133">
        <v>10.0</v>
      </c>
      <c r="R322" s="133">
        <v>0.0</v>
      </c>
    </row>
    <row r="323">
      <c r="A323" s="133" t="s">
        <v>468</v>
      </c>
      <c r="B323" s="134">
        <v>44855.0</v>
      </c>
      <c r="C323" s="133">
        <v>20.0</v>
      </c>
      <c r="D323" s="133">
        <v>40.0</v>
      </c>
      <c r="E323" s="133">
        <v>0.0</v>
      </c>
      <c r="F323" s="133">
        <v>0.0</v>
      </c>
      <c r="G323" s="133">
        <v>0.0</v>
      </c>
      <c r="H323" s="133">
        <v>0.0</v>
      </c>
      <c r="I323" s="133">
        <v>40.0</v>
      </c>
      <c r="J323" s="133">
        <v>20.0</v>
      </c>
      <c r="K323" s="133">
        <v>10.0</v>
      </c>
      <c r="L323" s="133">
        <v>0.0</v>
      </c>
      <c r="M323" s="133">
        <v>40.0</v>
      </c>
      <c r="N323" s="133">
        <v>34.0</v>
      </c>
      <c r="O323" s="133">
        <v>200.0</v>
      </c>
      <c r="P323" s="133">
        <v>1.0</v>
      </c>
      <c r="Q323" s="133">
        <v>10.0</v>
      </c>
      <c r="R323" s="133">
        <v>3.0</v>
      </c>
    </row>
    <row r="324">
      <c r="A324" s="133" t="s">
        <v>469</v>
      </c>
      <c r="B324" s="134">
        <v>44855.0</v>
      </c>
      <c r="C324" s="133">
        <v>100.0</v>
      </c>
      <c r="D324" s="133">
        <v>230.0</v>
      </c>
      <c r="E324" s="133">
        <v>50.0</v>
      </c>
      <c r="F324" s="133">
        <v>100.0</v>
      </c>
      <c r="G324" s="133">
        <v>84.0</v>
      </c>
      <c r="H324" s="133">
        <v>100.0</v>
      </c>
      <c r="I324" s="133">
        <v>100.0</v>
      </c>
      <c r="J324" s="133">
        <v>100.0</v>
      </c>
      <c r="K324" s="133">
        <v>40.0</v>
      </c>
      <c r="L324" s="133">
        <v>50.0</v>
      </c>
      <c r="M324" s="133">
        <v>0.0</v>
      </c>
      <c r="N324" s="133">
        <v>100.0</v>
      </c>
      <c r="O324" s="133">
        <v>600.0</v>
      </c>
      <c r="P324" s="133">
        <v>5.0</v>
      </c>
      <c r="Q324" s="133">
        <v>20.0</v>
      </c>
      <c r="R324" s="133">
        <v>10.0</v>
      </c>
    </row>
    <row r="325">
      <c r="A325" s="133" t="s">
        <v>470</v>
      </c>
      <c r="B325" s="134">
        <v>44855.0</v>
      </c>
      <c r="C325" s="133">
        <v>60.0</v>
      </c>
      <c r="D325" s="133">
        <v>0.0</v>
      </c>
      <c r="E325" s="133">
        <v>0.0</v>
      </c>
      <c r="F325" s="133">
        <v>0.0</v>
      </c>
      <c r="G325" s="133">
        <v>0.0</v>
      </c>
      <c r="H325" s="133">
        <v>0.0</v>
      </c>
      <c r="I325" s="133">
        <v>20.0</v>
      </c>
      <c r="J325" s="133">
        <v>40.0</v>
      </c>
      <c r="K325" s="133">
        <v>0.0</v>
      </c>
      <c r="L325" s="133">
        <v>0.0</v>
      </c>
      <c r="M325" s="133">
        <v>60.0</v>
      </c>
      <c r="N325" s="133">
        <v>0.0</v>
      </c>
      <c r="O325" s="133">
        <v>300.0</v>
      </c>
      <c r="P325" s="133">
        <v>3.0</v>
      </c>
      <c r="Q325" s="133">
        <v>10.0</v>
      </c>
      <c r="R325" s="133">
        <v>4.0</v>
      </c>
    </row>
    <row r="326">
      <c r="A326" s="133" t="s">
        <v>471</v>
      </c>
      <c r="B326" s="134">
        <v>44855.0</v>
      </c>
      <c r="C326" s="133">
        <v>40.0</v>
      </c>
      <c r="D326" s="133">
        <v>60.0</v>
      </c>
      <c r="E326" s="133">
        <v>0.0</v>
      </c>
      <c r="F326" s="133">
        <v>30.0</v>
      </c>
      <c r="G326" s="133">
        <v>32.0</v>
      </c>
      <c r="H326" s="133">
        <v>0.0</v>
      </c>
      <c r="I326" s="133">
        <v>30.0</v>
      </c>
      <c r="J326" s="133">
        <v>10.0</v>
      </c>
      <c r="K326" s="133">
        <v>20.0</v>
      </c>
      <c r="L326" s="133">
        <v>0.0</v>
      </c>
      <c r="M326" s="133">
        <v>0.0</v>
      </c>
      <c r="N326" s="133">
        <v>80.0</v>
      </c>
      <c r="O326" s="133">
        <v>100.0</v>
      </c>
      <c r="P326" s="133">
        <v>4.0</v>
      </c>
      <c r="Q326" s="133">
        <v>10.0</v>
      </c>
      <c r="R326" s="133">
        <v>6.0</v>
      </c>
    </row>
    <row r="327">
      <c r="A327" s="133" t="s">
        <v>472</v>
      </c>
      <c r="B327" s="134">
        <v>44855.0</v>
      </c>
      <c r="C327" s="133">
        <v>40.0</v>
      </c>
      <c r="D327" s="133">
        <v>40.0</v>
      </c>
      <c r="E327" s="133">
        <v>10.0</v>
      </c>
      <c r="F327" s="133">
        <v>20.0</v>
      </c>
      <c r="G327" s="133">
        <v>50.0</v>
      </c>
      <c r="H327" s="133">
        <v>50.0</v>
      </c>
      <c r="I327" s="133">
        <v>20.0</v>
      </c>
      <c r="J327" s="133">
        <v>0.0</v>
      </c>
      <c r="K327" s="133">
        <v>10.0</v>
      </c>
      <c r="L327" s="133">
        <v>20.0</v>
      </c>
      <c r="M327" s="133">
        <v>40.0</v>
      </c>
      <c r="N327" s="133">
        <v>20.0</v>
      </c>
      <c r="O327" s="133">
        <v>200.0</v>
      </c>
      <c r="P327" s="133">
        <v>0.0</v>
      </c>
      <c r="Q327" s="133">
        <v>0.0</v>
      </c>
      <c r="R327" s="133">
        <v>2.0</v>
      </c>
    </row>
    <row r="328">
      <c r="A328" s="133" t="s">
        <v>473</v>
      </c>
      <c r="B328" s="134">
        <v>44855.0</v>
      </c>
      <c r="C328" s="133">
        <v>60.0</v>
      </c>
      <c r="D328" s="133">
        <v>50.0</v>
      </c>
      <c r="E328" s="133">
        <v>10.0</v>
      </c>
      <c r="F328" s="133">
        <v>40.0</v>
      </c>
      <c r="G328" s="133">
        <v>30.0</v>
      </c>
      <c r="H328" s="133">
        <v>0.0</v>
      </c>
      <c r="I328" s="133">
        <v>30.0</v>
      </c>
      <c r="J328" s="133">
        <v>40.0</v>
      </c>
      <c r="K328" s="133">
        <v>10.0</v>
      </c>
      <c r="L328" s="133">
        <v>0.0</v>
      </c>
      <c r="M328" s="133">
        <v>5.0</v>
      </c>
      <c r="N328" s="133">
        <v>30.0</v>
      </c>
      <c r="O328" s="133">
        <v>100.0</v>
      </c>
      <c r="P328" s="133">
        <v>3.0</v>
      </c>
      <c r="Q328" s="133">
        <v>10.0</v>
      </c>
      <c r="R328" s="133">
        <v>4.0</v>
      </c>
    </row>
    <row r="329">
      <c r="A329" s="133" t="s">
        <v>474</v>
      </c>
      <c r="B329" s="134">
        <v>44855.0</v>
      </c>
    </row>
    <row r="330">
      <c r="A330" s="133" t="s">
        <v>475</v>
      </c>
      <c r="B330" s="134">
        <v>44855.0</v>
      </c>
      <c r="C330" s="133">
        <v>60.0</v>
      </c>
      <c r="D330" s="133">
        <v>20.0</v>
      </c>
      <c r="E330" s="133">
        <v>10.0</v>
      </c>
      <c r="F330" s="133">
        <v>30.0</v>
      </c>
      <c r="G330" s="133">
        <v>16.0</v>
      </c>
      <c r="H330" s="133">
        <v>0.0</v>
      </c>
      <c r="I330" s="133">
        <v>30.0</v>
      </c>
      <c r="J330" s="133">
        <v>10.0</v>
      </c>
      <c r="K330" s="133">
        <v>0.0</v>
      </c>
      <c r="L330" s="133">
        <v>30.0</v>
      </c>
      <c r="M330" s="133">
        <v>20.0</v>
      </c>
      <c r="N330" s="133">
        <v>0.0</v>
      </c>
      <c r="O330" s="133">
        <v>200.0</v>
      </c>
      <c r="P330" s="133">
        <v>3.0</v>
      </c>
      <c r="Q330" s="133">
        <v>10.0</v>
      </c>
      <c r="R330" s="133">
        <v>3.0</v>
      </c>
    </row>
    <row r="331">
      <c r="A331" s="133" t="s">
        <v>476</v>
      </c>
      <c r="B331" s="134">
        <v>44855.0</v>
      </c>
      <c r="C331" s="133">
        <v>60.0</v>
      </c>
      <c r="D331" s="133">
        <v>100.0</v>
      </c>
      <c r="E331" s="133">
        <v>40.0</v>
      </c>
      <c r="F331" s="133">
        <v>50.0</v>
      </c>
      <c r="G331" s="133">
        <v>52.0</v>
      </c>
      <c r="H331" s="133">
        <v>50.0</v>
      </c>
      <c r="I331" s="133">
        <v>60.0</v>
      </c>
      <c r="J331" s="133">
        <v>30.0</v>
      </c>
      <c r="K331" s="133">
        <v>30.0</v>
      </c>
      <c r="L331" s="133">
        <v>40.0</v>
      </c>
      <c r="M331" s="133">
        <v>20.0</v>
      </c>
      <c r="N331" s="133">
        <v>40.0</v>
      </c>
      <c r="O331" s="133">
        <v>300.0</v>
      </c>
      <c r="P331" s="133">
        <v>5.0</v>
      </c>
      <c r="Q331" s="133">
        <v>5.0</v>
      </c>
      <c r="R331" s="133">
        <v>5.0</v>
      </c>
    </row>
    <row r="332">
      <c r="A332" s="133" t="s">
        <v>477</v>
      </c>
      <c r="B332" s="134">
        <v>44855.0</v>
      </c>
      <c r="C332" s="133">
        <v>80.0</v>
      </c>
      <c r="D332" s="133">
        <v>0.0</v>
      </c>
      <c r="E332" s="133">
        <v>30.0</v>
      </c>
      <c r="F332" s="133">
        <v>60.0</v>
      </c>
      <c r="G332" s="133">
        <v>40.0</v>
      </c>
      <c r="H332" s="133">
        <v>50.0</v>
      </c>
      <c r="I332" s="133">
        <v>100.0</v>
      </c>
      <c r="J332" s="133">
        <v>50.0</v>
      </c>
      <c r="K332" s="133">
        <v>50.0</v>
      </c>
      <c r="L332" s="133">
        <v>70.0</v>
      </c>
      <c r="M332" s="133">
        <v>20.0</v>
      </c>
      <c r="N332" s="133">
        <v>50.0</v>
      </c>
      <c r="O332" s="133">
        <v>600.0</v>
      </c>
      <c r="P332" s="133">
        <v>0.0</v>
      </c>
      <c r="Q332" s="133">
        <v>15.0</v>
      </c>
      <c r="R332" s="133">
        <v>7.0</v>
      </c>
    </row>
    <row r="333">
      <c r="A333" s="133" t="s">
        <v>478</v>
      </c>
      <c r="B333" s="134">
        <v>44855.0</v>
      </c>
      <c r="C333" s="133">
        <v>100.0</v>
      </c>
      <c r="D333" s="133">
        <v>100.0</v>
      </c>
      <c r="E333" s="133">
        <v>40.0</v>
      </c>
      <c r="F333" s="133">
        <v>100.0</v>
      </c>
      <c r="G333" s="133">
        <v>100.0</v>
      </c>
      <c r="H333" s="133">
        <v>100.0</v>
      </c>
      <c r="I333" s="133">
        <v>100.0</v>
      </c>
      <c r="J333" s="133">
        <v>50.0</v>
      </c>
      <c r="K333" s="133">
        <v>20.0</v>
      </c>
      <c r="L333" s="133">
        <v>60.0</v>
      </c>
      <c r="M333" s="133">
        <v>40.0</v>
      </c>
      <c r="N333" s="133">
        <v>50.0</v>
      </c>
      <c r="O333" s="133">
        <v>600.0</v>
      </c>
      <c r="P333" s="133">
        <v>0.0</v>
      </c>
      <c r="Q333" s="133">
        <v>10.0</v>
      </c>
      <c r="R333" s="133">
        <v>7.0</v>
      </c>
    </row>
    <row r="334">
      <c r="A334" s="133" t="s">
        <v>479</v>
      </c>
      <c r="B334" s="134">
        <v>44855.0</v>
      </c>
      <c r="C334" s="133">
        <v>100.0</v>
      </c>
      <c r="D334" s="133">
        <v>100.0</v>
      </c>
      <c r="E334" s="133">
        <v>20.0</v>
      </c>
      <c r="F334" s="133">
        <v>30.0</v>
      </c>
      <c r="G334" s="133">
        <v>32.0</v>
      </c>
      <c r="H334" s="133">
        <v>0.0</v>
      </c>
      <c r="I334" s="133">
        <v>50.0</v>
      </c>
      <c r="J334" s="133">
        <v>40.0</v>
      </c>
      <c r="K334" s="133">
        <v>10.0</v>
      </c>
      <c r="L334" s="133">
        <v>50.0</v>
      </c>
      <c r="M334" s="133">
        <v>0.0</v>
      </c>
      <c r="N334" s="133">
        <v>50.0</v>
      </c>
      <c r="O334" s="133">
        <v>300.0</v>
      </c>
      <c r="P334" s="133">
        <v>5.0</v>
      </c>
      <c r="Q334" s="133">
        <v>10.0</v>
      </c>
      <c r="R334" s="133">
        <v>5.0</v>
      </c>
    </row>
    <row r="335">
      <c r="A335" s="133" t="s">
        <v>480</v>
      </c>
      <c r="B335" s="134">
        <v>44855.0</v>
      </c>
      <c r="C335" s="133">
        <v>20.0</v>
      </c>
      <c r="D335" s="133">
        <v>60.0</v>
      </c>
      <c r="E335" s="133">
        <v>0.0</v>
      </c>
      <c r="F335" s="133">
        <v>30.0</v>
      </c>
      <c r="G335" s="133">
        <v>20.0</v>
      </c>
      <c r="H335" s="133">
        <v>0.0</v>
      </c>
      <c r="I335" s="133">
        <v>20.0</v>
      </c>
      <c r="J335" s="133">
        <v>0.0</v>
      </c>
      <c r="K335" s="133">
        <v>10.0</v>
      </c>
      <c r="L335" s="133">
        <v>10.0</v>
      </c>
      <c r="M335" s="133">
        <v>20.0</v>
      </c>
      <c r="N335" s="133">
        <v>0.0</v>
      </c>
      <c r="O335" s="133">
        <v>200.0</v>
      </c>
      <c r="P335" s="133">
        <v>0.0</v>
      </c>
      <c r="Q335" s="133">
        <v>0.0</v>
      </c>
      <c r="R335" s="133">
        <v>2.0</v>
      </c>
    </row>
    <row r="336">
      <c r="A336" s="133" t="s">
        <v>481</v>
      </c>
      <c r="B336" s="134">
        <v>44855.0</v>
      </c>
      <c r="C336" s="133">
        <v>20.0</v>
      </c>
      <c r="D336" s="133">
        <v>70.0</v>
      </c>
      <c r="E336" s="133">
        <v>5.0</v>
      </c>
      <c r="F336" s="133">
        <v>20.0</v>
      </c>
      <c r="G336" s="133">
        <v>16.0</v>
      </c>
      <c r="H336" s="133">
        <v>0.0</v>
      </c>
      <c r="I336" s="133">
        <v>50.0</v>
      </c>
      <c r="J336" s="133">
        <v>30.0</v>
      </c>
      <c r="K336" s="133">
        <v>10.0</v>
      </c>
      <c r="L336" s="133">
        <v>30.0</v>
      </c>
      <c r="M336" s="133">
        <v>20.0</v>
      </c>
      <c r="N336" s="133">
        <v>0.0</v>
      </c>
      <c r="O336" s="133">
        <v>200.0</v>
      </c>
      <c r="P336" s="133">
        <v>2.0</v>
      </c>
      <c r="Q336" s="133">
        <v>10.0</v>
      </c>
      <c r="R336" s="133">
        <v>2.0</v>
      </c>
    </row>
    <row r="337">
      <c r="A337" s="133" t="s">
        <v>482</v>
      </c>
      <c r="B337" s="134">
        <v>44855.0</v>
      </c>
      <c r="C337" s="133">
        <v>120.0</v>
      </c>
      <c r="D337" s="133">
        <v>300.0</v>
      </c>
      <c r="E337" s="133">
        <v>40.0</v>
      </c>
      <c r="F337" s="133">
        <v>160.0</v>
      </c>
      <c r="G337" s="133">
        <v>200.0</v>
      </c>
      <c r="H337" s="133">
        <v>100.0</v>
      </c>
      <c r="I337" s="133">
        <v>200.0</v>
      </c>
      <c r="J337" s="133">
        <v>100.0</v>
      </c>
      <c r="K337" s="133">
        <v>0.0</v>
      </c>
      <c r="L337" s="133">
        <v>60.0</v>
      </c>
      <c r="M337" s="133">
        <v>20.0</v>
      </c>
      <c r="N337" s="133">
        <v>100.0</v>
      </c>
      <c r="O337" s="133">
        <v>300.0</v>
      </c>
      <c r="P337" s="133">
        <v>6.0</v>
      </c>
      <c r="Q337" s="133">
        <v>20.0</v>
      </c>
      <c r="R337" s="133">
        <v>10.0</v>
      </c>
    </row>
    <row r="338">
      <c r="A338" s="133" t="s">
        <v>483</v>
      </c>
      <c r="B338" s="134">
        <v>44855.0</v>
      </c>
      <c r="C338" s="133">
        <v>60.0</v>
      </c>
      <c r="D338" s="133">
        <v>60.0</v>
      </c>
      <c r="E338" s="133">
        <v>0.0</v>
      </c>
      <c r="F338" s="133">
        <v>50.0</v>
      </c>
      <c r="G338" s="133">
        <v>44.0</v>
      </c>
      <c r="H338" s="133">
        <v>50.0</v>
      </c>
      <c r="I338" s="133">
        <v>40.0</v>
      </c>
      <c r="J338" s="133">
        <v>10.0</v>
      </c>
      <c r="K338" s="133">
        <v>0.0</v>
      </c>
      <c r="L338" s="133">
        <v>10.0</v>
      </c>
      <c r="M338" s="133">
        <v>10.0</v>
      </c>
      <c r="N338" s="133">
        <v>50.0</v>
      </c>
      <c r="O338" s="133">
        <v>300.0</v>
      </c>
      <c r="P338" s="133">
        <v>4.0</v>
      </c>
      <c r="Q338" s="133">
        <v>10.0</v>
      </c>
      <c r="R338" s="133">
        <v>2.0</v>
      </c>
    </row>
    <row r="339">
      <c r="A339" s="133" t="s">
        <v>484</v>
      </c>
      <c r="B339" s="134">
        <v>44855.0</v>
      </c>
      <c r="C339" s="133">
        <v>20.0</v>
      </c>
      <c r="D339" s="133">
        <v>30.0</v>
      </c>
      <c r="E339" s="133">
        <v>0.0</v>
      </c>
      <c r="F339" s="133">
        <v>100.0</v>
      </c>
      <c r="G339" s="133">
        <v>100.0</v>
      </c>
      <c r="H339" s="133">
        <v>50.0</v>
      </c>
      <c r="I339" s="133">
        <v>60.0</v>
      </c>
      <c r="J339" s="133">
        <v>30.0</v>
      </c>
      <c r="K339" s="133">
        <v>0.0</v>
      </c>
      <c r="L339" s="133">
        <v>40.0</v>
      </c>
      <c r="M339" s="133">
        <v>40.0</v>
      </c>
      <c r="N339" s="133">
        <v>50.0</v>
      </c>
      <c r="O339" s="133">
        <v>400.0</v>
      </c>
      <c r="P339" s="133">
        <v>4.0</v>
      </c>
      <c r="Q339" s="133">
        <v>15.0</v>
      </c>
      <c r="R339" s="133">
        <v>3.0</v>
      </c>
    </row>
    <row r="340">
      <c r="A340" s="133" t="s">
        <v>485</v>
      </c>
      <c r="B340" s="134">
        <v>44855.0</v>
      </c>
      <c r="C340" s="133">
        <v>40.0</v>
      </c>
      <c r="D340" s="133">
        <v>40.0</v>
      </c>
      <c r="E340" s="133">
        <v>5.0</v>
      </c>
      <c r="F340" s="133">
        <v>60.0</v>
      </c>
      <c r="G340" s="133">
        <v>76.0</v>
      </c>
      <c r="H340" s="133">
        <v>50.0</v>
      </c>
      <c r="I340" s="133">
        <v>50.0</v>
      </c>
      <c r="J340" s="133">
        <v>50.0</v>
      </c>
      <c r="K340" s="133">
        <v>0.0</v>
      </c>
      <c r="L340" s="133">
        <v>30.0</v>
      </c>
      <c r="M340" s="133">
        <v>40.0</v>
      </c>
      <c r="N340" s="133">
        <v>80.0</v>
      </c>
      <c r="O340" s="133">
        <v>300.0</v>
      </c>
      <c r="P340" s="133">
        <v>2.0</v>
      </c>
      <c r="Q340" s="133">
        <v>10.0</v>
      </c>
      <c r="R340" s="133">
        <v>0.0</v>
      </c>
    </row>
    <row r="341">
      <c r="A341" s="133" t="s">
        <v>486</v>
      </c>
      <c r="B341" s="134">
        <v>44855.0</v>
      </c>
      <c r="C341" s="133">
        <v>60.0</v>
      </c>
      <c r="D341" s="133">
        <v>100.0</v>
      </c>
      <c r="E341" s="133">
        <v>30.0</v>
      </c>
      <c r="F341" s="133">
        <v>100.0</v>
      </c>
      <c r="G341" s="133">
        <v>100.0</v>
      </c>
      <c r="H341" s="133">
        <v>0.0</v>
      </c>
      <c r="I341" s="133">
        <v>100.0</v>
      </c>
      <c r="J341" s="133">
        <v>40.0</v>
      </c>
      <c r="K341" s="133">
        <v>0.0</v>
      </c>
      <c r="L341" s="133">
        <v>0.0</v>
      </c>
      <c r="M341" s="133">
        <v>0.0</v>
      </c>
      <c r="N341" s="133">
        <v>0.0</v>
      </c>
      <c r="O341" s="133">
        <v>100.0</v>
      </c>
      <c r="P341" s="133">
        <v>5.0</v>
      </c>
      <c r="Q341" s="133">
        <v>15.0</v>
      </c>
      <c r="R341" s="133">
        <v>0.0</v>
      </c>
    </row>
    <row r="342">
      <c r="A342" s="133" t="s">
        <v>453</v>
      </c>
      <c r="B342" s="134">
        <v>44886.0</v>
      </c>
      <c r="C342" s="133">
        <v>1000.0</v>
      </c>
      <c r="D342" s="133">
        <v>240.0</v>
      </c>
      <c r="E342" s="133">
        <v>100.0</v>
      </c>
      <c r="F342" s="133">
        <v>0.0</v>
      </c>
      <c r="G342" s="133">
        <v>0.0</v>
      </c>
      <c r="H342" s="133">
        <v>200.0</v>
      </c>
      <c r="I342" s="133">
        <v>500.0</v>
      </c>
      <c r="J342" s="133">
        <v>200.0</v>
      </c>
      <c r="K342" s="133">
        <v>500.0</v>
      </c>
      <c r="L342" s="133">
        <v>0.0</v>
      </c>
      <c r="M342" s="133">
        <v>0.0</v>
      </c>
      <c r="N342" s="133">
        <v>300.0</v>
      </c>
      <c r="O342" s="133">
        <v>0.0</v>
      </c>
      <c r="P342" s="133">
        <v>50.0</v>
      </c>
      <c r="Q342" s="133">
        <v>50.0</v>
      </c>
      <c r="R342" s="133">
        <v>25.0</v>
      </c>
    </row>
    <row r="343">
      <c r="A343" s="133" t="s">
        <v>454</v>
      </c>
      <c r="B343" s="134">
        <v>44886.0</v>
      </c>
      <c r="C343" s="133">
        <v>40.0</v>
      </c>
      <c r="D343" s="133">
        <v>60.0</v>
      </c>
      <c r="E343" s="133">
        <v>5.0</v>
      </c>
      <c r="F343" s="133">
        <v>50.0</v>
      </c>
      <c r="G343" s="133">
        <v>40.0</v>
      </c>
      <c r="H343" s="133">
        <v>50.0</v>
      </c>
      <c r="I343" s="133">
        <v>40.0</v>
      </c>
      <c r="J343" s="133">
        <v>40.0</v>
      </c>
      <c r="K343" s="133">
        <v>0.0</v>
      </c>
      <c r="L343" s="133">
        <v>30.0</v>
      </c>
      <c r="M343" s="133">
        <v>0.0</v>
      </c>
      <c r="N343" s="133">
        <v>0.0</v>
      </c>
      <c r="O343" s="133">
        <v>300.0</v>
      </c>
      <c r="P343" s="133">
        <v>4.0</v>
      </c>
      <c r="Q343" s="133">
        <v>10.0</v>
      </c>
      <c r="R343" s="133">
        <v>5.0</v>
      </c>
    </row>
    <row r="344">
      <c r="A344" s="133" t="s">
        <v>455</v>
      </c>
      <c r="B344" s="134">
        <v>44886.0</v>
      </c>
      <c r="C344" s="133">
        <v>80.0</v>
      </c>
      <c r="D344" s="133">
        <v>50.0</v>
      </c>
      <c r="E344" s="133">
        <v>20.0</v>
      </c>
      <c r="F344" s="133">
        <v>20.0</v>
      </c>
      <c r="G344" s="133">
        <v>20.0</v>
      </c>
      <c r="H344" s="133">
        <v>0.0</v>
      </c>
      <c r="I344" s="133">
        <v>60.0</v>
      </c>
      <c r="J344" s="133">
        <v>20.0</v>
      </c>
      <c r="K344" s="133">
        <v>0.0</v>
      </c>
      <c r="L344" s="133">
        <v>20.0</v>
      </c>
      <c r="M344" s="133">
        <v>0.0</v>
      </c>
      <c r="N344" s="133">
        <v>40.0</v>
      </c>
      <c r="O344" s="133">
        <v>300.0</v>
      </c>
      <c r="P344" s="133">
        <v>5.0</v>
      </c>
      <c r="Q344" s="133">
        <v>10.0</v>
      </c>
      <c r="R344" s="133">
        <v>3.0</v>
      </c>
    </row>
    <row r="345">
      <c r="A345" s="133" t="s">
        <v>456</v>
      </c>
      <c r="B345" s="134">
        <v>44886.0</v>
      </c>
      <c r="C345" s="133">
        <v>20.0</v>
      </c>
      <c r="D345" s="133">
        <v>70.0</v>
      </c>
      <c r="E345" s="133">
        <v>20.0</v>
      </c>
      <c r="F345" s="133">
        <v>40.0</v>
      </c>
      <c r="G345" s="133">
        <v>48.0</v>
      </c>
      <c r="H345" s="133">
        <v>50.0</v>
      </c>
      <c r="I345" s="133">
        <v>70.0</v>
      </c>
      <c r="J345" s="133">
        <v>40.0</v>
      </c>
      <c r="K345" s="133">
        <v>20.0</v>
      </c>
      <c r="L345" s="133">
        <v>30.0</v>
      </c>
      <c r="M345" s="133">
        <v>50.0</v>
      </c>
      <c r="N345" s="133">
        <v>58.0</v>
      </c>
      <c r="O345" s="133">
        <v>400.0</v>
      </c>
      <c r="P345" s="133">
        <v>0.0</v>
      </c>
      <c r="Q345" s="133">
        <v>10.0</v>
      </c>
      <c r="R345" s="133">
        <v>5.0</v>
      </c>
    </row>
    <row r="346">
      <c r="A346" s="133" t="s">
        <v>457</v>
      </c>
      <c r="B346" s="134">
        <v>44886.0</v>
      </c>
      <c r="C346" s="133">
        <v>60.0</v>
      </c>
      <c r="D346" s="133">
        <v>110.0</v>
      </c>
      <c r="E346" s="133">
        <v>15.0</v>
      </c>
      <c r="F346" s="133">
        <v>100.0</v>
      </c>
      <c r="G346" s="133">
        <v>100.0</v>
      </c>
      <c r="H346" s="133">
        <v>100.0</v>
      </c>
      <c r="I346" s="133">
        <v>100.0</v>
      </c>
      <c r="J346" s="133">
        <v>40.0</v>
      </c>
      <c r="K346" s="133">
        <v>0.0</v>
      </c>
      <c r="L346" s="133">
        <v>10.0</v>
      </c>
      <c r="M346" s="133">
        <v>50.0</v>
      </c>
      <c r="N346" s="133">
        <v>30.0</v>
      </c>
      <c r="O346" s="133">
        <v>600.0</v>
      </c>
      <c r="P346" s="133">
        <v>3.0</v>
      </c>
      <c r="Q346" s="133">
        <v>20.0</v>
      </c>
      <c r="R346" s="133">
        <v>5.0</v>
      </c>
    </row>
    <row r="347">
      <c r="A347" s="133" t="s">
        <v>458</v>
      </c>
      <c r="B347" s="134">
        <v>44886.0</v>
      </c>
      <c r="C347" s="133">
        <v>20.0</v>
      </c>
      <c r="D347" s="133">
        <v>40.0</v>
      </c>
      <c r="E347" s="133">
        <v>0.0</v>
      </c>
      <c r="F347" s="133">
        <v>20.0</v>
      </c>
      <c r="G347" s="133">
        <v>40.0</v>
      </c>
      <c r="H347" s="133">
        <v>50.0</v>
      </c>
      <c r="I347" s="133">
        <v>40.0</v>
      </c>
      <c r="J347" s="133">
        <v>20.0</v>
      </c>
      <c r="K347" s="133">
        <v>10.0</v>
      </c>
      <c r="L347" s="133">
        <v>20.0</v>
      </c>
      <c r="M347" s="133">
        <v>0.0</v>
      </c>
      <c r="N347" s="133">
        <v>20.0</v>
      </c>
      <c r="O347" s="133">
        <v>100.0</v>
      </c>
      <c r="P347" s="133">
        <v>0.0</v>
      </c>
      <c r="Q347" s="133">
        <v>0.0</v>
      </c>
      <c r="R347" s="133">
        <v>0.0</v>
      </c>
    </row>
    <row r="348">
      <c r="A348" s="133" t="s">
        <v>459</v>
      </c>
      <c r="B348" s="134">
        <v>44886.0</v>
      </c>
      <c r="C348" s="133">
        <v>40.0</v>
      </c>
      <c r="D348" s="133">
        <v>30.0</v>
      </c>
      <c r="E348" s="133">
        <v>5.0</v>
      </c>
      <c r="F348" s="133">
        <v>10.0</v>
      </c>
      <c r="G348" s="133">
        <v>0.0</v>
      </c>
      <c r="H348" s="133">
        <v>0.0</v>
      </c>
      <c r="I348" s="133">
        <v>30.0</v>
      </c>
      <c r="J348" s="133">
        <v>10.0</v>
      </c>
      <c r="K348" s="133">
        <v>0.0</v>
      </c>
      <c r="L348" s="133">
        <v>0.0</v>
      </c>
      <c r="M348" s="133">
        <v>0.0</v>
      </c>
      <c r="N348" s="133">
        <v>0.0</v>
      </c>
      <c r="O348" s="133">
        <v>0.0</v>
      </c>
      <c r="P348" s="133">
        <v>0.0</v>
      </c>
      <c r="Q348" s="133">
        <v>0.0</v>
      </c>
      <c r="R348" s="133">
        <v>3.0</v>
      </c>
    </row>
    <row r="349">
      <c r="A349" s="133" t="s">
        <v>460</v>
      </c>
      <c r="B349" s="134">
        <v>44886.0</v>
      </c>
      <c r="C349" s="133">
        <v>60.0</v>
      </c>
      <c r="D349" s="133">
        <v>130.0</v>
      </c>
      <c r="E349" s="133">
        <v>10.0</v>
      </c>
      <c r="F349" s="133">
        <v>50.0</v>
      </c>
      <c r="G349" s="133">
        <v>56.0</v>
      </c>
      <c r="H349" s="133">
        <v>50.0</v>
      </c>
      <c r="I349" s="133">
        <v>50.0</v>
      </c>
      <c r="J349" s="133">
        <v>20.0</v>
      </c>
      <c r="K349" s="133">
        <v>10.0</v>
      </c>
      <c r="L349" s="133">
        <v>60.0</v>
      </c>
      <c r="M349" s="133">
        <v>0.0</v>
      </c>
      <c r="N349" s="133">
        <v>0.0</v>
      </c>
      <c r="O349" s="133">
        <v>500.0</v>
      </c>
      <c r="P349" s="133">
        <v>2.0</v>
      </c>
      <c r="Q349" s="133">
        <v>10.0</v>
      </c>
      <c r="R349" s="133">
        <v>7.0</v>
      </c>
    </row>
    <row r="350">
      <c r="A350" s="133" t="s">
        <v>461</v>
      </c>
      <c r="B350" s="134">
        <v>44886.0</v>
      </c>
      <c r="C350" s="133">
        <v>60.0</v>
      </c>
      <c r="D350" s="133">
        <v>100.0</v>
      </c>
      <c r="E350" s="133">
        <v>0.0</v>
      </c>
      <c r="F350" s="133">
        <v>0.0</v>
      </c>
      <c r="G350" s="133">
        <v>0.0</v>
      </c>
      <c r="H350" s="133">
        <v>0.0</v>
      </c>
      <c r="I350" s="133">
        <v>30.0</v>
      </c>
      <c r="J350" s="133">
        <v>40.0</v>
      </c>
      <c r="K350" s="133">
        <v>10.0</v>
      </c>
      <c r="L350" s="133">
        <v>10.0</v>
      </c>
      <c r="M350" s="133">
        <v>40.0</v>
      </c>
      <c r="N350" s="133">
        <v>50.0</v>
      </c>
      <c r="O350" s="133">
        <v>300.0</v>
      </c>
      <c r="P350" s="133">
        <v>3.0</v>
      </c>
      <c r="Q350" s="133">
        <v>10.0</v>
      </c>
      <c r="R350" s="133">
        <v>5.0</v>
      </c>
    </row>
    <row r="351">
      <c r="A351" s="133" t="s">
        <v>462</v>
      </c>
      <c r="B351" s="134">
        <v>44886.0</v>
      </c>
      <c r="C351" s="133">
        <v>60.0</v>
      </c>
      <c r="D351" s="133">
        <v>130.0</v>
      </c>
      <c r="E351" s="133">
        <v>45.0</v>
      </c>
      <c r="F351" s="133">
        <v>70.0</v>
      </c>
      <c r="G351" s="133">
        <v>48.0</v>
      </c>
      <c r="H351" s="133">
        <v>50.0</v>
      </c>
      <c r="I351" s="133">
        <v>30.0</v>
      </c>
      <c r="J351" s="133">
        <v>20.0</v>
      </c>
      <c r="K351" s="133">
        <v>10.0</v>
      </c>
      <c r="L351" s="133">
        <v>30.0</v>
      </c>
      <c r="M351" s="133">
        <v>30.0</v>
      </c>
      <c r="N351" s="133">
        <v>0.0</v>
      </c>
      <c r="O351" s="133">
        <v>600.0</v>
      </c>
      <c r="P351" s="133">
        <v>0.0</v>
      </c>
      <c r="Q351" s="133">
        <v>10.0</v>
      </c>
      <c r="R351" s="133">
        <v>5.0</v>
      </c>
    </row>
    <row r="352">
      <c r="A352" s="133" t="s">
        <v>463</v>
      </c>
      <c r="B352" s="134">
        <v>44886.0</v>
      </c>
      <c r="C352" s="133">
        <v>80.0</v>
      </c>
      <c r="D352" s="133">
        <v>160.0</v>
      </c>
      <c r="E352" s="133">
        <v>20.0</v>
      </c>
      <c r="F352" s="133">
        <v>100.0</v>
      </c>
      <c r="G352" s="133">
        <v>100.0</v>
      </c>
      <c r="H352" s="133">
        <v>100.0</v>
      </c>
      <c r="I352" s="133">
        <v>100.0</v>
      </c>
      <c r="J352" s="133">
        <v>50.0</v>
      </c>
      <c r="K352" s="133">
        <v>30.0</v>
      </c>
      <c r="L352" s="133">
        <v>50.0</v>
      </c>
      <c r="M352" s="133">
        <v>0.0</v>
      </c>
      <c r="N352" s="133">
        <v>40.0</v>
      </c>
      <c r="O352" s="133">
        <v>400.0</v>
      </c>
      <c r="P352" s="133">
        <v>4.0</v>
      </c>
      <c r="Q352" s="133">
        <v>15.0</v>
      </c>
      <c r="R352" s="133">
        <v>4.0</v>
      </c>
    </row>
    <row r="353">
      <c r="A353" s="133" t="s">
        <v>464</v>
      </c>
      <c r="B353" s="134">
        <v>44886.0</v>
      </c>
      <c r="C353" s="133">
        <v>0.0</v>
      </c>
      <c r="D353" s="133">
        <v>0.0</v>
      </c>
      <c r="E353" s="133">
        <v>0.0</v>
      </c>
      <c r="F353" s="133">
        <v>20.0</v>
      </c>
      <c r="G353" s="133">
        <v>0.0</v>
      </c>
      <c r="H353" s="133">
        <v>50.0</v>
      </c>
      <c r="I353" s="133">
        <v>0.0</v>
      </c>
      <c r="J353" s="133">
        <v>20.0</v>
      </c>
      <c r="K353" s="133">
        <v>0.0</v>
      </c>
      <c r="L353" s="133">
        <v>0.0</v>
      </c>
      <c r="M353" s="133">
        <v>0.0</v>
      </c>
      <c r="N353" s="133">
        <v>0.0</v>
      </c>
      <c r="O353" s="133">
        <v>200.0</v>
      </c>
      <c r="P353" s="133">
        <v>0.0</v>
      </c>
      <c r="Q353" s="133">
        <v>0.0</v>
      </c>
      <c r="R353" s="133">
        <v>5.0</v>
      </c>
    </row>
    <row r="354">
      <c r="A354" s="133" t="s">
        <v>465</v>
      </c>
      <c r="B354" s="134">
        <v>44886.0</v>
      </c>
      <c r="C354" s="133">
        <v>180.0</v>
      </c>
      <c r="D354" s="133">
        <v>270.0</v>
      </c>
      <c r="E354" s="133">
        <v>65.0</v>
      </c>
      <c r="F354" s="133">
        <v>160.0</v>
      </c>
      <c r="G354" s="133">
        <v>180.0</v>
      </c>
      <c r="H354" s="133">
        <v>140.0</v>
      </c>
      <c r="I354" s="133">
        <v>200.0</v>
      </c>
      <c r="J354" s="133">
        <v>100.0</v>
      </c>
      <c r="K354" s="133">
        <v>0.0</v>
      </c>
      <c r="L354" s="133">
        <v>60.0</v>
      </c>
      <c r="M354" s="133">
        <v>20.0</v>
      </c>
      <c r="N354" s="133">
        <v>100.0</v>
      </c>
      <c r="O354" s="133">
        <v>1000.0</v>
      </c>
      <c r="P354" s="133">
        <v>10.0</v>
      </c>
      <c r="Q354" s="133">
        <v>30.0</v>
      </c>
      <c r="R354" s="133">
        <v>12.0</v>
      </c>
    </row>
    <row r="355">
      <c r="A355" s="133" t="s">
        <v>466</v>
      </c>
      <c r="B355" s="134">
        <v>44886.0</v>
      </c>
      <c r="C355" s="133">
        <v>60.0</v>
      </c>
      <c r="D355" s="133">
        <v>90.0</v>
      </c>
      <c r="E355" s="133">
        <v>25.0</v>
      </c>
      <c r="F355" s="133">
        <v>10.0</v>
      </c>
      <c r="G355" s="133">
        <v>4.0</v>
      </c>
      <c r="H355" s="133">
        <v>0.0</v>
      </c>
      <c r="I355" s="133">
        <v>10.0</v>
      </c>
      <c r="J355" s="133">
        <v>40.0</v>
      </c>
      <c r="K355" s="133">
        <v>20.0</v>
      </c>
      <c r="L355" s="133">
        <v>0.0</v>
      </c>
      <c r="M355" s="133">
        <v>0.0</v>
      </c>
      <c r="N355" s="133">
        <v>10.0</v>
      </c>
      <c r="O355" s="133">
        <v>200.0</v>
      </c>
      <c r="P355" s="133">
        <v>3.0</v>
      </c>
      <c r="Q355" s="133">
        <v>10.0</v>
      </c>
      <c r="R355" s="133">
        <v>0.0</v>
      </c>
    </row>
    <row r="356">
      <c r="A356" s="133" t="s">
        <v>467</v>
      </c>
      <c r="B356" s="134">
        <v>44886.0</v>
      </c>
      <c r="C356" s="133">
        <v>40.0</v>
      </c>
      <c r="D356" s="133">
        <v>100.0</v>
      </c>
      <c r="E356" s="133">
        <v>0.0</v>
      </c>
      <c r="F356" s="133">
        <v>0.0</v>
      </c>
      <c r="G356" s="133">
        <v>0.0</v>
      </c>
      <c r="H356" s="133">
        <v>0.0</v>
      </c>
      <c r="I356" s="133">
        <v>0.0</v>
      </c>
      <c r="J356" s="133">
        <v>30.0</v>
      </c>
      <c r="K356" s="133">
        <v>0.0</v>
      </c>
      <c r="L356" s="133">
        <v>0.0</v>
      </c>
      <c r="M356" s="133">
        <v>30.0</v>
      </c>
      <c r="N356" s="133">
        <v>0.0</v>
      </c>
      <c r="O356" s="133">
        <v>400.0</v>
      </c>
      <c r="P356" s="133">
        <v>0.0</v>
      </c>
      <c r="Q356" s="133">
        <v>10.0</v>
      </c>
      <c r="R356" s="133">
        <v>0.0</v>
      </c>
    </row>
    <row r="357">
      <c r="A357" s="133" t="s">
        <v>468</v>
      </c>
      <c r="B357" s="134">
        <v>44886.0</v>
      </c>
      <c r="C357" s="133">
        <v>20.0</v>
      </c>
      <c r="D357" s="133">
        <v>40.0</v>
      </c>
      <c r="E357" s="133">
        <v>0.0</v>
      </c>
      <c r="F357" s="133">
        <v>0.0</v>
      </c>
      <c r="G357" s="133">
        <v>0.0</v>
      </c>
      <c r="H357" s="133">
        <v>0.0</v>
      </c>
      <c r="I357" s="133">
        <v>40.0</v>
      </c>
      <c r="J357" s="133">
        <v>20.0</v>
      </c>
      <c r="K357" s="133">
        <v>10.0</v>
      </c>
      <c r="L357" s="133">
        <v>0.0</v>
      </c>
      <c r="M357" s="133">
        <v>40.0</v>
      </c>
      <c r="N357" s="133">
        <v>34.0</v>
      </c>
      <c r="O357" s="133">
        <v>200.0</v>
      </c>
      <c r="P357" s="133">
        <v>1.0</v>
      </c>
      <c r="Q357" s="133">
        <v>10.0</v>
      </c>
      <c r="R357" s="133">
        <v>3.0</v>
      </c>
    </row>
    <row r="358">
      <c r="A358" s="133" t="s">
        <v>469</v>
      </c>
      <c r="B358" s="134">
        <v>44886.0</v>
      </c>
      <c r="C358" s="133">
        <v>100.0</v>
      </c>
      <c r="D358" s="133">
        <v>230.0</v>
      </c>
      <c r="E358" s="133">
        <v>50.0</v>
      </c>
      <c r="F358" s="133">
        <v>100.0</v>
      </c>
      <c r="G358" s="133">
        <v>84.0</v>
      </c>
      <c r="H358" s="133">
        <v>100.0</v>
      </c>
      <c r="I358" s="133">
        <v>100.0</v>
      </c>
      <c r="J358" s="133">
        <v>100.0</v>
      </c>
      <c r="K358" s="133">
        <v>40.0</v>
      </c>
      <c r="L358" s="133">
        <v>50.0</v>
      </c>
      <c r="M358" s="133">
        <v>0.0</v>
      </c>
      <c r="N358" s="133">
        <v>100.0</v>
      </c>
      <c r="O358" s="133">
        <v>600.0</v>
      </c>
      <c r="P358" s="133">
        <v>5.0</v>
      </c>
      <c r="Q358" s="133">
        <v>20.0</v>
      </c>
      <c r="R358" s="133">
        <v>10.0</v>
      </c>
    </row>
    <row r="359">
      <c r="A359" s="133" t="s">
        <v>470</v>
      </c>
      <c r="B359" s="134">
        <v>44886.0</v>
      </c>
      <c r="C359" s="133">
        <v>60.0</v>
      </c>
      <c r="D359" s="133">
        <v>0.0</v>
      </c>
      <c r="E359" s="133">
        <v>0.0</v>
      </c>
      <c r="F359" s="133">
        <v>0.0</v>
      </c>
      <c r="G359" s="133">
        <v>0.0</v>
      </c>
      <c r="H359" s="133">
        <v>0.0</v>
      </c>
      <c r="I359" s="133">
        <v>20.0</v>
      </c>
      <c r="J359" s="133">
        <v>40.0</v>
      </c>
      <c r="K359" s="133">
        <v>0.0</v>
      </c>
      <c r="L359" s="133">
        <v>0.0</v>
      </c>
      <c r="M359" s="133">
        <v>60.0</v>
      </c>
      <c r="N359" s="133">
        <v>0.0</v>
      </c>
      <c r="O359" s="133">
        <v>300.0</v>
      </c>
      <c r="P359" s="133">
        <v>3.0</v>
      </c>
      <c r="Q359" s="133">
        <v>10.0</v>
      </c>
      <c r="R359" s="133">
        <v>4.0</v>
      </c>
    </row>
    <row r="360">
      <c r="A360" s="133" t="s">
        <v>471</v>
      </c>
      <c r="B360" s="134">
        <v>44886.0</v>
      </c>
      <c r="C360" s="133">
        <v>40.0</v>
      </c>
      <c r="D360" s="133">
        <v>60.0</v>
      </c>
      <c r="E360" s="133">
        <v>0.0</v>
      </c>
      <c r="F360" s="133">
        <v>30.0</v>
      </c>
      <c r="G360" s="133">
        <v>32.0</v>
      </c>
      <c r="H360" s="133">
        <v>0.0</v>
      </c>
      <c r="I360" s="133">
        <v>30.0</v>
      </c>
      <c r="J360" s="133">
        <v>10.0</v>
      </c>
      <c r="K360" s="133">
        <v>20.0</v>
      </c>
      <c r="L360" s="133">
        <v>0.0</v>
      </c>
      <c r="M360" s="133">
        <v>0.0</v>
      </c>
      <c r="N360" s="133">
        <v>80.0</v>
      </c>
      <c r="O360" s="133">
        <v>100.0</v>
      </c>
      <c r="P360" s="133">
        <v>4.0</v>
      </c>
      <c r="Q360" s="133">
        <v>10.0</v>
      </c>
      <c r="R360" s="133">
        <v>6.0</v>
      </c>
    </row>
    <row r="361">
      <c r="A361" s="133" t="s">
        <v>472</v>
      </c>
      <c r="B361" s="134">
        <v>44886.0</v>
      </c>
      <c r="C361" s="133">
        <v>40.0</v>
      </c>
      <c r="D361" s="133">
        <v>40.0</v>
      </c>
      <c r="E361" s="133">
        <v>10.0</v>
      </c>
      <c r="F361" s="133">
        <v>20.0</v>
      </c>
      <c r="G361" s="133">
        <v>50.0</v>
      </c>
      <c r="H361" s="133">
        <v>50.0</v>
      </c>
      <c r="I361" s="133">
        <v>20.0</v>
      </c>
      <c r="J361" s="133">
        <v>0.0</v>
      </c>
      <c r="K361" s="133">
        <v>10.0</v>
      </c>
      <c r="L361" s="133">
        <v>20.0</v>
      </c>
      <c r="M361" s="133">
        <v>40.0</v>
      </c>
      <c r="N361" s="133">
        <v>20.0</v>
      </c>
      <c r="O361" s="133">
        <v>200.0</v>
      </c>
      <c r="P361" s="133">
        <v>0.0</v>
      </c>
      <c r="Q361" s="133">
        <v>0.0</v>
      </c>
      <c r="R361" s="133">
        <v>2.0</v>
      </c>
    </row>
    <row r="362">
      <c r="A362" s="133" t="s">
        <v>473</v>
      </c>
      <c r="B362" s="134">
        <v>44886.0</v>
      </c>
      <c r="C362" s="133">
        <v>60.0</v>
      </c>
      <c r="D362" s="133">
        <v>50.0</v>
      </c>
      <c r="E362" s="133">
        <v>10.0</v>
      </c>
      <c r="F362" s="133">
        <v>40.0</v>
      </c>
      <c r="G362" s="133">
        <v>30.0</v>
      </c>
      <c r="H362" s="133">
        <v>0.0</v>
      </c>
      <c r="I362" s="133">
        <v>30.0</v>
      </c>
      <c r="J362" s="133">
        <v>40.0</v>
      </c>
      <c r="K362" s="133">
        <v>10.0</v>
      </c>
      <c r="L362" s="133">
        <v>0.0</v>
      </c>
      <c r="M362" s="133">
        <v>5.0</v>
      </c>
      <c r="N362" s="133">
        <v>30.0</v>
      </c>
      <c r="O362" s="133">
        <v>100.0</v>
      </c>
      <c r="P362" s="133">
        <v>3.0</v>
      </c>
      <c r="Q362" s="133">
        <v>10.0</v>
      </c>
      <c r="R362" s="133">
        <v>4.0</v>
      </c>
    </row>
    <row r="363">
      <c r="A363" s="133" t="s">
        <v>474</v>
      </c>
      <c r="B363" s="134">
        <v>44886.0</v>
      </c>
      <c r="C363" s="133">
        <v>0.0</v>
      </c>
      <c r="D363" s="133">
        <v>0.0</v>
      </c>
      <c r="E363" s="133">
        <v>0.0</v>
      </c>
      <c r="F363" s="133">
        <v>0.0</v>
      </c>
      <c r="G363" s="133">
        <v>0.0</v>
      </c>
      <c r="H363" s="133">
        <v>0.0</v>
      </c>
      <c r="I363" s="133">
        <v>0.0</v>
      </c>
      <c r="J363" s="133">
        <v>0.0</v>
      </c>
      <c r="K363" s="133">
        <v>0.0</v>
      </c>
      <c r="L363" s="133">
        <v>70.0</v>
      </c>
      <c r="M363" s="133">
        <v>0.0</v>
      </c>
      <c r="N363" s="133">
        <v>0.0</v>
      </c>
      <c r="O363" s="133">
        <v>400.0</v>
      </c>
      <c r="P363" s="133">
        <v>5.0</v>
      </c>
      <c r="Q363" s="133">
        <v>7.0</v>
      </c>
      <c r="R363" s="133">
        <v>0.0</v>
      </c>
    </row>
    <row r="364">
      <c r="A364" s="133" t="s">
        <v>475</v>
      </c>
      <c r="B364" s="134">
        <v>44886.0</v>
      </c>
      <c r="C364" s="133">
        <v>60.0</v>
      </c>
      <c r="D364" s="133">
        <v>20.0</v>
      </c>
      <c r="E364" s="133">
        <v>10.0</v>
      </c>
      <c r="F364" s="133">
        <v>30.0</v>
      </c>
      <c r="G364" s="133">
        <v>16.0</v>
      </c>
      <c r="H364" s="133">
        <v>0.0</v>
      </c>
      <c r="I364" s="133">
        <v>30.0</v>
      </c>
      <c r="J364" s="133">
        <v>10.0</v>
      </c>
      <c r="K364" s="133">
        <v>0.0</v>
      </c>
      <c r="L364" s="133">
        <v>30.0</v>
      </c>
      <c r="M364" s="133">
        <v>20.0</v>
      </c>
      <c r="N364" s="133">
        <v>0.0</v>
      </c>
      <c r="O364" s="133">
        <v>200.0</v>
      </c>
      <c r="P364" s="133">
        <v>3.0</v>
      </c>
      <c r="Q364" s="133">
        <v>10.0</v>
      </c>
      <c r="R364" s="133">
        <v>3.0</v>
      </c>
    </row>
    <row r="365">
      <c r="A365" s="133" t="s">
        <v>476</v>
      </c>
      <c r="B365" s="134">
        <v>44886.0</v>
      </c>
      <c r="C365" s="133">
        <v>60.0</v>
      </c>
      <c r="D365" s="133">
        <v>100.0</v>
      </c>
      <c r="E365" s="133">
        <v>40.0</v>
      </c>
      <c r="F365" s="133">
        <v>50.0</v>
      </c>
      <c r="G365" s="133">
        <v>52.0</v>
      </c>
      <c r="H365" s="133">
        <v>50.0</v>
      </c>
      <c r="I365" s="133">
        <v>60.0</v>
      </c>
      <c r="J365" s="133">
        <v>30.0</v>
      </c>
      <c r="K365" s="133">
        <v>30.0</v>
      </c>
      <c r="L365" s="133">
        <v>40.0</v>
      </c>
      <c r="M365" s="133">
        <v>20.0</v>
      </c>
      <c r="N365" s="133">
        <v>40.0</v>
      </c>
      <c r="O365" s="133">
        <v>300.0</v>
      </c>
      <c r="P365" s="133">
        <v>5.0</v>
      </c>
      <c r="Q365" s="133">
        <v>5.0</v>
      </c>
      <c r="R365" s="133">
        <v>5.0</v>
      </c>
    </row>
    <row r="366">
      <c r="A366" s="133" t="s">
        <v>477</v>
      </c>
      <c r="B366" s="134">
        <v>44886.0</v>
      </c>
      <c r="C366" s="133">
        <v>80.0</v>
      </c>
      <c r="D366" s="133">
        <v>0.0</v>
      </c>
      <c r="E366" s="133">
        <v>30.0</v>
      </c>
      <c r="F366" s="133">
        <v>60.0</v>
      </c>
      <c r="G366" s="133">
        <v>40.0</v>
      </c>
      <c r="H366" s="133">
        <v>50.0</v>
      </c>
      <c r="I366" s="133">
        <v>100.0</v>
      </c>
      <c r="J366" s="133">
        <v>50.0</v>
      </c>
      <c r="K366" s="133">
        <v>50.0</v>
      </c>
      <c r="L366" s="133">
        <v>70.0</v>
      </c>
      <c r="M366" s="133">
        <v>20.0</v>
      </c>
      <c r="N366" s="133">
        <v>50.0</v>
      </c>
      <c r="O366" s="133">
        <v>600.0</v>
      </c>
      <c r="P366" s="133">
        <v>0.0</v>
      </c>
      <c r="Q366" s="133">
        <v>15.0</v>
      </c>
      <c r="R366" s="133">
        <v>7.0</v>
      </c>
    </row>
    <row r="367">
      <c r="A367" s="133" t="s">
        <v>478</v>
      </c>
      <c r="B367" s="134">
        <v>44886.0</v>
      </c>
      <c r="C367" s="133">
        <v>100.0</v>
      </c>
      <c r="D367" s="133">
        <v>100.0</v>
      </c>
      <c r="E367" s="133">
        <v>40.0</v>
      </c>
      <c r="F367" s="133">
        <v>100.0</v>
      </c>
      <c r="G367" s="133">
        <v>100.0</v>
      </c>
      <c r="H367" s="133">
        <v>100.0</v>
      </c>
      <c r="I367" s="133">
        <v>100.0</v>
      </c>
      <c r="J367" s="133">
        <v>50.0</v>
      </c>
      <c r="K367" s="133">
        <v>20.0</v>
      </c>
      <c r="L367" s="133">
        <v>60.0</v>
      </c>
      <c r="M367" s="133">
        <v>40.0</v>
      </c>
      <c r="N367" s="133">
        <v>50.0</v>
      </c>
      <c r="O367" s="133">
        <v>600.0</v>
      </c>
      <c r="P367" s="133">
        <v>0.0</v>
      </c>
      <c r="Q367" s="133">
        <v>10.0</v>
      </c>
      <c r="R367" s="133">
        <v>7.0</v>
      </c>
    </row>
    <row r="368">
      <c r="A368" s="133" t="s">
        <v>479</v>
      </c>
      <c r="B368" s="134">
        <v>44886.0</v>
      </c>
      <c r="C368" s="133">
        <v>100.0</v>
      </c>
      <c r="D368" s="133">
        <v>100.0</v>
      </c>
      <c r="E368" s="133">
        <v>20.0</v>
      </c>
      <c r="F368" s="133">
        <v>30.0</v>
      </c>
      <c r="G368" s="133">
        <v>32.0</v>
      </c>
      <c r="H368" s="133">
        <v>0.0</v>
      </c>
      <c r="I368" s="133">
        <v>50.0</v>
      </c>
      <c r="J368" s="133">
        <v>40.0</v>
      </c>
      <c r="K368" s="133">
        <v>10.0</v>
      </c>
      <c r="L368" s="133">
        <v>50.0</v>
      </c>
      <c r="M368" s="133">
        <v>0.0</v>
      </c>
      <c r="N368" s="133">
        <v>50.0</v>
      </c>
      <c r="O368" s="133">
        <v>300.0</v>
      </c>
      <c r="P368" s="133">
        <v>5.0</v>
      </c>
      <c r="Q368" s="133">
        <v>10.0</v>
      </c>
      <c r="R368" s="133">
        <v>5.0</v>
      </c>
    </row>
    <row r="369">
      <c r="A369" s="133" t="s">
        <v>480</v>
      </c>
      <c r="B369" s="134">
        <v>44886.0</v>
      </c>
      <c r="C369" s="133">
        <v>20.0</v>
      </c>
      <c r="D369" s="133">
        <v>60.0</v>
      </c>
      <c r="E369" s="133">
        <v>0.0</v>
      </c>
      <c r="F369" s="133">
        <v>30.0</v>
      </c>
      <c r="G369" s="133">
        <v>20.0</v>
      </c>
      <c r="H369" s="133">
        <v>0.0</v>
      </c>
      <c r="I369" s="133">
        <v>20.0</v>
      </c>
      <c r="J369" s="133">
        <v>0.0</v>
      </c>
      <c r="K369" s="133">
        <v>10.0</v>
      </c>
      <c r="L369" s="133">
        <v>10.0</v>
      </c>
      <c r="M369" s="133">
        <v>20.0</v>
      </c>
      <c r="N369" s="133">
        <v>0.0</v>
      </c>
      <c r="O369" s="133">
        <v>200.0</v>
      </c>
      <c r="P369" s="133">
        <v>0.0</v>
      </c>
      <c r="Q369" s="133">
        <v>0.0</v>
      </c>
      <c r="R369" s="133">
        <v>2.0</v>
      </c>
    </row>
    <row r="370">
      <c r="A370" s="133" t="s">
        <v>481</v>
      </c>
      <c r="B370" s="134">
        <v>44886.0</v>
      </c>
      <c r="C370" s="133">
        <v>20.0</v>
      </c>
      <c r="D370" s="133">
        <v>70.0</v>
      </c>
      <c r="E370" s="133">
        <v>5.0</v>
      </c>
      <c r="F370" s="133">
        <v>20.0</v>
      </c>
      <c r="G370" s="133">
        <v>16.0</v>
      </c>
      <c r="H370" s="133">
        <v>0.0</v>
      </c>
      <c r="I370" s="133">
        <v>50.0</v>
      </c>
      <c r="J370" s="133">
        <v>30.0</v>
      </c>
      <c r="K370" s="133">
        <v>10.0</v>
      </c>
      <c r="L370" s="133">
        <v>30.0</v>
      </c>
      <c r="M370" s="133">
        <v>20.0</v>
      </c>
      <c r="N370" s="133">
        <v>0.0</v>
      </c>
      <c r="O370" s="133">
        <v>200.0</v>
      </c>
      <c r="P370" s="133">
        <v>2.0</v>
      </c>
      <c r="Q370" s="133">
        <v>10.0</v>
      </c>
      <c r="R370" s="133">
        <v>2.0</v>
      </c>
    </row>
    <row r="371">
      <c r="A371" s="133" t="s">
        <v>482</v>
      </c>
      <c r="B371" s="134">
        <v>44886.0</v>
      </c>
      <c r="C371" s="133">
        <v>120.0</v>
      </c>
      <c r="D371" s="133">
        <v>300.0</v>
      </c>
      <c r="E371" s="133">
        <v>40.0</v>
      </c>
      <c r="F371" s="133">
        <v>160.0</v>
      </c>
      <c r="G371" s="133">
        <v>200.0</v>
      </c>
      <c r="H371" s="133">
        <v>100.0</v>
      </c>
      <c r="I371" s="133">
        <v>200.0</v>
      </c>
      <c r="J371" s="133">
        <v>100.0</v>
      </c>
      <c r="K371" s="133">
        <v>0.0</v>
      </c>
      <c r="L371" s="133">
        <v>60.0</v>
      </c>
      <c r="M371" s="133">
        <v>20.0</v>
      </c>
      <c r="N371" s="133">
        <v>100.0</v>
      </c>
      <c r="O371" s="133">
        <v>300.0</v>
      </c>
      <c r="P371" s="133">
        <v>6.0</v>
      </c>
      <c r="Q371" s="133">
        <v>20.0</v>
      </c>
      <c r="R371" s="133">
        <v>10.0</v>
      </c>
    </row>
    <row r="372">
      <c r="A372" s="133" t="s">
        <v>483</v>
      </c>
      <c r="B372" s="134">
        <v>44886.0</v>
      </c>
      <c r="C372" s="133">
        <v>60.0</v>
      </c>
      <c r="D372" s="133">
        <v>60.0</v>
      </c>
      <c r="E372" s="133">
        <v>0.0</v>
      </c>
      <c r="F372" s="133">
        <v>50.0</v>
      </c>
      <c r="G372" s="133">
        <v>44.0</v>
      </c>
      <c r="H372" s="133">
        <v>50.0</v>
      </c>
      <c r="I372" s="133">
        <v>40.0</v>
      </c>
      <c r="J372" s="133">
        <v>10.0</v>
      </c>
      <c r="K372" s="133">
        <v>0.0</v>
      </c>
      <c r="L372" s="133">
        <v>10.0</v>
      </c>
      <c r="M372" s="133">
        <v>10.0</v>
      </c>
      <c r="N372" s="133">
        <v>50.0</v>
      </c>
      <c r="O372" s="133">
        <v>300.0</v>
      </c>
      <c r="P372" s="133">
        <v>4.0</v>
      </c>
      <c r="Q372" s="133">
        <v>10.0</v>
      </c>
      <c r="R372" s="133">
        <v>2.0</v>
      </c>
    </row>
    <row r="373">
      <c r="A373" s="133" t="s">
        <v>484</v>
      </c>
      <c r="B373" s="134">
        <v>44886.0</v>
      </c>
      <c r="C373" s="133">
        <v>20.0</v>
      </c>
      <c r="D373" s="133">
        <v>30.0</v>
      </c>
      <c r="E373" s="133">
        <v>0.0</v>
      </c>
      <c r="F373" s="133">
        <v>100.0</v>
      </c>
      <c r="G373" s="133">
        <v>100.0</v>
      </c>
      <c r="H373" s="133">
        <v>50.0</v>
      </c>
      <c r="I373" s="133">
        <v>60.0</v>
      </c>
      <c r="J373" s="133">
        <v>30.0</v>
      </c>
      <c r="K373" s="133">
        <v>0.0</v>
      </c>
      <c r="L373" s="133">
        <v>40.0</v>
      </c>
      <c r="M373" s="133">
        <v>40.0</v>
      </c>
      <c r="N373" s="133">
        <v>50.0</v>
      </c>
      <c r="O373" s="133">
        <v>400.0</v>
      </c>
      <c r="P373" s="133">
        <v>4.0</v>
      </c>
      <c r="Q373" s="133">
        <v>15.0</v>
      </c>
      <c r="R373" s="133">
        <v>3.0</v>
      </c>
    </row>
    <row r="374">
      <c r="A374" s="133" t="s">
        <v>485</v>
      </c>
      <c r="B374" s="134">
        <v>44886.0</v>
      </c>
      <c r="C374" s="133">
        <v>40.0</v>
      </c>
      <c r="D374" s="133">
        <v>40.0</v>
      </c>
      <c r="E374" s="133">
        <v>5.0</v>
      </c>
      <c r="F374" s="133">
        <v>60.0</v>
      </c>
      <c r="G374" s="133">
        <v>76.0</v>
      </c>
      <c r="H374" s="133">
        <v>50.0</v>
      </c>
      <c r="I374" s="133">
        <v>50.0</v>
      </c>
      <c r="J374" s="133">
        <v>50.0</v>
      </c>
      <c r="K374" s="133">
        <v>0.0</v>
      </c>
      <c r="L374" s="133">
        <v>30.0</v>
      </c>
      <c r="M374" s="133">
        <v>40.0</v>
      </c>
      <c r="N374" s="133">
        <v>80.0</v>
      </c>
      <c r="O374" s="133">
        <v>300.0</v>
      </c>
      <c r="P374" s="133">
        <v>2.0</v>
      </c>
      <c r="Q374" s="133">
        <v>10.0</v>
      </c>
      <c r="R374" s="133">
        <v>0.0</v>
      </c>
    </row>
    <row r="375">
      <c r="A375" s="133" t="s">
        <v>486</v>
      </c>
      <c r="B375" s="134">
        <v>44886.0</v>
      </c>
      <c r="C375" s="133">
        <v>0.0</v>
      </c>
      <c r="D375" s="133">
        <v>100.0</v>
      </c>
      <c r="E375" s="133">
        <v>0.0</v>
      </c>
      <c r="F375" s="133">
        <v>0.0</v>
      </c>
      <c r="G375" s="133">
        <v>0.0</v>
      </c>
      <c r="H375" s="133">
        <v>0.0</v>
      </c>
      <c r="I375" s="133">
        <v>0.0</v>
      </c>
      <c r="J375" s="133">
        <v>0.0</v>
      </c>
      <c r="K375" s="133">
        <v>0.0</v>
      </c>
      <c r="L375" s="133">
        <v>0.0</v>
      </c>
      <c r="M375" s="133">
        <v>0.0</v>
      </c>
      <c r="N375" s="133">
        <v>0.0</v>
      </c>
      <c r="O375" s="133">
        <v>0.0</v>
      </c>
      <c r="P375" s="133">
        <v>0.0</v>
      </c>
      <c r="Q375" s="133">
        <v>0.0</v>
      </c>
      <c r="R375" s="133">
        <v>0.0</v>
      </c>
    </row>
    <row r="376">
      <c r="A376" s="133" t="s">
        <v>453</v>
      </c>
      <c r="B376" s="134">
        <v>44916.0</v>
      </c>
      <c r="C376" s="133">
        <v>1000.0</v>
      </c>
      <c r="D376" s="133">
        <v>240.0</v>
      </c>
      <c r="E376" s="133">
        <v>100.0</v>
      </c>
      <c r="F376" s="133">
        <v>0.0</v>
      </c>
      <c r="G376" s="133">
        <v>0.0</v>
      </c>
      <c r="H376" s="133">
        <v>200.0</v>
      </c>
      <c r="I376" s="133">
        <v>500.0</v>
      </c>
      <c r="J376" s="133">
        <v>200.0</v>
      </c>
      <c r="K376" s="133">
        <v>500.0</v>
      </c>
      <c r="L376" s="133">
        <v>0.0</v>
      </c>
      <c r="M376" s="133">
        <v>0.0</v>
      </c>
      <c r="N376" s="133">
        <v>300.0</v>
      </c>
      <c r="O376" s="133">
        <v>0.0</v>
      </c>
      <c r="P376" s="133">
        <v>50.0</v>
      </c>
      <c r="Q376" s="133">
        <v>50.0</v>
      </c>
      <c r="R376" s="133">
        <v>25.0</v>
      </c>
    </row>
    <row r="377">
      <c r="A377" s="133" t="s">
        <v>454</v>
      </c>
      <c r="B377" s="134">
        <v>44916.0</v>
      </c>
      <c r="C377" s="133">
        <v>40.0</v>
      </c>
      <c r="D377" s="133">
        <v>60.0</v>
      </c>
      <c r="E377" s="133">
        <v>5.0</v>
      </c>
      <c r="F377" s="133">
        <v>50.0</v>
      </c>
      <c r="G377" s="133">
        <v>40.0</v>
      </c>
      <c r="H377" s="133">
        <v>50.0</v>
      </c>
      <c r="I377" s="133">
        <v>40.0</v>
      </c>
      <c r="J377" s="133">
        <v>40.0</v>
      </c>
      <c r="K377" s="133">
        <v>0.0</v>
      </c>
      <c r="L377" s="133">
        <v>30.0</v>
      </c>
      <c r="M377" s="133">
        <v>0.0</v>
      </c>
      <c r="N377" s="133">
        <v>0.0</v>
      </c>
      <c r="O377" s="133">
        <v>300.0</v>
      </c>
      <c r="P377" s="133">
        <v>4.0</v>
      </c>
      <c r="Q377" s="133">
        <v>10.0</v>
      </c>
      <c r="R377" s="133">
        <v>5.0</v>
      </c>
    </row>
    <row r="378">
      <c r="A378" s="133" t="s">
        <v>455</v>
      </c>
      <c r="B378" s="134">
        <v>44916.0</v>
      </c>
      <c r="C378" s="133">
        <v>80.0</v>
      </c>
      <c r="D378" s="133">
        <v>50.0</v>
      </c>
      <c r="E378" s="133">
        <v>20.0</v>
      </c>
      <c r="F378" s="133">
        <v>20.0</v>
      </c>
      <c r="G378" s="133">
        <v>20.0</v>
      </c>
      <c r="H378" s="133">
        <v>0.0</v>
      </c>
      <c r="I378" s="133">
        <v>60.0</v>
      </c>
      <c r="J378" s="133">
        <v>20.0</v>
      </c>
      <c r="K378" s="133">
        <v>0.0</v>
      </c>
      <c r="L378" s="133">
        <v>20.0</v>
      </c>
      <c r="M378" s="133">
        <v>0.0</v>
      </c>
      <c r="N378" s="133">
        <v>40.0</v>
      </c>
      <c r="O378" s="133">
        <v>300.0</v>
      </c>
      <c r="P378" s="133">
        <v>5.0</v>
      </c>
      <c r="Q378" s="133">
        <v>10.0</v>
      </c>
      <c r="R378" s="133">
        <v>3.0</v>
      </c>
    </row>
    <row r="379">
      <c r="A379" s="133" t="s">
        <v>456</v>
      </c>
      <c r="B379" s="134">
        <v>44916.0</v>
      </c>
      <c r="C379" s="133">
        <v>20.0</v>
      </c>
      <c r="D379" s="133">
        <v>70.0</v>
      </c>
      <c r="E379" s="133">
        <v>20.0</v>
      </c>
      <c r="F379" s="133">
        <v>40.0</v>
      </c>
      <c r="G379" s="133">
        <v>48.0</v>
      </c>
      <c r="H379" s="133">
        <v>50.0</v>
      </c>
      <c r="I379" s="133">
        <v>70.0</v>
      </c>
      <c r="J379" s="133">
        <v>40.0</v>
      </c>
      <c r="K379" s="133">
        <v>20.0</v>
      </c>
      <c r="L379" s="133">
        <v>30.0</v>
      </c>
      <c r="M379" s="133">
        <v>50.0</v>
      </c>
      <c r="N379" s="133">
        <v>58.0</v>
      </c>
      <c r="O379" s="133">
        <v>400.0</v>
      </c>
      <c r="P379" s="133">
        <v>0.0</v>
      </c>
      <c r="Q379" s="133">
        <v>10.0</v>
      </c>
      <c r="R379" s="133">
        <v>5.0</v>
      </c>
    </row>
    <row r="380">
      <c r="A380" s="133" t="s">
        <v>457</v>
      </c>
      <c r="B380" s="134">
        <v>44916.0</v>
      </c>
      <c r="C380" s="133">
        <v>60.0</v>
      </c>
      <c r="D380" s="133">
        <v>110.0</v>
      </c>
      <c r="E380" s="133">
        <v>15.0</v>
      </c>
      <c r="F380" s="133">
        <v>100.0</v>
      </c>
      <c r="G380" s="133">
        <v>100.0</v>
      </c>
      <c r="H380" s="133">
        <v>100.0</v>
      </c>
      <c r="I380" s="133">
        <v>100.0</v>
      </c>
      <c r="J380" s="133">
        <v>40.0</v>
      </c>
      <c r="K380" s="133">
        <v>0.0</v>
      </c>
      <c r="L380" s="133">
        <v>10.0</v>
      </c>
      <c r="M380" s="133">
        <v>50.0</v>
      </c>
      <c r="N380" s="133">
        <v>30.0</v>
      </c>
      <c r="O380" s="133">
        <v>600.0</v>
      </c>
      <c r="P380" s="133">
        <v>3.0</v>
      </c>
      <c r="Q380" s="133">
        <v>20.0</v>
      </c>
      <c r="R380" s="133">
        <v>5.0</v>
      </c>
    </row>
    <row r="381">
      <c r="A381" s="133" t="s">
        <v>458</v>
      </c>
      <c r="B381" s="134">
        <v>44916.0</v>
      </c>
      <c r="C381" s="133">
        <v>20.0</v>
      </c>
      <c r="D381" s="133">
        <v>40.0</v>
      </c>
      <c r="E381" s="133">
        <v>0.0</v>
      </c>
      <c r="F381" s="133">
        <v>20.0</v>
      </c>
      <c r="G381" s="133">
        <v>40.0</v>
      </c>
      <c r="H381" s="133">
        <v>50.0</v>
      </c>
      <c r="I381" s="133">
        <v>40.0</v>
      </c>
      <c r="J381" s="133">
        <v>20.0</v>
      </c>
      <c r="K381" s="133">
        <v>10.0</v>
      </c>
      <c r="L381" s="133">
        <v>20.0</v>
      </c>
      <c r="M381" s="133">
        <v>0.0</v>
      </c>
      <c r="N381" s="133">
        <v>20.0</v>
      </c>
      <c r="O381" s="133">
        <v>100.0</v>
      </c>
      <c r="P381" s="133">
        <v>0.0</v>
      </c>
      <c r="Q381" s="133">
        <v>0.0</v>
      </c>
      <c r="R381" s="133">
        <v>0.0</v>
      </c>
    </row>
    <row r="382">
      <c r="A382" s="133" t="s">
        <v>459</v>
      </c>
      <c r="B382" s="134">
        <v>44916.0</v>
      </c>
      <c r="C382" s="133">
        <v>40.0</v>
      </c>
      <c r="D382" s="133">
        <v>30.0</v>
      </c>
      <c r="E382" s="133">
        <v>5.0</v>
      </c>
      <c r="F382" s="133">
        <v>10.0</v>
      </c>
      <c r="G382" s="133">
        <v>0.0</v>
      </c>
      <c r="H382" s="133">
        <v>0.0</v>
      </c>
      <c r="I382" s="133">
        <v>30.0</v>
      </c>
      <c r="J382" s="133">
        <v>10.0</v>
      </c>
      <c r="K382" s="133">
        <v>0.0</v>
      </c>
      <c r="L382" s="133">
        <v>0.0</v>
      </c>
      <c r="M382" s="133">
        <v>0.0</v>
      </c>
      <c r="N382" s="133">
        <v>0.0</v>
      </c>
      <c r="O382" s="133">
        <v>0.0</v>
      </c>
      <c r="P382" s="133">
        <v>0.0</v>
      </c>
      <c r="Q382" s="133">
        <v>0.0</v>
      </c>
      <c r="R382" s="133">
        <v>3.0</v>
      </c>
    </row>
    <row r="383">
      <c r="A383" s="133" t="s">
        <v>460</v>
      </c>
      <c r="B383" s="134">
        <v>44916.0</v>
      </c>
      <c r="C383" s="133">
        <v>60.0</v>
      </c>
      <c r="D383" s="133">
        <v>130.0</v>
      </c>
      <c r="E383" s="133">
        <v>10.0</v>
      </c>
      <c r="F383" s="133">
        <v>50.0</v>
      </c>
      <c r="G383" s="133">
        <v>56.0</v>
      </c>
      <c r="H383" s="133">
        <v>50.0</v>
      </c>
      <c r="I383" s="133">
        <v>50.0</v>
      </c>
      <c r="J383" s="133">
        <v>20.0</v>
      </c>
      <c r="K383" s="133">
        <v>10.0</v>
      </c>
      <c r="L383" s="133">
        <v>60.0</v>
      </c>
      <c r="M383" s="133">
        <v>0.0</v>
      </c>
      <c r="N383" s="133">
        <v>0.0</v>
      </c>
      <c r="O383" s="133">
        <v>500.0</v>
      </c>
      <c r="P383" s="133">
        <v>2.0</v>
      </c>
      <c r="Q383" s="133">
        <v>10.0</v>
      </c>
      <c r="R383" s="133">
        <v>7.0</v>
      </c>
    </row>
    <row r="384">
      <c r="A384" s="133" t="s">
        <v>461</v>
      </c>
      <c r="B384" s="134">
        <v>44916.0</v>
      </c>
      <c r="C384" s="133">
        <v>60.0</v>
      </c>
      <c r="D384" s="133">
        <v>100.0</v>
      </c>
      <c r="E384" s="133">
        <v>0.0</v>
      </c>
      <c r="F384" s="133">
        <v>0.0</v>
      </c>
      <c r="G384" s="133">
        <v>0.0</v>
      </c>
      <c r="H384" s="133">
        <v>0.0</v>
      </c>
      <c r="I384" s="133">
        <v>30.0</v>
      </c>
      <c r="J384" s="133">
        <v>40.0</v>
      </c>
      <c r="K384" s="133">
        <v>10.0</v>
      </c>
      <c r="L384" s="133">
        <v>10.0</v>
      </c>
      <c r="M384" s="133">
        <v>40.0</v>
      </c>
      <c r="N384" s="133">
        <v>50.0</v>
      </c>
      <c r="O384" s="133">
        <v>300.0</v>
      </c>
      <c r="P384" s="133">
        <v>3.0</v>
      </c>
      <c r="Q384" s="133">
        <v>10.0</v>
      </c>
      <c r="R384" s="133">
        <v>5.0</v>
      </c>
    </row>
    <row r="385">
      <c r="A385" s="133" t="s">
        <v>462</v>
      </c>
      <c r="B385" s="134">
        <v>44916.0</v>
      </c>
      <c r="C385" s="133">
        <v>60.0</v>
      </c>
      <c r="D385" s="133">
        <v>130.0</v>
      </c>
      <c r="E385" s="133">
        <v>45.0</v>
      </c>
      <c r="F385" s="133">
        <v>70.0</v>
      </c>
      <c r="G385" s="133">
        <v>48.0</v>
      </c>
      <c r="H385" s="133">
        <v>50.0</v>
      </c>
      <c r="I385" s="133">
        <v>30.0</v>
      </c>
      <c r="J385" s="133">
        <v>20.0</v>
      </c>
      <c r="K385" s="133">
        <v>10.0</v>
      </c>
      <c r="L385" s="133">
        <v>30.0</v>
      </c>
      <c r="M385" s="133">
        <v>30.0</v>
      </c>
      <c r="N385" s="133">
        <v>0.0</v>
      </c>
      <c r="O385" s="133">
        <v>600.0</v>
      </c>
      <c r="P385" s="133">
        <v>0.0</v>
      </c>
      <c r="Q385" s="133">
        <v>10.0</v>
      </c>
      <c r="R385" s="133">
        <v>5.0</v>
      </c>
    </row>
    <row r="386">
      <c r="A386" s="133" t="s">
        <v>463</v>
      </c>
      <c r="B386" s="134">
        <v>44916.0</v>
      </c>
      <c r="C386" s="133">
        <v>80.0</v>
      </c>
      <c r="D386" s="133">
        <v>160.0</v>
      </c>
      <c r="E386" s="133">
        <v>20.0</v>
      </c>
      <c r="F386" s="133">
        <v>100.0</v>
      </c>
      <c r="G386" s="133">
        <v>100.0</v>
      </c>
      <c r="H386" s="133">
        <v>100.0</v>
      </c>
      <c r="I386" s="133">
        <v>100.0</v>
      </c>
      <c r="J386" s="133">
        <v>50.0</v>
      </c>
      <c r="K386" s="133">
        <v>30.0</v>
      </c>
      <c r="L386" s="133">
        <v>50.0</v>
      </c>
      <c r="M386" s="133">
        <v>0.0</v>
      </c>
      <c r="N386" s="133">
        <v>40.0</v>
      </c>
      <c r="O386" s="133">
        <v>400.0</v>
      </c>
      <c r="P386" s="133">
        <v>4.0</v>
      </c>
      <c r="Q386" s="133">
        <v>15.0</v>
      </c>
      <c r="R386" s="133">
        <v>4.0</v>
      </c>
    </row>
    <row r="387">
      <c r="A387" s="133" t="s">
        <v>464</v>
      </c>
      <c r="B387" s="134">
        <v>44916.0</v>
      </c>
      <c r="C387" s="133">
        <v>0.0</v>
      </c>
      <c r="D387" s="133">
        <v>0.0</v>
      </c>
      <c r="E387" s="133">
        <v>0.0</v>
      </c>
      <c r="F387" s="133">
        <v>20.0</v>
      </c>
      <c r="G387" s="133">
        <v>0.0</v>
      </c>
      <c r="H387" s="133">
        <v>50.0</v>
      </c>
      <c r="I387" s="133">
        <v>0.0</v>
      </c>
      <c r="J387" s="133">
        <v>20.0</v>
      </c>
      <c r="K387" s="133">
        <v>0.0</v>
      </c>
      <c r="L387" s="133">
        <v>0.0</v>
      </c>
      <c r="M387" s="133">
        <v>0.0</v>
      </c>
      <c r="N387" s="133">
        <v>0.0</v>
      </c>
      <c r="O387" s="133">
        <v>200.0</v>
      </c>
      <c r="P387" s="133">
        <v>0.0</v>
      </c>
      <c r="Q387" s="133">
        <v>0.0</v>
      </c>
      <c r="R387" s="133">
        <v>5.0</v>
      </c>
    </row>
    <row r="388">
      <c r="A388" s="133" t="s">
        <v>465</v>
      </c>
      <c r="B388" s="134">
        <v>44916.0</v>
      </c>
      <c r="C388" s="133">
        <v>180.0</v>
      </c>
      <c r="D388" s="133">
        <v>270.0</v>
      </c>
      <c r="E388" s="133">
        <v>65.0</v>
      </c>
      <c r="F388" s="133">
        <v>160.0</v>
      </c>
      <c r="G388" s="133">
        <v>180.0</v>
      </c>
      <c r="H388" s="133">
        <v>140.0</v>
      </c>
      <c r="I388" s="133">
        <v>200.0</v>
      </c>
      <c r="J388" s="133">
        <v>100.0</v>
      </c>
      <c r="K388" s="133">
        <v>0.0</v>
      </c>
      <c r="L388" s="133">
        <v>60.0</v>
      </c>
      <c r="M388" s="133">
        <v>20.0</v>
      </c>
      <c r="N388" s="133">
        <v>100.0</v>
      </c>
      <c r="O388" s="133">
        <v>1000.0</v>
      </c>
      <c r="P388" s="133">
        <v>10.0</v>
      </c>
      <c r="Q388" s="133">
        <v>30.0</v>
      </c>
      <c r="R388" s="133">
        <v>12.0</v>
      </c>
    </row>
    <row r="389">
      <c r="A389" s="133" t="s">
        <v>466</v>
      </c>
      <c r="B389" s="134">
        <v>44916.0</v>
      </c>
      <c r="C389" s="133">
        <v>60.0</v>
      </c>
      <c r="D389" s="133">
        <v>90.0</v>
      </c>
      <c r="E389" s="133">
        <v>25.0</v>
      </c>
      <c r="F389" s="133">
        <v>10.0</v>
      </c>
      <c r="G389" s="133">
        <v>4.0</v>
      </c>
      <c r="H389" s="133">
        <v>0.0</v>
      </c>
      <c r="I389" s="133">
        <v>10.0</v>
      </c>
      <c r="J389" s="133">
        <v>40.0</v>
      </c>
      <c r="K389" s="133">
        <v>20.0</v>
      </c>
      <c r="L389" s="133">
        <v>0.0</v>
      </c>
      <c r="M389" s="133">
        <v>0.0</v>
      </c>
      <c r="N389" s="133">
        <v>10.0</v>
      </c>
      <c r="O389" s="133">
        <v>200.0</v>
      </c>
      <c r="P389" s="133">
        <v>3.0</v>
      </c>
      <c r="Q389" s="133">
        <v>10.0</v>
      </c>
      <c r="R389" s="133">
        <v>0.0</v>
      </c>
    </row>
    <row r="390">
      <c r="A390" s="133" t="s">
        <v>467</v>
      </c>
      <c r="B390" s="134">
        <v>44916.0</v>
      </c>
      <c r="C390" s="133">
        <v>40.0</v>
      </c>
      <c r="D390" s="133">
        <v>100.0</v>
      </c>
      <c r="E390" s="133">
        <v>0.0</v>
      </c>
      <c r="F390" s="133">
        <v>0.0</v>
      </c>
      <c r="G390" s="133">
        <v>0.0</v>
      </c>
      <c r="H390" s="133">
        <v>0.0</v>
      </c>
      <c r="I390" s="133">
        <v>0.0</v>
      </c>
      <c r="J390" s="133">
        <v>30.0</v>
      </c>
      <c r="K390" s="133">
        <v>0.0</v>
      </c>
      <c r="L390" s="133">
        <v>0.0</v>
      </c>
      <c r="M390" s="133">
        <v>30.0</v>
      </c>
      <c r="N390" s="133">
        <v>0.0</v>
      </c>
      <c r="O390" s="133">
        <v>400.0</v>
      </c>
      <c r="P390" s="133">
        <v>0.0</v>
      </c>
      <c r="Q390" s="133">
        <v>10.0</v>
      </c>
      <c r="R390" s="133">
        <v>0.0</v>
      </c>
    </row>
    <row r="391">
      <c r="A391" s="133" t="s">
        <v>468</v>
      </c>
      <c r="B391" s="134">
        <v>44916.0</v>
      </c>
      <c r="C391" s="133">
        <v>20.0</v>
      </c>
      <c r="D391" s="133">
        <v>40.0</v>
      </c>
      <c r="E391" s="133">
        <v>0.0</v>
      </c>
      <c r="F391" s="133">
        <v>0.0</v>
      </c>
      <c r="G391" s="133">
        <v>0.0</v>
      </c>
      <c r="H391" s="133">
        <v>0.0</v>
      </c>
      <c r="I391" s="133">
        <v>40.0</v>
      </c>
      <c r="J391" s="133">
        <v>20.0</v>
      </c>
      <c r="K391" s="133">
        <v>10.0</v>
      </c>
      <c r="L391" s="133">
        <v>0.0</v>
      </c>
      <c r="M391" s="133">
        <v>40.0</v>
      </c>
      <c r="N391" s="133">
        <v>34.0</v>
      </c>
      <c r="O391" s="133">
        <v>200.0</v>
      </c>
      <c r="P391" s="133">
        <v>1.0</v>
      </c>
      <c r="Q391" s="133">
        <v>10.0</v>
      </c>
      <c r="R391" s="133">
        <v>3.0</v>
      </c>
    </row>
    <row r="392">
      <c r="A392" s="133" t="s">
        <v>469</v>
      </c>
      <c r="B392" s="134">
        <v>44916.0</v>
      </c>
      <c r="C392" s="133">
        <v>100.0</v>
      </c>
      <c r="D392" s="133">
        <v>230.0</v>
      </c>
      <c r="E392" s="133">
        <v>50.0</v>
      </c>
      <c r="F392" s="133">
        <v>100.0</v>
      </c>
      <c r="G392" s="133">
        <v>84.0</v>
      </c>
      <c r="H392" s="133">
        <v>100.0</v>
      </c>
      <c r="I392" s="133">
        <v>100.0</v>
      </c>
      <c r="J392" s="133">
        <v>100.0</v>
      </c>
      <c r="K392" s="133">
        <v>40.0</v>
      </c>
      <c r="L392" s="133">
        <v>50.0</v>
      </c>
      <c r="M392" s="133">
        <v>0.0</v>
      </c>
      <c r="N392" s="133">
        <v>100.0</v>
      </c>
      <c r="O392" s="133">
        <v>600.0</v>
      </c>
      <c r="P392" s="133">
        <v>5.0</v>
      </c>
      <c r="Q392" s="133">
        <v>20.0</v>
      </c>
      <c r="R392" s="133">
        <v>10.0</v>
      </c>
    </row>
    <row r="393">
      <c r="A393" s="133" t="s">
        <v>470</v>
      </c>
      <c r="B393" s="134">
        <v>44916.0</v>
      </c>
      <c r="C393" s="133">
        <v>60.0</v>
      </c>
      <c r="D393" s="133">
        <v>0.0</v>
      </c>
      <c r="E393" s="133">
        <v>0.0</v>
      </c>
      <c r="F393" s="133">
        <v>0.0</v>
      </c>
      <c r="G393" s="133">
        <v>0.0</v>
      </c>
      <c r="H393" s="133">
        <v>0.0</v>
      </c>
      <c r="I393" s="133">
        <v>20.0</v>
      </c>
      <c r="J393" s="133">
        <v>40.0</v>
      </c>
      <c r="K393" s="133">
        <v>0.0</v>
      </c>
      <c r="L393" s="133">
        <v>0.0</v>
      </c>
      <c r="M393" s="133">
        <v>60.0</v>
      </c>
      <c r="N393" s="133">
        <v>0.0</v>
      </c>
      <c r="O393" s="133">
        <v>300.0</v>
      </c>
      <c r="P393" s="133">
        <v>3.0</v>
      </c>
      <c r="Q393" s="133">
        <v>10.0</v>
      </c>
      <c r="R393" s="133">
        <v>4.0</v>
      </c>
    </row>
    <row r="394">
      <c r="A394" s="133" t="s">
        <v>471</v>
      </c>
      <c r="B394" s="134">
        <v>44916.0</v>
      </c>
      <c r="C394" s="133">
        <v>20.0</v>
      </c>
      <c r="D394" s="133">
        <v>80.0</v>
      </c>
      <c r="E394" s="133">
        <v>0.0</v>
      </c>
      <c r="F394" s="133">
        <v>20.0</v>
      </c>
      <c r="G394" s="133">
        <v>20.0</v>
      </c>
      <c r="H394" s="133">
        <v>0.0</v>
      </c>
      <c r="I394" s="133">
        <v>0.0</v>
      </c>
      <c r="J394" s="133">
        <v>20.0</v>
      </c>
      <c r="K394" s="133">
        <v>10.0</v>
      </c>
      <c r="L394" s="133">
        <v>10.0</v>
      </c>
      <c r="M394" s="133">
        <v>0.0</v>
      </c>
      <c r="N394" s="133">
        <v>40.0</v>
      </c>
      <c r="O394" s="133">
        <v>300.0</v>
      </c>
      <c r="P394" s="133">
        <v>0.0</v>
      </c>
      <c r="Q394" s="133">
        <v>0.0</v>
      </c>
      <c r="R394" s="133">
        <v>3.0</v>
      </c>
    </row>
    <row r="395">
      <c r="A395" s="133" t="s">
        <v>472</v>
      </c>
      <c r="B395" s="134">
        <v>44916.0</v>
      </c>
      <c r="C395" s="133">
        <v>40.0</v>
      </c>
      <c r="D395" s="133">
        <v>150.0</v>
      </c>
      <c r="E395" s="133">
        <v>20.0</v>
      </c>
      <c r="F395" s="133">
        <v>20.0</v>
      </c>
      <c r="G395" s="133">
        <v>24.0</v>
      </c>
      <c r="H395" s="133">
        <v>0.0</v>
      </c>
      <c r="I395" s="133">
        <v>0.0</v>
      </c>
      <c r="J395" s="133">
        <v>20.0</v>
      </c>
      <c r="K395" s="133">
        <v>0.0</v>
      </c>
      <c r="L395" s="133">
        <v>0.0</v>
      </c>
      <c r="M395" s="133">
        <v>0.0</v>
      </c>
      <c r="N395" s="133">
        <v>0.0</v>
      </c>
      <c r="O395" s="133">
        <v>200.0</v>
      </c>
      <c r="P395" s="133">
        <v>0.0</v>
      </c>
      <c r="Q395" s="133">
        <v>10.0</v>
      </c>
      <c r="R395" s="133">
        <v>0.0</v>
      </c>
    </row>
    <row r="396">
      <c r="A396" s="133" t="s">
        <v>473</v>
      </c>
      <c r="B396" s="134">
        <v>44916.0</v>
      </c>
      <c r="C396" s="133">
        <v>60.0</v>
      </c>
      <c r="D396" s="133">
        <v>100.0</v>
      </c>
      <c r="E396" s="133">
        <v>20.0</v>
      </c>
      <c r="F396" s="133">
        <v>80.0</v>
      </c>
      <c r="G396" s="133">
        <v>80.0</v>
      </c>
      <c r="H396" s="133">
        <v>100.0</v>
      </c>
      <c r="I396" s="133">
        <v>100.0</v>
      </c>
      <c r="J396" s="133">
        <v>50.0</v>
      </c>
      <c r="K396" s="133">
        <v>40.0</v>
      </c>
      <c r="L396" s="133">
        <v>0.0</v>
      </c>
      <c r="M396" s="133">
        <v>0.0</v>
      </c>
      <c r="N396" s="133">
        <v>100.0</v>
      </c>
      <c r="O396" s="133">
        <v>400.0</v>
      </c>
      <c r="P396" s="133">
        <v>5.0</v>
      </c>
      <c r="Q396" s="133">
        <v>10.0</v>
      </c>
      <c r="R396" s="133">
        <v>0.0</v>
      </c>
    </row>
    <row r="397">
      <c r="A397" s="133" t="s">
        <v>474</v>
      </c>
      <c r="B397" s="134">
        <v>44916.0</v>
      </c>
      <c r="C397" s="133">
        <v>140.0</v>
      </c>
      <c r="D397" s="133">
        <v>250.0</v>
      </c>
      <c r="E397" s="133">
        <v>100.0</v>
      </c>
      <c r="F397" s="133">
        <v>200.0</v>
      </c>
      <c r="G397" s="133">
        <v>200.0</v>
      </c>
      <c r="H397" s="133">
        <v>100.0</v>
      </c>
      <c r="I397" s="133">
        <v>120.0</v>
      </c>
      <c r="J397" s="133">
        <v>100.0</v>
      </c>
      <c r="K397" s="133">
        <v>50.0</v>
      </c>
      <c r="L397" s="133">
        <v>100.0</v>
      </c>
      <c r="M397" s="133">
        <v>0.0</v>
      </c>
      <c r="N397" s="133">
        <v>100.0</v>
      </c>
      <c r="O397" s="133">
        <v>600.0</v>
      </c>
      <c r="P397" s="133">
        <v>10.0</v>
      </c>
      <c r="Q397" s="133">
        <v>20.0</v>
      </c>
      <c r="R397" s="133">
        <v>0.0</v>
      </c>
    </row>
    <row r="398">
      <c r="A398" s="133" t="s">
        <v>475</v>
      </c>
      <c r="B398" s="134">
        <v>44916.0</v>
      </c>
      <c r="C398" s="133">
        <v>80.0</v>
      </c>
      <c r="D398" s="133">
        <v>100.0</v>
      </c>
      <c r="E398" s="133">
        <v>40.0</v>
      </c>
      <c r="F398" s="133">
        <v>80.0</v>
      </c>
      <c r="G398" s="133">
        <v>80.0</v>
      </c>
      <c r="H398" s="133">
        <v>80.0</v>
      </c>
      <c r="I398" s="133">
        <v>60.0</v>
      </c>
      <c r="J398" s="133">
        <v>30.0</v>
      </c>
      <c r="K398" s="133">
        <v>20.0</v>
      </c>
      <c r="L398" s="133">
        <v>50.0</v>
      </c>
      <c r="M398" s="133">
        <v>0.0</v>
      </c>
      <c r="N398" s="133">
        <v>80.0</v>
      </c>
      <c r="O398" s="133">
        <v>300.0</v>
      </c>
      <c r="P398" s="133">
        <v>4.0</v>
      </c>
      <c r="Q398" s="133">
        <v>10.0</v>
      </c>
      <c r="R398" s="133">
        <v>0.0</v>
      </c>
    </row>
    <row r="399">
      <c r="A399" s="133" t="s">
        <v>476</v>
      </c>
      <c r="B399" s="134">
        <v>44916.0</v>
      </c>
      <c r="C399" s="133">
        <v>80.0</v>
      </c>
      <c r="D399" s="133">
        <v>120.0</v>
      </c>
      <c r="E399" s="133">
        <v>50.0</v>
      </c>
      <c r="F399" s="133">
        <v>50.0</v>
      </c>
      <c r="G399" s="133">
        <v>50.0</v>
      </c>
      <c r="H399" s="133">
        <v>50.0</v>
      </c>
      <c r="I399" s="133">
        <v>60.0</v>
      </c>
      <c r="J399" s="133">
        <v>40.0</v>
      </c>
      <c r="K399" s="133">
        <v>20.0</v>
      </c>
      <c r="L399" s="133">
        <v>30.0</v>
      </c>
      <c r="M399" s="133">
        <v>0.0</v>
      </c>
      <c r="N399" s="133">
        <v>30.0</v>
      </c>
      <c r="O399" s="133">
        <v>400.0</v>
      </c>
      <c r="P399" s="133">
        <v>5.0</v>
      </c>
      <c r="Q399" s="133">
        <v>10.0</v>
      </c>
      <c r="R399" s="133">
        <v>0.0</v>
      </c>
    </row>
    <row r="400">
      <c r="A400" s="133" t="s">
        <v>477</v>
      </c>
      <c r="B400" s="134">
        <v>44916.0</v>
      </c>
      <c r="C400" s="133">
        <v>100.0</v>
      </c>
      <c r="D400" s="133">
        <v>160.0</v>
      </c>
      <c r="E400" s="133">
        <v>50.0</v>
      </c>
      <c r="F400" s="133">
        <v>100.0</v>
      </c>
      <c r="G400" s="133">
        <v>100.0</v>
      </c>
      <c r="H400" s="133">
        <v>68.0</v>
      </c>
      <c r="I400" s="133">
        <v>100.0</v>
      </c>
      <c r="J400" s="133">
        <v>50.0</v>
      </c>
      <c r="K400" s="133">
        <v>20.0</v>
      </c>
      <c r="L400" s="133">
        <v>100.0</v>
      </c>
      <c r="M400" s="133">
        <v>30.0</v>
      </c>
      <c r="N400" s="133">
        <v>38.0</v>
      </c>
      <c r="O400" s="133">
        <v>800.0</v>
      </c>
      <c r="P400" s="133">
        <v>5.0</v>
      </c>
      <c r="Q400" s="133">
        <v>15.0</v>
      </c>
      <c r="R400" s="133">
        <v>0.0</v>
      </c>
    </row>
    <row r="401">
      <c r="A401" s="133" t="s">
        <v>478</v>
      </c>
      <c r="B401" s="134">
        <v>44916.0</v>
      </c>
      <c r="C401" s="133">
        <v>80.0</v>
      </c>
      <c r="D401" s="133">
        <v>100.0</v>
      </c>
      <c r="E401" s="133">
        <v>30.0</v>
      </c>
      <c r="F401" s="133">
        <v>100.0</v>
      </c>
      <c r="G401" s="133">
        <v>100.0</v>
      </c>
      <c r="H401" s="133">
        <v>50.0</v>
      </c>
      <c r="I401" s="133">
        <v>60.0</v>
      </c>
      <c r="J401" s="133">
        <v>40.0</v>
      </c>
      <c r="K401" s="133">
        <v>10.0</v>
      </c>
      <c r="L401" s="133">
        <v>30.0</v>
      </c>
      <c r="M401" s="133">
        <v>0.0</v>
      </c>
      <c r="N401" s="133">
        <v>100.0</v>
      </c>
      <c r="O401" s="133">
        <v>500.0</v>
      </c>
      <c r="P401" s="133">
        <v>5.0</v>
      </c>
      <c r="Q401" s="133">
        <v>15.0</v>
      </c>
      <c r="R401" s="133">
        <v>1.0</v>
      </c>
    </row>
    <row r="402">
      <c r="A402" s="133" t="s">
        <v>479</v>
      </c>
      <c r="B402" s="134">
        <v>44916.0</v>
      </c>
      <c r="C402" s="133">
        <v>40.0</v>
      </c>
      <c r="D402" s="133">
        <v>70.0</v>
      </c>
      <c r="E402" s="133">
        <v>0.0</v>
      </c>
      <c r="F402" s="133">
        <v>50.0</v>
      </c>
      <c r="G402" s="133">
        <v>40.0</v>
      </c>
      <c r="H402" s="133">
        <v>30.0</v>
      </c>
      <c r="I402" s="133">
        <v>0.0</v>
      </c>
      <c r="J402" s="133">
        <v>40.0</v>
      </c>
      <c r="K402" s="133">
        <v>0.0</v>
      </c>
      <c r="L402" s="133">
        <v>0.0</v>
      </c>
      <c r="M402" s="133">
        <v>0.0</v>
      </c>
      <c r="N402" s="133">
        <v>50.0</v>
      </c>
      <c r="O402" s="133">
        <v>400.0</v>
      </c>
      <c r="P402" s="133">
        <v>5.0</v>
      </c>
      <c r="Q402" s="133">
        <v>10.0</v>
      </c>
      <c r="R402" s="133">
        <v>0.0</v>
      </c>
    </row>
    <row r="403">
      <c r="A403" s="133" t="s">
        <v>480</v>
      </c>
      <c r="B403" s="134">
        <v>44916.0</v>
      </c>
      <c r="C403" s="133">
        <v>40.0</v>
      </c>
      <c r="D403" s="133">
        <v>60.0</v>
      </c>
      <c r="E403" s="133">
        <v>20.0</v>
      </c>
      <c r="F403" s="133">
        <v>30.0</v>
      </c>
      <c r="G403" s="133">
        <v>32.0</v>
      </c>
      <c r="H403" s="133">
        <v>30.0</v>
      </c>
      <c r="I403" s="133">
        <v>40.0</v>
      </c>
      <c r="J403" s="133">
        <v>20.0</v>
      </c>
      <c r="K403" s="133">
        <v>20.0</v>
      </c>
      <c r="L403" s="133">
        <v>30.0</v>
      </c>
      <c r="M403" s="133">
        <v>0.0</v>
      </c>
      <c r="N403" s="133">
        <v>40.0</v>
      </c>
      <c r="O403" s="133">
        <v>200.0</v>
      </c>
      <c r="P403" s="133">
        <v>2.0</v>
      </c>
      <c r="Q403" s="133">
        <v>6.0</v>
      </c>
      <c r="R403" s="133">
        <v>1.0</v>
      </c>
    </row>
    <row r="404">
      <c r="A404" s="133" t="s">
        <v>481</v>
      </c>
      <c r="B404" s="134">
        <v>44916.0</v>
      </c>
      <c r="C404" s="133">
        <v>40.0</v>
      </c>
      <c r="D404" s="133">
        <v>70.0</v>
      </c>
      <c r="E404" s="133">
        <v>20.0</v>
      </c>
      <c r="F404" s="133">
        <v>60.0</v>
      </c>
      <c r="G404" s="133">
        <v>60.0</v>
      </c>
      <c r="H404" s="133">
        <v>50.0</v>
      </c>
      <c r="I404" s="133">
        <v>50.0</v>
      </c>
      <c r="J404" s="133">
        <v>30.0</v>
      </c>
      <c r="K404" s="133">
        <v>20.0</v>
      </c>
      <c r="L404" s="133">
        <v>30.0</v>
      </c>
      <c r="M404" s="133">
        <v>0.0</v>
      </c>
      <c r="N404" s="133">
        <v>40.0</v>
      </c>
      <c r="O404" s="133">
        <v>200.0</v>
      </c>
      <c r="P404" s="133">
        <v>2.0</v>
      </c>
      <c r="Q404" s="133">
        <v>10.0</v>
      </c>
      <c r="R404" s="133">
        <v>0.0</v>
      </c>
    </row>
    <row r="405">
      <c r="A405" s="133" t="s">
        <v>482</v>
      </c>
      <c r="B405" s="134">
        <v>44916.0</v>
      </c>
      <c r="C405" s="133">
        <v>80.0</v>
      </c>
      <c r="D405" s="133">
        <v>300.0</v>
      </c>
      <c r="E405" s="133">
        <v>55.0</v>
      </c>
      <c r="F405" s="133">
        <v>170.0</v>
      </c>
      <c r="G405" s="133">
        <v>170.0</v>
      </c>
      <c r="H405" s="133">
        <v>150.0</v>
      </c>
      <c r="I405" s="133">
        <v>150.0</v>
      </c>
      <c r="J405" s="133">
        <v>100.0</v>
      </c>
      <c r="K405" s="133">
        <v>0.0</v>
      </c>
      <c r="L405" s="133">
        <v>80.0</v>
      </c>
      <c r="M405" s="133">
        <v>50.0</v>
      </c>
      <c r="N405" s="133">
        <v>100.0</v>
      </c>
      <c r="O405" s="133">
        <v>1000.0</v>
      </c>
      <c r="P405" s="133">
        <v>4.0</v>
      </c>
      <c r="Q405" s="133">
        <v>20.0</v>
      </c>
      <c r="R405" s="133">
        <v>0.0</v>
      </c>
    </row>
    <row r="406">
      <c r="A406" s="133" t="s">
        <v>483</v>
      </c>
      <c r="B406" s="134">
        <v>44916.0</v>
      </c>
      <c r="C406" s="133">
        <v>40.0</v>
      </c>
      <c r="D406" s="133">
        <v>60.0</v>
      </c>
      <c r="E406" s="133">
        <v>25.0</v>
      </c>
      <c r="F406" s="133">
        <v>60.0</v>
      </c>
      <c r="G406" s="133">
        <v>52.0</v>
      </c>
      <c r="H406" s="133">
        <v>0.0</v>
      </c>
      <c r="I406" s="133">
        <v>40.0</v>
      </c>
      <c r="J406" s="133">
        <v>0.0</v>
      </c>
      <c r="K406" s="133">
        <v>20.0</v>
      </c>
      <c r="L406" s="133">
        <v>0.0</v>
      </c>
      <c r="M406" s="133">
        <v>0.0</v>
      </c>
      <c r="N406" s="133">
        <v>50.0</v>
      </c>
      <c r="O406" s="133">
        <v>200.0</v>
      </c>
      <c r="P406" s="133">
        <v>2.0</v>
      </c>
      <c r="Q406" s="133">
        <v>8.0</v>
      </c>
      <c r="R406" s="133">
        <v>0.0</v>
      </c>
    </row>
    <row r="407">
      <c r="A407" s="133" t="s">
        <v>484</v>
      </c>
      <c r="B407" s="134">
        <v>44916.0</v>
      </c>
      <c r="C407" s="133">
        <v>80.0</v>
      </c>
      <c r="D407" s="133">
        <v>100.0</v>
      </c>
      <c r="E407" s="133">
        <v>10.0</v>
      </c>
      <c r="F407" s="133">
        <v>100.0</v>
      </c>
      <c r="G407" s="133">
        <v>100.0</v>
      </c>
      <c r="H407" s="133">
        <v>50.0</v>
      </c>
      <c r="I407" s="133">
        <v>30.0</v>
      </c>
      <c r="J407" s="133">
        <v>30.0</v>
      </c>
      <c r="K407" s="133">
        <v>30.0</v>
      </c>
      <c r="L407" s="133">
        <v>20.0</v>
      </c>
      <c r="M407" s="133">
        <v>0.0</v>
      </c>
      <c r="N407" s="133">
        <v>80.0</v>
      </c>
      <c r="O407" s="133">
        <v>300.0</v>
      </c>
      <c r="P407" s="133">
        <v>4.0</v>
      </c>
      <c r="Q407" s="133">
        <v>5.0</v>
      </c>
      <c r="R407" s="133">
        <v>0.0</v>
      </c>
    </row>
    <row r="408">
      <c r="A408" s="133" t="s">
        <v>485</v>
      </c>
      <c r="B408" s="134">
        <v>44916.0</v>
      </c>
      <c r="C408" s="133">
        <v>40.0</v>
      </c>
      <c r="D408" s="133">
        <v>120.0</v>
      </c>
      <c r="E408" s="133">
        <v>10.0</v>
      </c>
      <c r="F408" s="133">
        <v>50.0</v>
      </c>
      <c r="G408" s="133">
        <v>52.0</v>
      </c>
      <c r="H408" s="133">
        <v>52.0</v>
      </c>
      <c r="I408" s="133">
        <v>40.0</v>
      </c>
      <c r="J408" s="133">
        <v>30.0</v>
      </c>
      <c r="K408" s="133">
        <v>0.0</v>
      </c>
      <c r="L408" s="133">
        <v>40.0</v>
      </c>
      <c r="M408" s="133">
        <v>0.0</v>
      </c>
      <c r="N408" s="133">
        <v>40.0</v>
      </c>
      <c r="O408" s="133">
        <v>300.0</v>
      </c>
      <c r="P408" s="133">
        <v>4.0</v>
      </c>
      <c r="Q408" s="133">
        <v>15.0</v>
      </c>
      <c r="R408" s="133">
        <v>0.0</v>
      </c>
    </row>
    <row r="409">
      <c r="A409" s="133" t="s">
        <v>486</v>
      </c>
      <c r="B409" s="134">
        <v>44916.0</v>
      </c>
      <c r="C409" s="133">
        <v>200.0</v>
      </c>
      <c r="D409" s="133">
        <v>200.0</v>
      </c>
      <c r="E409" s="133">
        <v>50.0</v>
      </c>
      <c r="F409" s="133">
        <v>150.0</v>
      </c>
      <c r="G409" s="133">
        <v>100.0</v>
      </c>
      <c r="H409" s="133">
        <v>100.0</v>
      </c>
      <c r="I409" s="133">
        <v>150.0</v>
      </c>
      <c r="J409" s="133">
        <v>100.0</v>
      </c>
      <c r="K409" s="133">
        <v>0.0</v>
      </c>
      <c r="L409" s="133">
        <v>0.0</v>
      </c>
      <c r="M409" s="133">
        <v>0.0</v>
      </c>
      <c r="N409" s="133">
        <v>100.0</v>
      </c>
      <c r="O409" s="133">
        <v>600.0</v>
      </c>
      <c r="P409" s="133">
        <v>10.0</v>
      </c>
      <c r="Q409" s="133">
        <v>20.0</v>
      </c>
      <c r="R409" s="133">
        <v>0.0</v>
      </c>
    </row>
  </sheetData>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133" t="s">
        <v>311</v>
      </c>
      <c r="B1" s="133" t="s">
        <v>363</v>
      </c>
      <c r="C1" s="133" t="s">
        <v>12</v>
      </c>
      <c r="D1" s="133" t="s">
        <v>367</v>
      </c>
      <c r="E1" s="133" t="s">
        <v>330</v>
      </c>
      <c r="F1" s="133" t="s">
        <v>368</v>
      </c>
      <c r="G1" s="133" t="s">
        <v>127</v>
      </c>
      <c r="H1" s="133" t="s">
        <v>369</v>
      </c>
      <c r="I1" s="133" t="s">
        <v>370</v>
      </c>
      <c r="J1" s="133" t="s">
        <v>334</v>
      </c>
      <c r="K1" s="133" t="s">
        <v>435</v>
      </c>
      <c r="L1" s="133" t="s">
        <v>513</v>
      </c>
      <c r="M1" s="133" t="s">
        <v>21</v>
      </c>
      <c r="N1" s="133" t="s">
        <v>514</v>
      </c>
      <c r="O1" s="133" t="s">
        <v>515</v>
      </c>
      <c r="P1" s="133" t="s">
        <v>516</v>
      </c>
      <c r="Q1" s="133" t="s">
        <v>517</v>
      </c>
      <c r="R1" s="133" t="s">
        <v>518</v>
      </c>
    </row>
    <row r="2">
      <c r="A2" s="133" t="s">
        <v>487</v>
      </c>
      <c r="B2" s="134">
        <v>44582.0</v>
      </c>
      <c r="C2" s="133">
        <v>80.0</v>
      </c>
      <c r="D2" s="133">
        <v>100.0</v>
      </c>
      <c r="E2" s="133">
        <v>50.0</v>
      </c>
      <c r="F2" s="133">
        <v>100.0</v>
      </c>
      <c r="G2" s="133">
        <v>100.0</v>
      </c>
      <c r="H2" s="133">
        <v>50.0</v>
      </c>
      <c r="I2" s="133">
        <v>70.0</v>
      </c>
      <c r="J2" s="133">
        <v>40.0</v>
      </c>
      <c r="K2" s="133">
        <v>40.0</v>
      </c>
      <c r="L2" s="133">
        <v>50.0</v>
      </c>
      <c r="M2" s="133">
        <v>0.0</v>
      </c>
      <c r="N2" s="133">
        <v>50.0</v>
      </c>
      <c r="O2" s="133">
        <v>400.0</v>
      </c>
      <c r="P2" s="133">
        <v>5.0</v>
      </c>
      <c r="Q2" s="133">
        <v>10.0</v>
      </c>
      <c r="R2" s="133">
        <v>0.0</v>
      </c>
    </row>
    <row r="3">
      <c r="A3" s="133" t="s">
        <v>488</v>
      </c>
      <c r="B3" s="134">
        <v>44582.0</v>
      </c>
      <c r="C3" s="133">
        <v>60.0</v>
      </c>
      <c r="D3" s="133">
        <v>140.0</v>
      </c>
      <c r="E3" s="133">
        <v>40.0</v>
      </c>
      <c r="F3" s="133">
        <v>120.0</v>
      </c>
      <c r="G3" s="133">
        <v>120.0</v>
      </c>
      <c r="H3" s="133">
        <v>50.0</v>
      </c>
      <c r="I3" s="133">
        <v>80.0</v>
      </c>
      <c r="J3" s="133">
        <v>50.0</v>
      </c>
      <c r="K3" s="133">
        <v>30.0</v>
      </c>
      <c r="N3" s="133">
        <v>30.0</v>
      </c>
      <c r="O3" s="133">
        <v>400.0</v>
      </c>
      <c r="Q3" s="133">
        <v>10.0</v>
      </c>
      <c r="R3" s="133">
        <v>0.0</v>
      </c>
    </row>
    <row r="4">
      <c r="A4" s="133" t="s">
        <v>489</v>
      </c>
      <c r="B4" s="134">
        <v>44582.0</v>
      </c>
      <c r="C4" s="133">
        <v>0.0</v>
      </c>
      <c r="D4" s="133">
        <v>60.0</v>
      </c>
      <c r="E4" s="133">
        <v>10.0</v>
      </c>
      <c r="F4" s="133">
        <v>40.0</v>
      </c>
      <c r="G4" s="133">
        <v>40.0</v>
      </c>
      <c r="K4" s="133">
        <v>20.0</v>
      </c>
      <c r="N4" s="133">
        <v>0.0</v>
      </c>
      <c r="O4" s="133">
        <v>100.0</v>
      </c>
      <c r="Q4" s="133">
        <v>0.0</v>
      </c>
      <c r="R4" s="133">
        <v>0.0</v>
      </c>
    </row>
    <row r="5">
      <c r="A5" s="133" t="s">
        <v>490</v>
      </c>
      <c r="B5" s="134">
        <v>44582.0</v>
      </c>
      <c r="C5" s="133">
        <v>20.0</v>
      </c>
      <c r="D5" s="133">
        <v>0.0</v>
      </c>
      <c r="E5" s="133">
        <v>20.0</v>
      </c>
      <c r="F5" s="133">
        <v>40.0</v>
      </c>
      <c r="G5" s="133">
        <v>44.0</v>
      </c>
      <c r="H5" s="133">
        <v>0.0</v>
      </c>
      <c r="I5" s="133">
        <v>10.0</v>
      </c>
      <c r="J5" s="133">
        <v>20.0</v>
      </c>
      <c r="K5" s="133">
        <v>10.0</v>
      </c>
      <c r="L5" s="133">
        <v>40.0</v>
      </c>
      <c r="N5" s="133">
        <v>0.0</v>
      </c>
      <c r="O5" s="133">
        <v>200.0</v>
      </c>
      <c r="Q5" s="133">
        <v>6.0</v>
      </c>
      <c r="R5" s="133">
        <v>3.0</v>
      </c>
    </row>
    <row r="6">
      <c r="A6" s="133" t="s">
        <v>491</v>
      </c>
      <c r="B6" s="134">
        <v>44582.0</v>
      </c>
      <c r="C6" s="133">
        <v>40.0</v>
      </c>
      <c r="D6" s="133">
        <v>160.0</v>
      </c>
      <c r="E6" s="133">
        <v>50.0</v>
      </c>
      <c r="F6" s="133">
        <v>100.0</v>
      </c>
      <c r="G6" s="133">
        <v>100.0</v>
      </c>
      <c r="H6" s="133">
        <v>50.0</v>
      </c>
      <c r="I6" s="133">
        <v>0.0</v>
      </c>
      <c r="J6" s="133">
        <v>50.0</v>
      </c>
      <c r="K6" s="133">
        <v>30.0</v>
      </c>
      <c r="L6" s="133">
        <v>0.0</v>
      </c>
      <c r="M6" s="133">
        <v>0.0</v>
      </c>
      <c r="N6" s="133">
        <v>0.0</v>
      </c>
      <c r="O6" s="133">
        <v>600.0</v>
      </c>
      <c r="P6" s="133">
        <v>5.0</v>
      </c>
      <c r="Q6" s="133">
        <v>10.0</v>
      </c>
      <c r="R6" s="133">
        <v>2.0</v>
      </c>
    </row>
    <row r="7">
      <c r="A7" s="133" t="s">
        <v>492</v>
      </c>
      <c r="B7" s="134">
        <v>44582.0</v>
      </c>
      <c r="C7" s="133">
        <v>0.0</v>
      </c>
      <c r="D7" s="133">
        <v>40.0</v>
      </c>
      <c r="E7" s="133">
        <v>5.0</v>
      </c>
      <c r="F7" s="133">
        <v>30.0</v>
      </c>
      <c r="G7" s="133">
        <v>32.0</v>
      </c>
      <c r="H7" s="133">
        <v>10.0</v>
      </c>
      <c r="I7" s="133">
        <v>20.0</v>
      </c>
      <c r="J7" s="133">
        <v>10.0</v>
      </c>
      <c r="K7" s="133">
        <v>20.0</v>
      </c>
      <c r="N7" s="133">
        <v>20.0</v>
      </c>
      <c r="O7" s="133">
        <v>100.0</v>
      </c>
      <c r="Q7" s="133">
        <v>5.0</v>
      </c>
      <c r="R7" s="133">
        <v>1.0</v>
      </c>
    </row>
    <row r="8">
      <c r="A8" s="133" t="s">
        <v>493</v>
      </c>
      <c r="B8" s="134">
        <v>44582.0</v>
      </c>
      <c r="C8" s="133">
        <v>40.0</v>
      </c>
      <c r="D8" s="133">
        <v>0.0</v>
      </c>
      <c r="E8" s="133">
        <v>25.0</v>
      </c>
      <c r="F8" s="133">
        <v>0.0</v>
      </c>
      <c r="G8" s="133">
        <v>0.0</v>
      </c>
      <c r="H8" s="133">
        <v>0.0</v>
      </c>
      <c r="I8" s="133">
        <v>0.0</v>
      </c>
      <c r="J8" s="133">
        <v>20.0</v>
      </c>
      <c r="K8" s="133">
        <v>20.0</v>
      </c>
      <c r="L8" s="133">
        <v>0.0</v>
      </c>
      <c r="M8" s="133">
        <v>0.0</v>
      </c>
      <c r="N8" s="133">
        <v>40.0</v>
      </c>
      <c r="O8" s="133">
        <v>400.0</v>
      </c>
      <c r="P8" s="133">
        <v>4.0</v>
      </c>
      <c r="Q8" s="133">
        <v>10.0</v>
      </c>
      <c r="R8" s="133">
        <v>4.0</v>
      </c>
    </row>
    <row r="9">
      <c r="A9" s="133" t="s">
        <v>494</v>
      </c>
      <c r="B9" s="134">
        <v>44582.0</v>
      </c>
      <c r="C9" s="133">
        <v>0.0</v>
      </c>
      <c r="D9" s="133">
        <v>50.0</v>
      </c>
      <c r="E9" s="133">
        <v>20.0</v>
      </c>
      <c r="F9" s="133">
        <v>50.0</v>
      </c>
      <c r="G9" s="133">
        <v>52.0</v>
      </c>
      <c r="H9" s="133">
        <v>0.0</v>
      </c>
      <c r="I9" s="133">
        <v>30.0</v>
      </c>
      <c r="J9" s="133">
        <v>0.0</v>
      </c>
      <c r="K9" s="133">
        <v>30.0</v>
      </c>
      <c r="L9" s="133">
        <v>60.0</v>
      </c>
      <c r="M9" s="133">
        <v>0.0</v>
      </c>
      <c r="N9" s="133">
        <v>0.0</v>
      </c>
      <c r="O9" s="133">
        <v>200.0</v>
      </c>
      <c r="P9" s="133">
        <v>0.0</v>
      </c>
      <c r="Q9" s="133">
        <v>10.0</v>
      </c>
      <c r="R9" s="133">
        <v>0.0</v>
      </c>
    </row>
    <row r="10">
      <c r="A10" s="133" t="s">
        <v>495</v>
      </c>
      <c r="B10" s="134">
        <v>44582.0</v>
      </c>
      <c r="C10" s="133">
        <v>80.0</v>
      </c>
      <c r="D10" s="133">
        <v>100.0</v>
      </c>
      <c r="E10" s="133">
        <v>45.0</v>
      </c>
      <c r="F10" s="133">
        <v>60.0</v>
      </c>
      <c r="G10" s="133">
        <v>60.0</v>
      </c>
      <c r="H10" s="133">
        <v>50.0</v>
      </c>
      <c r="I10" s="133">
        <v>60.0</v>
      </c>
      <c r="J10" s="133">
        <v>40.0</v>
      </c>
      <c r="K10" s="133">
        <v>0.0</v>
      </c>
      <c r="N10" s="133">
        <v>40.0</v>
      </c>
      <c r="O10" s="133">
        <v>400.0</v>
      </c>
      <c r="Q10" s="133">
        <v>10.0</v>
      </c>
      <c r="R10" s="133">
        <v>0.0</v>
      </c>
    </row>
    <row r="11">
      <c r="A11" s="133" t="s">
        <v>496</v>
      </c>
      <c r="B11" s="134">
        <v>44582.0</v>
      </c>
      <c r="C11" s="133">
        <v>100.0</v>
      </c>
      <c r="D11" s="133">
        <v>140.0</v>
      </c>
      <c r="E11" s="133">
        <v>50.0</v>
      </c>
      <c r="F11" s="133">
        <v>120.0</v>
      </c>
      <c r="G11" s="133">
        <v>116.0</v>
      </c>
      <c r="H11" s="133">
        <v>100.0</v>
      </c>
      <c r="I11" s="133">
        <v>90.0</v>
      </c>
      <c r="J11" s="133">
        <v>60.0</v>
      </c>
      <c r="K11" s="133">
        <v>30.0</v>
      </c>
      <c r="L11" s="133">
        <v>90.0</v>
      </c>
      <c r="M11" s="133">
        <v>20.0</v>
      </c>
      <c r="N11" s="133">
        <v>80.0</v>
      </c>
      <c r="O11" s="133">
        <v>500.0</v>
      </c>
      <c r="P11" s="133">
        <v>5.0</v>
      </c>
      <c r="Q11" s="133">
        <v>10.0</v>
      </c>
      <c r="R11" s="133">
        <v>0.0</v>
      </c>
    </row>
    <row r="12">
      <c r="A12" s="133" t="s">
        <v>497</v>
      </c>
      <c r="B12" s="134">
        <v>44582.0</v>
      </c>
      <c r="C12" s="133">
        <v>80.0</v>
      </c>
      <c r="D12" s="133">
        <v>70.0</v>
      </c>
      <c r="E12" s="133">
        <v>10.0</v>
      </c>
      <c r="F12" s="133">
        <v>100.0</v>
      </c>
      <c r="G12" s="133">
        <v>100.0</v>
      </c>
      <c r="H12" s="133">
        <v>50.0</v>
      </c>
      <c r="I12" s="133">
        <v>60.0</v>
      </c>
      <c r="J12" s="133">
        <v>50.0</v>
      </c>
      <c r="K12" s="133">
        <v>40.0</v>
      </c>
      <c r="L12" s="133">
        <v>50.0</v>
      </c>
      <c r="M12" s="133">
        <v>0.0</v>
      </c>
      <c r="N12" s="133">
        <v>50.0</v>
      </c>
      <c r="O12" s="133">
        <v>500.0</v>
      </c>
      <c r="P12" s="133">
        <v>5.0</v>
      </c>
      <c r="Q12" s="133">
        <v>10.0</v>
      </c>
      <c r="R12" s="133">
        <v>0.0</v>
      </c>
    </row>
    <row r="13">
      <c r="A13" s="133" t="s">
        <v>498</v>
      </c>
      <c r="B13" s="134">
        <v>44582.0</v>
      </c>
      <c r="C13" s="133">
        <v>120.0</v>
      </c>
      <c r="D13" s="133">
        <v>250.0</v>
      </c>
      <c r="E13" s="133">
        <v>100.0</v>
      </c>
      <c r="F13" s="133">
        <v>100.0</v>
      </c>
      <c r="G13" s="133">
        <v>100.0</v>
      </c>
      <c r="H13" s="133">
        <v>50.0</v>
      </c>
      <c r="I13" s="133">
        <v>100.0</v>
      </c>
      <c r="J13" s="133">
        <v>60.0</v>
      </c>
      <c r="K13" s="133">
        <v>30.0</v>
      </c>
      <c r="L13" s="133">
        <v>100.0</v>
      </c>
      <c r="M13" s="133">
        <v>50.0</v>
      </c>
      <c r="N13" s="133">
        <v>100.0</v>
      </c>
      <c r="O13" s="133">
        <v>600.0</v>
      </c>
      <c r="P13" s="133">
        <v>7.0</v>
      </c>
      <c r="Q13" s="133">
        <v>25.0</v>
      </c>
      <c r="R13" s="133">
        <v>0.0</v>
      </c>
    </row>
    <row r="14">
      <c r="A14" s="133" t="s">
        <v>499</v>
      </c>
      <c r="B14" s="134">
        <v>44582.0</v>
      </c>
      <c r="C14" s="133">
        <v>60.0</v>
      </c>
      <c r="D14" s="133">
        <v>80.0</v>
      </c>
      <c r="E14" s="133">
        <v>5.0</v>
      </c>
      <c r="F14" s="133">
        <v>60.0</v>
      </c>
      <c r="G14" s="133">
        <v>80.0</v>
      </c>
      <c r="H14" s="133">
        <v>0.0</v>
      </c>
      <c r="I14" s="133">
        <v>0.0</v>
      </c>
      <c r="J14" s="133">
        <v>40.0</v>
      </c>
      <c r="K14" s="133">
        <v>0.0</v>
      </c>
      <c r="L14" s="133">
        <v>0.0</v>
      </c>
      <c r="M14" s="133">
        <v>0.0</v>
      </c>
      <c r="N14" s="133">
        <v>0.0</v>
      </c>
      <c r="O14" s="133">
        <v>300.0</v>
      </c>
      <c r="P14" s="133">
        <v>3.0</v>
      </c>
      <c r="Q14" s="133">
        <v>10.0</v>
      </c>
      <c r="R14" s="133">
        <v>0.0</v>
      </c>
    </row>
    <row r="15">
      <c r="A15" s="133" t="s">
        <v>500</v>
      </c>
      <c r="B15" s="134">
        <v>44582.0</v>
      </c>
      <c r="C15" s="133">
        <v>100.0</v>
      </c>
      <c r="D15" s="133">
        <v>300.0</v>
      </c>
      <c r="E15" s="133">
        <v>35.0</v>
      </c>
      <c r="F15" s="133">
        <v>200.0</v>
      </c>
      <c r="G15" s="133">
        <v>200.0</v>
      </c>
      <c r="H15" s="133">
        <v>150.0</v>
      </c>
      <c r="I15" s="133">
        <v>100.0</v>
      </c>
      <c r="J15" s="133">
        <v>100.0</v>
      </c>
      <c r="K15" s="133">
        <v>80.0</v>
      </c>
      <c r="L15" s="133">
        <v>100.0</v>
      </c>
      <c r="M15" s="133">
        <v>0.0</v>
      </c>
      <c r="N15" s="133">
        <v>100.0</v>
      </c>
      <c r="O15" s="133">
        <v>1000.0</v>
      </c>
      <c r="P15" s="133">
        <v>5.0</v>
      </c>
      <c r="Q15" s="133">
        <v>10.0</v>
      </c>
      <c r="R15" s="133">
        <v>0.0</v>
      </c>
    </row>
    <row r="16">
      <c r="A16" s="133" t="s">
        <v>501</v>
      </c>
      <c r="B16" s="134">
        <v>44582.0</v>
      </c>
      <c r="C16" s="133">
        <v>60.0</v>
      </c>
      <c r="D16" s="133">
        <v>70.0</v>
      </c>
      <c r="E16" s="133">
        <v>20.0</v>
      </c>
      <c r="F16" s="133">
        <v>30.0</v>
      </c>
      <c r="G16" s="133">
        <v>40.0</v>
      </c>
      <c r="H16" s="133">
        <v>50.0</v>
      </c>
      <c r="I16" s="133">
        <v>0.0</v>
      </c>
      <c r="J16" s="133">
        <v>20.0</v>
      </c>
      <c r="K16" s="133">
        <v>30.0</v>
      </c>
      <c r="L16" s="133">
        <v>10.0</v>
      </c>
      <c r="M16" s="133">
        <v>40.0</v>
      </c>
      <c r="N16" s="133">
        <v>40.0</v>
      </c>
      <c r="O16" s="133">
        <v>400.0</v>
      </c>
      <c r="P16" s="133">
        <v>3.0</v>
      </c>
      <c r="Q16" s="133">
        <v>7.0</v>
      </c>
      <c r="R16" s="133">
        <v>4.0</v>
      </c>
    </row>
    <row r="17">
      <c r="A17" s="133" t="s">
        <v>502</v>
      </c>
      <c r="B17" s="134">
        <v>44582.0</v>
      </c>
      <c r="C17" s="133">
        <v>20.0</v>
      </c>
      <c r="D17" s="133">
        <v>60.0</v>
      </c>
      <c r="E17" s="133">
        <v>20.0</v>
      </c>
      <c r="F17" s="133">
        <v>40.0</v>
      </c>
      <c r="G17" s="133">
        <v>40.0</v>
      </c>
      <c r="H17" s="133">
        <v>26.0</v>
      </c>
      <c r="I17" s="133">
        <v>40.0</v>
      </c>
      <c r="J17" s="133">
        <v>20.0</v>
      </c>
      <c r="K17" s="133">
        <v>30.0</v>
      </c>
      <c r="L17" s="133">
        <v>10.0</v>
      </c>
      <c r="M17" s="133">
        <v>0.0</v>
      </c>
      <c r="N17" s="133">
        <v>0.0</v>
      </c>
      <c r="O17" s="133">
        <v>300.0</v>
      </c>
      <c r="P17" s="133">
        <v>2.0</v>
      </c>
      <c r="Q17" s="133">
        <v>2.0</v>
      </c>
      <c r="R17" s="133">
        <v>0.0</v>
      </c>
    </row>
    <row r="18">
      <c r="A18" s="133" t="s">
        <v>503</v>
      </c>
      <c r="B18" s="134">
        <v>44582.0</v>
      </c>
      <c r="C18" s="133">
        <v>0.0</v>
      </c>
      <c r="D18" s="133">
        <v>60.0</v>
      </c>
      <c r="E18" s="133">
        <v>15.0</v>
      </c>
      <c r="F18" s="133">
        <v>20.0</v>
      </c>
      <c r="G18" s="133">
        <v>40.0</v>
      </c>
      <c r="H18" s="133">
        <v>50.0</v>
      </c>
      <c r="I18" s="133">
        <v>20.0</v>
      </c>
      <c r="J18" s="133">
        <v>20.0</v>
      </c>
      <c r="K18" s="133">
        <v>20.0</v>
      </c>
      <c r="L18" s="133">
        <v>20.0</v>
      </c>
      <c r="M18" s="133">
        <v>0.0</v>
      </c>
      <c r="N18" s="133">
        <v>0.0</v>
      </c>
      <c r="O18" s="133">
        <v>200.0</v>
      </c>
      <c r="P18" s="133">
        <v>4.0</v>
      </c>
      <c r="Q18" s="133">
        <v>10.0</v>
      </c>
      <c r="R18" s="133">
        <v>2.0</v>
      </c>
    </row>
    <row r="19">
      <c r="A19" s="133" t="s">
        <v>504</v>
      </c>
      <c r="B19" s="134">
        <v>44582.0</v>
      </c>
      <c r="C19" s="133">
        <v>40.0</v>
      </c>
      <c r="D19" s="133">
        <v>100.0</v>
      </c>
      <c r="E19" s="133">
        <v>15.0</v>
      </c>
      <c r="F19" s="133">
        <v>40.0</v>
      </c>
      <c r="G19" s="133">
        <v>0.0</v>
      </c>
      <c r="H19" s="133">
        <v>47.0</v>
      </c>
      <c r="I19" s="133">
        <v>60.0</v>
      </c>
      <c r="J19" s="133">
        <v>20.0</v>
      </c>
      <c r="K19" s="133">
        <v>10.0</v>
      </c>
      <c r="L19" s="133">
        <v>30.0</v>
      </c>
      <c r="M19" s="133">
        <v>0.0</v>
      </c>
      <c r="N19" s="133">
        <v>38.0</v>
      </c>
      <c r="O19" s="133">
        <v>200.0</v>
      </c>
      <c r="P19" s="133">
        <v>1.0</v>
      </c>
      <c r="Q19" s="133">
        <v>9.0</v>
      </c>
      <c r="R19" s="133">
        <v>0.0</v>
      </c>
    </row>
    <row r="20">
      <c r="A20" s="133" t="s">
        <v>505</v>
      </c>
      <c r="B20" s="134">
        <v>44582.0</v>
      </c>
      <c r="C20" s="133">
        <v>20.0</v>
      </c>
      <c r="D20" s="133">
        <v>50.0</v>
      </c>
      <c r="E20" s="133">
        <v>40.0</v>
      </c>
      <c r="F20" s="133">
        <v>30.0</v>
      </c>
      <c r="G20" s="133">
        <v>20.0</v>
      </c>
      <c r="H20" s="133">
        <v>38.0</v>
      </c>
      <c r="I20" s="133">
        <v>0.0</v>
      </c>
      <c r="J20" s="133">
        <v>20.0</v>
      </c>
      <c r="K20" s="133">
        <v>10.0</v>
      </c>
      <c r="L20" s="133">
        <v>10.0</v>
      </c>
      <c r="M20" s="133">
        <v>0.0</v>
      </c>
      <c r="N20" s="133">
        <v>0.0</v>
      </c>
      <c r="O20" s="133">
        <v>100.0</v>
      </c>
      <c r="P20" s="133">
        <v>0.0</v>
      </c>
      <c r="Q20" s="133">
        <v>5.0</v>
      </c>
      <c r="R20" s="133">
        <v>0.0</v>
      </c>
    </row>
    <row r="21">
      <c r="A21" s="133" t="s">
        <v>506</v>
      </c>
      <c r="B21" s="134">
        <v>44582.0</v>
      </c>
      <c r="C21" s="133">
        <v>40.0</v>
      </c>
      <c r="D21" s="133">
        <v>50.0</v>
      </c>
      <c r="E21" s="133">
        <v>20.0</v>
      </c>
      <c r="F21" s="133">
        <v>30.0</v>
      </c>
      <c r="G21" s="133">
        <v>44.0</v>
      </c>
      <c r="H21" s="133">
        <v>50.0</v>
      </c>
      <c r="I21" s="133">
        <v>0.0</v>
      </c>
      <c r="J21" s="133">
        <v>20.0</v>
      </c>
      <c r="K21" s="133">
        <v>10.0</v>
      </c>
      <c r="L21" s="133">
        <v>50.0</v>
      </c>
      <c r="M21" s="133">
        <v>0.0</v>
      </c>
      <c r="N21" s="133">
        <v>0.0</v>
      </c>
      <c r="O21" s="133">
        <v>100.0</v>
      </c>
      <c r="P21" s="133">
        <v>0.0</v>
      </c>
      <c r="Q21" s="133">
        <v>0.0</v>
      </c>
      <c r="R21" s="133">
        <v>2.0</v>
      </c>
    </row>
    <row r="22">
      <c r="A22" s="133" t="s">
        <v>507</v>
      </c>
      <c r="B22" s="134">
        <v>44582.0</v>
      </c>
      <c r="C22" s="133">
        <v>20.0</v>
      </c>
      <c r="D22" s="133">
        <v>120.0</v>
      </c>
      <c r="E22" s="133">
        <v>30.0</v>
      </c>
      <c r="F22" s="133">
        <v>80.0</v>
      </c>
      <c r="G22" s="133">
        <v>80.0</v>
      </c>
      <c r="H22" s="133">
        <v>50.0</v>
      </c>
      <c r="I22" s="133">
        <v>40.0</v>
      </c>
      <c r="J22" s="133">
        <v>40.0</v>
      </c>
      <c r="K22" s="133">
        <v>20.0</v>
      </c>
      <c r="L22" s="133">
        <v>10.0</v>
      </c>
      <c r="M22" s="133">
        <v>0.0</v>
      </c>
      <c r="N22" s="133">
        <v>24.0</v>
      </c>
      <c r="O22" s="133">
        <v>300.0</v>
      </c>
      <c r="P22" s="133">
        <v>2.0</v>
      </c>
      <c r="Q22" s="133">
        <v>10.0</v>
      </c>
      <c r="R22" s="133">
        <v>3.0</v>
      </c>
    </row>
    <row r="23">
      <c r="A23" s="133" t="s">
        <v>508</v>
      </c>
      <c r="B23" s="134">
        <v>44582.0</v>
      </c>
      <c r="C23" s="133">
        <v>20.0</v>
      </c>
      <c r="D23" s="133">
        <v>40.0</v>
      </c>
      <c r="E23" s="133">
        <v>15.0</v>
      </c>
      <c r="F23" s="133">
        <v>50.0</v>
      </c>
      <c r="G23" s="133">
        <v>52.0</v>
      </c>
      <c r="H23" s="133">
        <v>50.0</v>
      </c>
      <c r="I23" s="133">
        <v>60.0</v>
      </c>
      <c r="J23" s="133">
        <v>30.0</v>
      </c>
      <c r="K23" s="133">
        <v>20.0</v>
      </c>
      <c r="L23" s="133">
        <v>0.0</v>
      </c>
      <c r="M23" s="133">
        <v>0.0</v>
      </c>
      <c r="N23" s="133">
        <v>20.0</v>
      </c>
      <c r="O23" s="133">
        <v>100.0</v>
      </c>
      <c r="P23" s="133">
        <v>2.0</v>
      </c>
      <c r="Q23" s="133">
        <v>7.0</v>
      </c>
      <c r="R23" s="133">
        <v>2.0</v>
      </c>
    </row>
    <row r="24">
      <c r="A24" s="133" t="s">
        <v>509</v>
      </c>
      <c r="B24" s="134">
        <v>44582.0</v>
      </c>
      <c r="C24" s="133">
        <v>80.0</v>
      </c>
      <c r="D24" s="133">
        <v>100.0</v>
      </c>
      <c r="E24" s="133">
        <v>15.0</v>
      </c>
      <c r="F24" s="133">
        <v>100.0</v>
      </c>
      <c r="G24" s="133">
        <v>100.0</v>
      </c>
      <c r="H24" s="133">
        <v>0.0</v>
      </c>
      <c r="I24" s="133">
        <v>0.0</v>
      </c>
      <c r="J24" s="133">
        <v>30.0</v>
      </c>
      <c r="K24" s="133">
        <v>10.0</v>
      </c>
      <c r="L24" s="133">
        <v>0.0</v>
      </c>
      <c r="M24" s="133">
        <v>0.0</v>
      </c>
      <c r="N24" s="133">
        <v>40.0</v>
      </c>
      <c r="O24" s="133">
        <v>0.0</v>
      </c>
      <c r="P24" s="133">
        <v>5.0</v>
      </c>
      <c r="Q24" s="133">
        <v>10.0</v>
      </c>
      <c r="R24" s="133">
        <v>0.0</v>
      </c>
    </row>
    <row r="25">
      <c r="A25" s="133" t="s">
        <v>510</v>
      </c>
      <c r="B25" s="134">
        <v>44582.0</v>
      </c>
      <c r="C25" s="133">
        <v>0.0</v>
      </c>
      <c r="D25" s="133">
        <v>0.0</v>
      </c>
      <c r="E25" s="133">
        <v>0.0</v>
      </c>
      <c r="F25" s="133">
        <v>0.0</v>
      </c>
      <c r="G25" s="133">
        <v>0.0</v>
      </c>
      <c r="H25" s="133">
        <v>0.0</v>
      </c>
      <c r="I25" s="133">
        <v>0.0</v>
      </c>
      <c r="J25" s="133">
        <v>0.0</v>
      </c>
      <c r="K25" s="133">
        <v>0.0</v>
      </c>
      <c r="L25" s="133">
        <v>0.0</v>
      </c>
      <c r="M25" s="133">
        <v>0.0</v>
      </c>
      <c r="N25" s="133">
        <v>0.0</v>
      </c>
      <c r="O25" s="133">
        <v>0.0</v>
      </c>
      <c r="P25" s="133">
        <v>0.0</v>
      </c>
      <c r="Q25" s="133">
        <v>0.0</v>
      </c>
      <c r="R25" s="133">
        <v>0.0</v>
      </c>
    </row>
    <row r="26">
      <c r="A26" s="133" t="s">
        <v>511</v>
      </c>
      <c r="B26" s="134">
        <v>44582.0</v>
      </c>
      <c r="C26" s="133">
        <v>140.0</v>
      </c>
      <c r="D26" s="133">
        <v>160.0</v>
      </c>
      <c r="E26" s="133">
        <v>40.0</v>
      </c>
      <c r="F26" s="133">
        <v>120.0</v>
      </c>
      <c r="G26" s="133">
        <v>120.0</v>
      </c>
      <c r="H26" s="133">
        <v>100.0</v>
      </c>
      <c r="I26" s="133">
        <v>120.0</v>
      </c>
      <c r="J26" s="133">
        <v>60.0</v>
      </c>
      <c r="K26" s="133">
        <v>40.0</v>
      </c>
      <c r="L26" s="133">
        <v>100.0</v>
      </c>
      <c r="M26" s="133">
        <v>0.0</v>
      </c>
      <c r="N26" s="133">
        <v>50.0</v>
      </c>
      <c r="O26" s="133">
        <v>600.0</v>
      </c>
      <c r="P26" s="133">
        <v>7.0</v>
      </c>
      <c r="Q26" s="133">
        <v>15.0</v>
      </c>
      <c r="R26" s="133">
        <v>0.0</v>
      </c>
    </row>
    <row r="27">
      <c r="A27" s="133" t="s">
        <v>512</v>
      </c>
      <c r="B27" s="134">
        <v>44582.0</v>
      </c>
      <c r="C27" s="133">
        <v>60.0</v>
      </c>
      <c r="D27" s="133">
        <v>80.0</v>
      </c>
      <c r="E27" s="133">
        <v>25.0</v>
      </c>
      <c r="F27" s="133">
        <v>60.0</v>
      </c>
      <c r="G27" s="133">
        <v>68.0</v>
      </c>
      <c r="H27" s="133">
        <v>0.0</v>
      </c>
      <c r="I27" s="133">
        <v>40.0</v>
      </c>
      <c r="J27" s="133">
        <v>20.0</v>
      </c>
      <c r="K27" s="133">
        <v>20.0</v>
      </c>
      <c r="L27" s="133">
        <v>0.0</v>
      </c>
      <c r="M27" s="133">
        <v>40.0</v>
      </c>
      <c r="N27" s="133">
        <v>30.0</v>
      </c>
      <c r="O27" s="133">
        <v>300.0</v>
      </c>
      <c r="P27" s="133">
        <v>3.0</v>
      </c>
      <c r="Q27" s="133">
        <v>12.0</v>
      </c>
      <c r="R27" s="133">
        <v>0.0</v>
      </c>
    </row>
    <row r="28">
      <c r="A28" s="133" t="s">
        <v>487</v>
      </c>
      <c r="B28" s="134">
        <v>44613.0</v>
      </c>
      <c r="C28" s="133">
        <v>60.0</v>
      </c>
      <c r="D28" s="133">
        <v>100.0</v>
      </c>
      <c r="E28" s="133">
        <v>30.0</v>
      </c>
      <c r="F28" s="133">
        <v>60.0</v>
      </c>
      <c r="G28" s="133">
        <v>60.0</v>
      </c>
      <c r="H28" s="133">
        <v>50.0</v>
      </c>
      <c r="I28" s="133">
        <v>60.0</v>
      </c>
      <c r="J28" s="133">
        <v>30.0</v>
      </c>
      <c r="K28" s="133">
        <v>40.0</v>
      </c>
      <c r="L28" s="133">
        <v>30.0</v>
      </c>
      <c r="M28" s="133">
        <v>0.0</v>
      </c>
      <c r="N28" s="133">
        <v>47.0</v>
      </c>
      <c r="O28" s="133">
        <v>300.0</v>
      </c>
      <c r="P28" s="133">
        <v>3.0</v>
      </c>
      <c r="Q28" s="133">
        <v>10.0</v>
      </c>
      <c r="R28" s="133">
        <v>3.0</v>
      </c>
    </row>
    <row r="29">
      <c r="A29" s="133" t="s">
        <v>488</v>
      </c>
      <c r="B29" s="134">
        <v>44613.0</v>
      </c>
      <c r="C29" s="133">
        <v>60.0</v>
      </c>
      <c r="D29" s="133">
        <v>110.0</v>
      </c>
      <c r="E29" s="133">
        <v>20.0</v>
      </c>
      <c r="F29" s="133">
        <v>70.0</v>
      </c>
      <c r="G29" s="133">
        <v>84.0</v>
      </c>
      <c r="H29" s="133">
        <v>100.0</v>
      </c>
      <c r="K29" s="133">
        <v>20.0</v>
      </c>
      <c r="N29" s="133">
        <v>36.0</v>
      </c>
      <c r="O29" s="133">
        <v>400.0</v>
      </c>
      <c r="Q29" s="133">
        <v>10.0</v>
      </c>
      <c r="R29" s="133">
        <v>3.0</v>
      </c>
    </row>
    <row r="30">
      <c r="A30" s="133" t="s">
        <v>489</v>
      </c>
      <c r="B30" s="134">
        <v>44613.0</v>
      </c>
      <c r="C30" s="133">
        <v>20.0</v>
      </c>
      <c r="D30" s="133">
        <v>20.0</v>
      </c>
      <c r="E30" s="133">
        <v>0.0</v>
      </c>
      <c r="F30" s="133">
        <v>20.0</v>
      </c>
      <c r="G30" s="133">
        <v>12.0</v>
      </c>
      <c r="K30" s="133">
        <v>10.0</v>
      </c>
      <c r="N30" s="133">
        <v>0.0</v>
      </c>
      <c r="O30" s="133">
        <v>100.0</v>
      </c>
      <c r="Q30" s="133">
        <v>4.0</v>
      </c>
      <c r="R30" s="133">
        <v>2.0</v>
      </c>
    </row>
    <row r="31">
      <c r="A31" s="133" t="s">
        <v>490</v>
      </c>
      <c r="B31" s="134">
        <v>44613.0</v>
      </c>
      <c r="C31" s="133">
        <v>20.0</v>
      </c>
      <c r="D31" s="133">
        <v>50.0</v>
      </c>
      <c r="E31" s="133">
        <v>0.0</v>
      </c>
      <c r="F31" s="133">
        <v>40.0</v>
      </c>
      <c r="G31" s="133">
        <v>46.0</v>
      </c>
      <c r="H31" s="133">
        <v>3.0</v>
      </c>
      <c r="I31" s="133">
        <v>20.0</v>
      </c>
      <c r="J31" s="133">
        <v>20.0</v>
      </c>
      <c r="K31" s="133">
        <v>0.0</v>
      </c>
      <c r="L31" s="133">
        <v>40.0</v>
      </c>
      <c r="N31" s="133">
        <v>0.0</v>
      </c>
      <c r="O31" s="133">
        <v>300.0</v>
      </c>
      <c r="Q31" s="133">
        <v>5.0</v>
      </c>
      <c r="R31" s="133">
        <v>3.0</v>
      </c>
    </row>
    <row r="32">
      <c r="A32" s="133" t="s">
        <v>491</v>
      </c>
      <c r="B32" s="134">
        <v>44613.0</v>
      </c>
      <c r="C32" s="133">
        <v>60.0</v>
      </c>
      <c r="D32" s="133">
        <v>100.0</v>
      </c>
      <c r="E32" s="133">
        <v>30.0</v>
      </c>
      <c r="F32" s="133">
        <v>80.0</v>
      </c>
      <c r="G32" s="133">
        <v>80.0</v>
      </c>
      <c r="H32" s="133">
        <v>60.0</v>
      </c>
      <c r="I32" s="133">
        <v>60.0</v>
      </c>
      <c r="J32" s="133">
        <v>40.0</v>
      </c>
      <c r="K32" s="133">
        <v>20.0</v>
      </c>
      <c r="L32" s="133">
        <v>30.0</v>
      </c>
      <c r="M32" s="133">
        <v>0.0</v>
      </c>
      <c r="N32" s="133">
        <v>36.0</v>
      </c>
      <c r="O32" s="133">
        <v>300.0</v>
      </c>
      <c r="P32" s="133">
        <v>5.0</v>
      </c>
      <c r="Q32" s="133">
        <v>10.0</v>
      </c>
      <c r="R32" s="133">
        <v>3.0</v>
      </c>
    </row>
    <row r="33">
      <c r="A33" s="133" t="s">
        <v>492</v>
      </c>
      <c r="B33" s="134">
        <v>44613.0</v>
      </c>
      <c r="C33" s="133">
        <v>0.0</v>
      </c>
      <c r="D33" s="133">
        <v>50.0</v>
      </c>
      <c r="E33" s="133">
        <v>10.0</v>
      </c>
      <c r="F33" s="133">
        <v>30.0</v>
      </c>
      <c r="G33" s="133">
        <v>28.0</v>
      </c>
      <c r="H33" s="133">
        <v>17.0</v>
      </c>
      <c r="K33" s="133">
        <v>10.0</v>
      </c>
      <c r="N33" s="133">
        <v>36.0</v>
      </c>
      <c r="O33" s="133">
        <v>200.0</v>
      </c>
      <c r="Q33" s="133">
        <v>6.0</v>
      </c>
      <c r="R33" s="133">
        <v>0.0</v>
      </c>
    </row>
    <row r="34">
      <c r="A34" s="133" t="s">
        <v>493</v>
      </c>
      <c r="B34" s="134">
        <v>44613.0</v>
      </c>
      <c r="C34" s="133">
        <v>40.0</v>
      </c>
      <c r="D34" s="133">
        <v>120.0</v>
      </c>
      <c r="E34" s="133">
        <v>30.0</v>
      </c>
      <c r="F34" s="133">
        <v>100.0</v>
      </c>
      <c r="G34" s="133">
        <v>60.0</v>
      </c>
      <c r="H34" s="133">
        <v>50.0</v>
      </c>
      <c r="I34" s="133">
        <v>80.0</v>
      </c>
      <c r="J34" s="133">
        <v>30.0</v>
      </c>
      <c r="K34" s="133">
        <v>0.0</v>
      </c>
      <c r="L34" s="133">
        <v>50.0</v>
      </c>
      <c r="M34" s="133">
        <v>0.0</v>
      </c>
      <c r="N34" s="133">
        <v>50.0</v>
      </c>
      <c r="O34" s="133">
        <v>400.0</v>
      </c>
      <c r="P34" s="133">
        <v>3.0</v>
      </c>
      <c r="Q34" s="133">
        <v>15.0</v>
      </c>
      <c r="R34" s="133">
        <v>4.0</v>
      </c>
    </row>
    <row r="35">
      <c r="A35" s="133" t="s">
        <v>494</v>
      </c>
      <c r="B35" s="134">
        <v>44613.0</v>
      </c>
      <c r="C35" s="133">
        <v>60.0</v>
      </c>
      <c r="D35" s="133">
        <v>70.0</v>
      </c>
      <c r="E35" s="133">
        <v>10.0</v>
      </c>
      <c r="F35" s="133">
        <v>80.0</v>
      </c>
      <c r="G35" s="133">
        <v>50.0</v>
      </c>
      <c r="H35" s="133">
        <v>83.0</v>
      </c>
      <c r="I35" s="133">
        <v>70.0</v>
      </c>
      <c r="J35" s="133">
        <v>20.0</v>
      </c>
      <c r="K35" s="133">
        <v>10.0</v>
      </c>
      <c r="L35" s="133">
        <v>40.0</v>
      </c>
      <c r="M35" s="133">
        <v>33.0</v>
      </c>
      <c r="N35" s="133">
        <v>60.0</v>
      </c>
      <c r="O35" s="133">
        <v>600.0</v>
      </c>
      <c r="P35" s="133">
        <v>4.0</v>
      </c>
      <c r="Q35" s="133">
        <v>15.0</v>
      </c>
      <c r="R35" s="133">
        <v>7.0</v>
      </c>
    </row>
    <row r="36">
      <c r="A36" s="133" t="s">
        <v>495</v>
      </c>
      <c r="B36" s="134">
        <v>44613.0</v>
      </c>
      <c r="C36" s="133">
        <v>60.0</v>
      </c>
      <c r="D36" s="133">
        <v>100.0</v>
      </c>
      <c r="E36" s="133">
        <v>10.0</v>
      </c>
      <c r="F36" s="133">
        <v>30.0</v>
      </c>
      <c r="G36" s="133">
        <v>36.0</v>
      </c>
      <c r="H36" s="133">
        <v>50.0</v>
      </c>
      <c r="I36" s="133">
        <v>40.0</v>
      </c>
      <c r="J36" s="133">
        <v>30.0</v>
      </c>
      <c r="K36" s="133">
        <v>30.0</v>
      </c>
      <c r="N36" s="133">
        <v>60.0</v>
      </c>
      <c r="O36" s="133">
        <v>300.0</v>
      </c>
      <c r="Q36" s="133">
        <v>9.0</v>
      </c>
      <c r="R36" s="133">
        <v>3.0</v>
      </c>
    </row>
    <row r="37">
      <c r="A37" s="133" t="s">
        <v>496</v>
      </c>
      <c r="B37" s="134">
        <v>44613.0</v>
      </c>
      <c r="C37" s="133">
        <v>80.0</v>
      </c>
      <c r="D37" s="133">
        <v>30.0</v>
      </c>
      <c r="E37" s="133">
        <v>30.0</v>
      </c>
      <c r="F37" s="133">
        <v>80.0</v>
      </c>
      <c r="G37" s="133">
        <v>80.0</v>
      </c>
      <c r="H37" s="133">
        <v>70.0</v>
      </c>
      <c r="I37" s="133">
        <v>60.0</v>
      </c>
      <c r="J37" s="133">
        <v>40.0</v>
      </c>
      <c r="K37" s="133">
        <v>0.0</v>
      </c>
      <c r="L37" s="133">
        <v>50.0</v>
      </c>
      <c r="M37" s="133">
        <v>0.0</v>
      </c>
      <c r="N37" s="133">
        <v>55.0</v>
      </c>
      <c r="O37" s="133">
        <v>600.0</v>
      </c>
      <c r="P37" s="133">
        <v>5.0</v>
      </c>
      <c r="Q37" s="133">
        <v>10.0</v>
      </c>
      <c r="R37" s="133">
        <v>2.0</v>
      </c>
    </row>
    <row r="38">
      <c r="A38" s="133" t="s">
        <v>497</v>
      </c>
      <c r="B38" s="134">
        <v>44613.0</v>
      </c>
      <c r="C38" s="133">
        <v>100.0</v>
      </c>
      <c r="D38" s="133">
        <v>100.0</v>
      </c>
      <c r="E38" s="133">
        <v>50.0</v>
      </c>
      <c r="F38" s="133">
        <v>100.0</v>
      </c>
      <c r="G38" s="133">
        <v>100.0</v>
      </c>
      <c r="H38" s="133">
        <v>100.0</v>
      </c>
      <c r="I38" s="133">
        <v>100.0</v>
      </c>
      <c r="J38" s="133">
        <v>50.0</v>
      </c>
      <c r="K38" s="133">
        <v>80.0</v>
      </c>
      <c r="L38" s="133">
        <v>100.0</v>
      </c>
      <c r="M38" s="133">
        <v>50.0</v>
      </c>
      <c r="N38" s="133">
        <v>100.0</v>
      </c>
      <c r="O38" s="133">
        <v>600.0</v>
      </c>
      <c r="P38" s="133">
        <v>50.0</v>
      </c>
      <c r="Q38" s="133">
        <v>15.0</v>
      </c>
      <c r="R38" s="133">
        <v>7.0</v>
      </c>
    </row>
    <row r="39">
      <c r="A39" s="133" t="s">
        <v>498</v>
      </c>
      <c r="B39" s="134">
        <v>44613.0</v>
      </c>
      <c r="C39" s="133">
        <v>140.0</v>
      </c>
      <c r="D39" s="133">
        <v>200.0</v>
      </c>
      <c r="E39" s="133">
        <v>0.0</v>
      </c>
      <c r="F39" s="133">
        <v>200.0</v>
      </c>
      <c r="G39" s="133">
        <v>200.0</v>
      </c>
      <c r="H39" s="133">
        <v>150.0</v>
      </c>
      <c r="I39" s="133">
        <v>50.0</v>
      </c>
      <c r="J39" s="133">
        <v>70.0</v>
      </c>
      <c r="K39" s="133">
        <v>30.0</v>
      </c>
      <c r="L39" s="133">
        <v>40.0</v>
      </c>
      <c r="M39" s="133">
        <v>0.0</v>
      </c>
      <c r="N39" s="133">
        <v>100.0</v>
      </c>
      <c r="O39" s="133">
        <v>1000.0</v>
      </c>
      <c r="P39" s="133">
        <v>7.0</v>
      </c>
      <c r="Q39" s="133">
        <v>24.0</v>
      </c>
      <c r="R39" s="133">
        <v>8.0</v>
      </c>
    </row>
    <row r="40">
      <c r="A40" s="133" t="s">
        <v>499</v>
      </c>
      <c r="B40" s="134">
        <v>44613.0</v>
      </c>
      <c r="C40" s="133">
        <v>80.0</v>
      </c>
      <c r="D40" s="133">
        <v>70.0</v>
      </c>
      <c r="E40" s="133">
        <v>25.0</v>
      </c>
      <c r="F40" s="133">
        <v>50.0</v>
      </c>
      <c r="G40" s="133">
        <v>60.0</v>
      </c>
      <c r="H40" s="133">
        <v>50.0</v>
      </c>
      <c r="I40" s="133">
        <v>80.0</v>
      </c>
      <c r="J40" s="133">
        <v>50.0</v>
      </c>
      <c r="K40" s="133">
        <v>0.0</v>
      </c>
      <c r="L40" s="133">
        <v>60.0</v>
      </c>
      <c r="M40" s="133">
        <v>0.0</v>
      </c>
      <c r="N40" s="133">
        <v>50.0</v>
      </c>
      <c r="O40" s="133">
        <v>400.0</v>
      </c>
      <c r="P40" s="133">
        <v>4.0</v>
      </c>
      <c r="Q40" s="133">
        <v>12.0</v>
      </c>
      <c r="R40" s="133">
        <v>4.0</v>
      </c>
    </row>
    <row r="41">
      <c r="A41" s="133" t="s">
        <v>500</v>
      </c>
      <c r="B41" s="134">
        <v>44613.0</v>
      </c>
      <c r="C41" s="133">
        <v>160.0</v>
      </c>
      <c r="D41" s="133">
        <v>200.0</v>
      </c>
      <c r="E41" s="133">
        <v>50.0</v>
      </c>
      <c r="F41" s="133">
        <v>200.0</v>
      </c>
      <c r="G41" s="133">
        <v>200.0</v>
      </c>
      <c r="H41" s="133">
        <v>200.0</v>
      </c>
      <c r="I41" s="133">
        <v>100.0</v>
      </c>
      <c r="J41" s="133">
        <v>100.0</v>
      </c>
      <c r="K41" s="133">
        <v>40.0</v>
      </c>
      <c r="L41" s="133">
        <v>100.0</v>
      </c>
      <c r="M41" s="133">
        <v>0.0</v>
      </c>
      <c r="N41" s="133">
        <v>100.0</v>
      </c>
      <c r="O41" s="133">
        <v>1000.0</v>
      </c>
      <c r="P41" s="133">
        <v>0.0</v>
      </c>
      <c r="Q41" s="133">
        <v>20.0</v>
      </c>
      <c r="R41" s="133">
        <v>12.0</v>
      </c>
    </row>
    <row r="42">
      <c r="A42" s="133" t="s">
        <v>501</v>
      </c>
      <c r="B42" s="134">
        <v>44613.0</v>
      </c>
      <c r="C42" s="133">
        <v>100.0</v>
      </c>
      <c r="D42" s="133">
        <v>100.0</v>
      </c>
      <c r="E42" s="133">
        <v>20.0</v>
      </c>
      <c r="F42" s="133">
        <v>100.0</v>
      </c>
      <c r="G42" s="133">
        <v>100.0</v>
      </c>
      <c r="H42" s="133">
        <v>100.0</v>
      </c>
      <c r="I42" s="133">
        <v>60.0</v>
      </c>
      <c r="J42" s="133">
        <v>40.0</v>
      </c>
      <c r="K42" s="133">
        <v>0.0</v>
      </c>
      <c r="L42" s="133">
        <v>40.0</v>
      </c>
      <c r="M42" s="133">
        <v>100.0</v>
      </c>
      <c r="N42" s="133">
        <v>100.0</v>
      </c>
      <c r="O42" s="133">
        <v>600.0</v>
      </c>
      <c r="P42" s="133">
        <v>5.0</v>
      </c>
      <c r="Q42" s="133">
        <v>15.0</v>
      </c>
      <c r="R42" s="133">
        <v>7.0</v>
      </c>
    </row>
    <row r="43">
      <c r="A43" s="133" t="s">
        <v>502</v>
      </c>
      <c r="B43" s="134">
        <v>44613.0</v>
      </c>
      <c r="C43" s="133">
        <v>40.0</v>
      </c>
      <c r="D43" s="133">
        <v>60.0</v>
      </c>
      <c r="E43" s="133">
        <v>15.0</v>
      </c>
      <c r="F43" s="133">
        <v>40.0</v>
      </c>
      <c r="G43" s="133">
        <v>40.0</v>
      </c>
      <c r="H43" s="133">
        <v>25.0</v>
      </c>
      <c r="I43" s="133">
        <v>30.0</v>
      </c>
      <c r="J43" s="133">
        <v>10.0</v>
      </c>
      <c r="K43" s="133">
        <v>0.0</v>
      </c>
      <c r="L43" s="133">
        <v>30.0</v>
      </c>
      <c r="M43" s="133">
        <v>40.0</v>
      </c>
      <c r="N43" s="133">
        <v>0.0</v>
      </c>
      <c r="O43" s="133">
        <v>200.0</v>
      </c>
      <c r="P43" s="133">
        <v>0.0</v>
      </c>
      <c r="Q43" s="133">
        <v>9.0</v>
      </c>
      <c r="R43" s="133">
        <v>0.0</v>
      </c>
    </row>
    <row r="44">
      <c r="A44" s="133" t="s">
        <v>503</v>
      </c>
      <c r="B44" s="134">
        <v>44613.0</v>
      </c>
      <c r="C44" s="133">
        <v>20.0</v>
      </c>
      <c r="D44" s="133">
        <v>40.0</v>
      </c>
      <c r="E44" s="133">
        <v>10.0</v>
      </c>
      <c r="F44" s="133">
        <v>0.0</v>
      </c>
      <c r="G44" s="133">
        <v>0.0</v>
      </c>
      <c r="H44" s="133">
        <v>0.0</v>
      </c>
      <c r="I44" s="133">
        <v>20.0</v>
      </c>
      <c r="J44" s="133">
        <v>0.0</v>
      </c>
      <c r="K44" s="133">
        <v>10.0</v>
      </c>
      <c r="L44" s="133">
        <v>0.0</v>
      </c>
      <c r="M44" s="133">
        <v>0.0</v>
      </c>
      <c r="N44" s="133">
        <v>24.0</v>
      </c>
      <c r="O44" s="133">
        <v>200.0</v>
      </c>
      <c r="P44" s="133">
        <v>3.0</v>
      </c>
      <c r="Q44" s="133">
        <v>8.0</v>
      </c>
      <c r="R44" s="133">
        <v>5.0</v>
      </c>
    </row>
    <row r="45">
      <c r="A45" s="133" t="s">
        <v>504</v>
      </c>
      <c r="B45" s="134">
        <v>44613.0</v>
      </c>
      <c r="C45" s="133">
        <v>60.0</v>
      </c>
      <c r="D45" s="133">
        <v>80.0</v>
      </c>
      <c r="E45" s="133">
        <v>40.0</v>
      </c>
      <c r="F45" s="133">
        <v>60.0</v>
      </c>
      <c r="G45" s="133">
        <v>60.0</v>
      </c>
      <c r="H45" s="133">
        <v>0.0</v>
      </c>
      <c r="I45" s="133">
        <v>60.0</v>
      </c>
      <c r="J45" s="133">
        <v>40.0</v>
      </c>
      <c r="K45" s="133">
        <v>10.0</v>
      </c>
      <c r="L45" s="133">
        <v>10.0</v>
      </c>
      <c r="M45" s="133">
        <v>0.0</v>
      </c>
      <c r="N45" s="133">
        <v>0.0</v>
      </c>
      <c r="O45" s="133">
        <v>300.0</v>
      </c>
      <c r="P45" s="133">
        <v>1.0</v>
      </c>
      <c r="Q45" s="133">
        <v>13.0</v>
      </c>
      <c r="R45" s="133">
        <v>5.0</v>
      </c>
    </row>
    <row r="46">
      <c r="A46" s="133" t="s">
        <v>505</v>
      </c>
      <c r="B46" s="134">
        <v>44613.0</v>
      </c>
      <c r="C46" s="133">
        <v>60.0</v>
      </c>
      <c r="D46" s="133">
        <v>90.0</v>
      </c>
      <c r="E46" s="133">
        <v>15.0</v>
      </c>
      <c r="F46" s="133">
        <v>30.0</v>
      </c>
      <c r="G46" s="133">
        <v>52.0</v>
      </c>
      <c r="H46" s="133">
        <v>0.0</v>
      </c>
      <c r="I46" s="133">
        <v>30.0</v>
      </c>
      <c r="J46" s="133">
        <v>30.0</v>
      </c>
      <c r="K46" s="133">
        <v>0.0</v>
      </c>
      <c r="L46" s="133">
        <v>20.0</v>
      </c>
      <c r="M46" s="133">
        <v>0.0</v>
      </c>
      <c r="N46" s="133">
        <v>0.0</v>
      </c>
      <c r="O46" s="133">
        <v>0.0</v>
      </c>
      <c r="P46" s="133">
        <v>2.0</v>
      </c>
      <c r="Q46" s="133">
        <v>10.0</v>
      </c>
      <c r="R46" s="133">
        <v>0.0</v>
      </c>
    </row>
    <row r="47">
      <c r="A47" s="133" t="s">
        <v>506</v>
      </c>
      <c r="B47" s="134">
        <v>44613.0</v>
      </c>
      <c r="C47" s="133">
        <v>40.0</v>
      </c>
      <c r="D47" s="133">
        <v>70.0</v>
      </c>
      <c r="E47" s="133">
        <v>5.0</v>
      </c>
      <c r="F47" s="133">
        <v>20.0</v>
      </c>
      <c r="G47" s="133">
        <v>32.0</v>
      </c>
      <c r="H47" s="133">
        <v>0.0</v>
      </c>
      <c r="I47" s="133">
        <v>20.0</v>
      </c>
      <c r="J47" s="133">
        <v>10.0</v>
      </c>
      <c r="K47" s="133">
        <v>0.0</v>
      </c>
      <c r="L47" s="133">
        <v>0.0</v>
      </c>
      <c r="M47" s="133">
        <v>0.0</v>
      </c>
      <c r="N47" s="133">
        <v>0.0</v>
      </c>
      <c r="O47" s="133">
        <v>0.0</v>
      </c>
      <c r="P47" s="133">
        <v>0.0</v>
      </c>
      <c r="Q47" s="133">
        <v>2.0</v>
      </c>
      <c r="R47" s="133">
        <v>0.0</v>
      </c>
    </row>
    <row r="48">
      <c r="A48" s="133" t="s">
        <v>507</v>
      </c>
      <c r="B48" s="134">
        <v>44613.0</v>
      </c>
      <c r="C48" s="133">
        <v>80.0</v>
      </c>
      <c r="D48" s="133">
        <v>120.0</v>
      </c>
      <c r="E48" s="133">
        <v>20.0</v>
      </c>
      <c r="F48" s="133">
        <v>120.0</v>
      </c>
      <c r="G48" s="133">
        <v>120.0</v>
      </c>
      <c r="H48" s="133">
        <v>66.0</v>
      </c>
      <c r="I48" s="133">
        <v>80.0</v>
      </c>
      <c r="J48" s="133">
        <v>40.0</v>
      </c>
      <c r="K48" s="133">
        <v>40.0</v>
      </c>
      <c r="L48" s="133">
        <v>100.0</v>
      </c>
      <c r="M48" s="133">
        <v>0.0</v>
      </c>
      <c r="N48" s="133">
        <v>40.0</v>
      </c>
      <c r="O48" s="133">
        <v>600.0</v>
      </c>
      <c r="P48" s="133">
        <v>5.0</v>
      </c>
      <c r="Q48" s="133">
        <v>12.0</v>
      </c>
      <c r="R48" s="133">
        <v>7.0</v>
      </c>
    </row>
    <row r="49">
      <c r="A49" s="133" t="s">
        <v>508</v>
      </c>
      <c r="B49" s="134">
        <v>44613.0</v>
      </c>
      <c r="C49" s="133">
        <v>40.0</v>
      </c>
      <c r="D49" s="133">
        <v>50.0</v>
      </c>
      <c r="E49" s="133">
        <v>20.0</v>
      </c>
      <c r="F49" s="133">
        <v>50.0</v>
      </c>
      <c r="G49" s="133">
        <v>40.0</v>
      </c>
      <c r="H49" s="133">
        <v>14.0</v>
      </c>
      <c r="I49" s="133">
        <v>40.0</v>
      </c>
      <c r="J49" s="133">
        <v>20.0</v>
      </c>
      <c r="K49" s="133">
        <v>0.0</v>
      </c>
      <c r="L49" s="133">
        <v>10.0</v>
      </c>
      <c r="M49" s="133">
        <v>0.0</v>
      </c>
      <c r="N49" s="133">
        <v>10.0</v>
      </c>
      <c r="O49" s="133">
        <v>200.0</v>
      </c>
      <c r="P49" s="133">
        <v>3.0</v>
      </c>
      <c r="Q49" s="133">
        <v>10.0</v>
      </c>
      <c r="R49" s="133">
        <v>2.0</v>
      </c>
    </row>
    <row r="50">
      <c r="A50" s="133" t="s">
        <v>509</v>
      </c>
      <c r="B50" s="134">
        <v>44613.0</v>
      </c>
      <c r="C50" s="133">
        <v>40.0</v>
      </c>
      <c r="D50" s="133">
        <v>100.0</v>
      </c>
      <c r="E50" s="133">
        <v>10.0</v>
      </c>
      <c r="F50" s="133">
        <v>40.0</v>
      </c>
      <c r="G50" s="133">
        <v>60.0</v>
      </c>
      <c r="H50" s="133">
        <v>50.0</v>
      </c>
      <c r="I50" s="133">
        <v>0.0</v>
      </c>
      <c r="J50" s="133">
        <v>10.0</v>
      </c>
      <c r="K50" s="133">
        <v>0.0</v>
      </c>
      <c r="L50" s="133">
        <v>0.0</v>
      </c>
      <c r="M50" s="133">
        <v>0.0</v>
      </c>
      <c r="N50" s="133">
        <v>20.0</v>
      </c>
      <c r="O50" s="133">
        <v>400.0</v>
      </c>
      <c r="P50" s="133">
        <v>5.0</v>
      </c>
      <c r="Q50" s="133">
        <v>10.0</v>
      </c>
      <c r="R50" s="133">
        <v>3.0</v>
      </c>
    </row>
    <row r="51">
      <c r="A51" s="133" t="s">
        <v>510</v>
      </c>
      <c r="B51" s="134">
        <v>44613.0</v>
      </c>
      <c r="C51" s="133">
        <v>80.0</v>
      </c>
      <c r="D51" s="133">
        <v>160.0</v>
      </c>
      <c r="E51" s="133">
        <v>40.0</v>
      </c>
      <c r="F51" s="133">
        <v>110.0</v>
      </c>
      <c r="G51" s="133">
        <v>110.0</v>
      </c>
      <c r="H51" s="133">
        <v>100.0</v>
      </c>
      <c r="I51" s="133">
        <v>100.0</v>
      </c>
      <c r="J51" s="133">
        <v>50.0</v>
      </c>
      <c r="K51" s="133">
        <v>50.0</v>
      </c>
      <c r="L51" s="133">
        <v>100.0</v>
      </c>
      <c r="M51" s="133">
        <v>30.0</v>
      </c>
      <c r="N51" s="133">
        <v>80.0</v>
      </c>
      <c r="O51" s="133">
        <v>600.0</v>
      </c>
      <c r="P51" s="133">
        <v>4.0</v>
      </c>
      <c r="Q51" s="133">
        <v>15.0</v>
      </c>
      <c r="R51" s="133">
        <v>6.0</v>
      </c>
    </row>
    <row r="52">
      <c r="A52" s="133" t="s">
        <v>511</v>
      </c>
      <c r="B52" s="134">
        <v>44613.0</v>
      </c>
      <c r="C52" s="133">
        <v>100.0</v>
      </c>
      <c r="D52" s="133">
        <v>200.0</v>
      </c>
      <c r="E52" s="133">
        <v>40.0</v>
      </c>
      <c r="F52" s="133">
        <v>80.0</v>
      </c>
      <c r="G52" s="133">
        <v>100.0</v>
      </c>
      <c r="H52" s="133">
        <v>150.0</v>
      </c>
      <c r="I52" s="133">
        <v>80.0</v>
      </c>
      <c r="J52" s="133">
        <v>50.0</v>
      </c>
      <c r="K52" s="133">
        <v>30.0</v>
      </c>
      <c r="L52" s="133">
        <v>100.0</v>
      </c>
      <c r="M52" s="133">
        <v>0.0</v>
      </c>
      <c r="N52" s="133">
        <v>0.0</v>
      </c>
      <c r="O52" s="133">
        <v>700.0</v>
      </c>
      <c r="P52" s="133">
        <v>8.0</v>
      </c>
      <c r="Q52" s="133">
        <v>20.0</v>
      </c>
      <c r="R52" s="133">
        <v>6.0</v>
      </c>
    </row>
    <row r="53">
      <c r="A53" s="133" t="s">
        <v>512</v>
      </c>
      <c r="B53" s="134">
        <v>44613.0</v>
      </c>
      <c r="C53" s="133">
        <v>20.0</v>
      </c>
      <c r="D53" s="133">
        <v>60.0</v>
      </c>
      <c r="E53" s="133">
        <v>20.0</v>
      </c>
      <c r="F53" s="133">
        <v>60.0</v>
      </c>
      <c r="G53" s="133">
        <v>44.0</v>
      </c>
      <c r="H53" s="133">
        <v>40.0</v>
      </c>
      <c r="I53" s="133">
        <v>60.0</v>
      </c>
      <c r="J53" s="133">
        <v>20.0</v>
      </c>
      <c r="K53" s="133">
        <v>10.0</v>
      </c>
      <c r="L53" s="133">
        <v>20.0</v>
      </c>
      <c r="M53" s="133">
        <v>0.0</v>
      </c>
      <c r="N53" s="133">
        <v>31.0</v>
      </c>
      <c r="O53" s="133">
        <v>300.0</v>
      </c>
      <c r="P53" s="133">
        <v>1.0</v>
      </c>
      <c r="Q53" s="133">
        <v>9.0</v>
      </c>
      <c r="R53" s="133">
        <v>2.0</v>
      </c>
    </row>
    <row r="54">
      <c r="A54" s="133" t="s">
        <v>487</v>
      </c>
      <c r="B54" s="134">
        <v>44641.0</v>
      </c>
      <c r="C54" s="133">
        <v>80.0</v>
      </c>
      <c r="D54" s="133">
        <v>100.0</v>
      </c>
      <c r="E54" s="133">
        <v>50.0</v>
      </c>
      <c r="F54" s="133">
        <v>100.0</v>
      </c>
      <c r="G54" s="133">
        <v>100.0</v>
      </c>
      <c r="H54" s="133">
        <v>50.0</v>
      </c>
      <c r="I54" s="133">
        <v>70.0</v>
      </c>
      <c r="J54" s="133">
        <v>40.0</v>
      </c>
      <c r="K54" s="133">
        <v>40.0</v>
      </c>
      <c r="L54" s="133">
        <v>50.0</v>
      </c>
      <c r="M54" s="133">
        <v>0.0</v>
      </c>
      <c r="N54" s="133">
        <v>50.0</v>
      </c>
      <c r="O54" s="133">
        <v>400.0</v>
      </c>
      <c r="P54" s="133">
        <v>5.0</v>
      </c>
      <c r="Q54" s="133">
        <v>10.0</v>
      </c>
      <c r="R54" s="133">
        <v>0.0</v>
      </c>
    </row>
    <row r="55">
      <c r="A55" s="133" t="s">
        <v>488</v>
      </c>
      <c r="B55" s="134">
        <v>44641.0</v>
      </c>
      <c r="C55" s="133">
        <v>60.0</v>
      </c>
      <c r="D55" s="133">
        <v>140.0</v>
      </c>
      <c r="E55" s="133">
        <v>40.0</v>
      </c>
      <c r="F55" s="133">
        <v>120.0</v>
      </c>
      <c r="G55" s="133">
        <v>120.0</v>
      </c>
      <c r="H55" s="133">
        <v>50.0</v>
      </c>
      <c r="I55" s="133">
        <v>80.0</v>
      </c>
      <c r="J55" s="133">
        <v>50.0</v>
      </c>
      <c r="K55" s="133">
        <v>30.0</v>
      </c>
      <c r="N55" s="133">
        <v>30.0</v>
      </c>
      <c r="O55" s="133">
        <v>400.0</v>
      </c>
      <c r="Q55" s="133">
        <v>10.0</v>
      </c>
      <c r="R55" s="133">
        <v>0.0</v>
      </c>
    </row>
    <row r="56">
      <c r="A56" s="133" t="s">
        <v>489</v>
      </c>
      <c r="B56" s="134">
        <v>44641.0</v>
      </c>
      <c r="C56" s="133">
        <v>0.0</v>
      </c>
      <c r="D56" s="133">
        <v>60.0</v>
      </c>
      <c r="E56" s="133">
        <v>10.0</v>
      </c>
      <c r="F56" s="133">
        <v>40.0</v>
      </c>
      <c r="G56" s="133">
        <v>40.0</v>
      </c>
      <c r="K56" s="133">
        <v>20.0</v>
      </c>
      <c r="N56" s="133">
        <v>0.0</v>
      </c>
      <c r="O56" s="133">
        <v>100.0</v>
      </c>
      <c r="Q56" s="133">
        <v>0.0</v>
      </c>
      <c r="R56" s="133">
        <v>0.0</v>
      </c>
    </row>
    <row r="57">
      <c r="A57" s="133" t="s">
        <v>490</v>
      </c>
      <c r="B57" s="134">
        <v>44641.0</v>
      </c>
      <c r="C57" s="133">
        <v>20.0</v>
      </c>
      <c r="D57" s="133">
        <v>0.0</v>
      </c>
      <c r="E57" s="133">
        <v>20.0</v>
      </c>
      <c r="F57" s="133">
        <v>40.0</v>
      </c>
      <c r="G57" s="133">
        <v>44.0</v>
      </c>
      <c r="H57" s="133">
        <v>0.0</v>
      </c>
      <c r="I57" s="133">
        <v>10.0</v>
      </c>
      <c r="J57" s="133">
        <v>20.0</v>
      </c>
      <c r="K57" s="133">
        <v>10.0</v>
      </c>
      <c r="L57" s="133">
        <v>40.0</v>
      </c>
      <c r="N57" s="133">
        <v>0.0</v>
      </c>
      <c r="O57" s="133">
        <v>200.0</v>
      </c>
      <c r="Q57" s="133">
        <v>6.0</v>
      </c>
      <c r="R57" s="133">
        <v>3.0</v>
      </c>
    </row>
    <row r="58">
      <c r="A58" s="133" t="s">
        <v>491</v>
      </c>
      <c r="B58" s="134">
        <v>44641.0</v>
      </c>
      <c r="C58" s="133">
        <v>40.0</v>
      </c>
      <c r="D58" s="133">
        <v>160.0</v>
      </c>
      <c r="E58" s="133">
        <v>50.0</v>
      </c>
      <c r="F58" s="133">
        <v>100.0</v>
      </c>
      <c r="G58" s="133">
        <v>100.0</v>
      </c>
      <c r="H58" s="133">
        <v>50.0</v>
      </c>
      <c r="I58" s="133">
        <v>0.0</v>
      </c>
      <c r="J58" s="133">
        <v>50.0</v>
      </c>
      <c r="K58" s="133">
        <v>30.0</v>
      </c>
      <c r="L58" s="133">
        <v>0.0</v>
      </c>
      <c r="M58" s="133">
        <v>0.0</v>
      </c>
      <c r="N58" s="133">
        <v>0.0</v>
      </c>
      <c r="O58" s="133">
        <v>600.0</v>
      </c>
      <c r="P58" s="133">
        <v>5.0</v>
      </c>
      <c r="Q58" s="133">
        <v>10.0</v>
      </c>
      <c r="R58" s="133">
        <v>2.0</v>
      </c>
    </row>
    <row r="59">
      <c r="A59" s="133" t="s">
        <v>492</v>
      </c>
      <c r="B59" s="134">
        <v>44641.0</v>
      </c>
      <c r="C59" s="133">
        <v>0.0</v>
      </c>
      <c r="D59" s="133">
        <v>40.0</v>
      </c>
      <c r="E59" s="133">
        <v>5.0</v>
      </c>
      <c r="F59" s="133">
        <v>30.0</v>
      </c>
      <c r="G59" s="133">
        <v>32.0</v>
      </c>
      <c r="H59" s="133">
        <v>10.0</v>
      </c>
      <c r="I59" s="133">
        <v>20.0</v>
      </c>
      <c r="J59" s="133">
        <v>10.0</v>
      </c>
      <c r="K59" s="133">
        <v>20.0</v>
      </c>
      <c r="N59" s="133">
        <v>20.0</v>
      </c>
      <c r="O59" s="133">
        <v>100.0</v>
      </c>
      <c r="Q59" s="133">
        <v>5.0</v>
      </c>
      <c r="R59" s="133">
        <v>1.0</v>
      </c>
    </row>
    <row r="60">
      <c r="A60" s="133" t="s">
        <v>493</v>
      </c>
      <c r="B60" s="134">
        <v>44641.0</v>
      </c>
      <c r="C60" s="133">
        <v>40.0</v>
      </c>
      <c r="D60" s="133">
        <v>0.0</v>
      </c>
      <c r="E60" s="133">
        <v>25.0</v>
      </c>
      <c r="F60" s="133">
        <v>0.0</v>
      </c>
      <c r="G60" s="133">
        <v>0.0</v>
      </c>
      <c r="H60" s="133">
        <v>0.0</v>
      </c>
      <c r="I60" s="133">
        <v>0.0</v>
      </c>
      <c r="J60" s="133">
        <v>20.0</v>
      </c>
      <c r="K60" s="133">
        <v>20.0</v>
      </c>
      <c r="L60" s="133">
        <v>0.0</v>
      </c>
      <c r="M60" s="133">
        <v>0.0</v>
      </c>
      <c r="N60" s="133">
        <v>40.0</v>
      </c>
      <c r="O60" s="133">
        <v>400.0</v>
      </c>
      <c r="P60" s="133">
        <v>4.0</v>
      </c>
      <c r="Q60" s="133">
        <v>10.0</v>
      </c>
      <c r="R60" s="133">
        <v>4.0</v>
      </c>
    </row>
    <row r="61">
      <c r="A61" s="133" t="s">
        <v>494</v>
      </c>
      <c r="B61" s="134">
        <v>44641.0</v>
      </c>
      <c r="C61" s="133">
        <v>0.0</v>
      </c>
      <c r="D61" s="133">
        <v>50.0</v>
      </c>
      <c r="E61" s="133">
        <v>20.0</v>
      </c>
      <c r="F61" s="133">
        <v>50.0</v>
      </c>
      <c r="G61" s="133">
        <v>52.0</v>
      </c>
      <c r="H61" s="133">
        <v>0.0</v>
      </c>
      <c r="I61" s="133">
        <v>30.0</v>
      </c>
      <c r="J61" s="133">
        <v>0.0</v>
      </c>
      <c r="K61" s="133">
        <v>30.0</v>
      </c>
      <c r="L61" s="133">
        <v>60.0</v>
      </c>
      <c r="M61" s="133">
        <v>0.0</v>
      </c>
      <c r="N61" s="133">
        <v>0.0</v>
      </c>
      <c r="O61" s="133">
        <v>200.0</v>
      </c>
      <c r="P61" s="133">
        <v>0.0</v>
      </c>
      <c r="Q61" s="133">
        <v>10.0</v>
      </c>
      <c r="R61" s="133">
        <v>0.0</v>
      </c>
    </row>
    <row r="62">
      <c r="A62" s="133" t="s">
        <v>495</v>
      </c>
      <c r="B62" s="134">
        <v>44641.0</v>
      </c>
      <c r="C62" s="133">
        <v>80.0</v>
      </c>
      <c r="D62" s="133">
        <v>100.0</v>
      </c>
      <c r="E62" s="133">
        <v>45.0</v>
      </c>
      <c r="F62" s="133">
        <v>60.0</v>
      </c>
      <c r="G62" s="133">
        <v>60.0</v>
      </c>
      <c r="H62" s="133">
        <v>50.0</v>
      </c>
      <c r="I62" s="133">
        <v>60.0</v>
      </c>
      <c r="J62" s="133">
        <v>40.0</v>
      </c>
      <c r="K62" s="133">
        <v>0.0</v>
      </c>
      <c r="N62" s="133">
        <v>40.0</v>
      </c>
      <c r="O62" s="133">
        <v>400.0</v>
      </c>
      <c r="Q62" s="133">
        <v>10.0</v>
      </c>
      <c r="R62" s="133">
        <v>0.0</v>
      </c>
    </row>
    <row r="63">
      <c r="A63" s="133" t="s">
        <v>496</v>
      </c>
      <c r="B63" s="134">
        <v>44641.0</v>
      </c>
      <c r="C63" s="133">
        <v>100.0</v>
      </c>
      <c r="D63" s="133">
        <v>140.0</v>
      </c>
      <c r="E63" s="133">
        <v>50.0</v>
      </c>
      <c r="F63" s="133">
        <v>120.0</v>
      </c>
      <c r="G63" s="133">
        <v>116.0</v>
      </c>
      <c r="H63" s="133">
        <v>100.0</v>
      </c>
      <c r="I63" s="133">
        <v>90.0</v>
      </c>
      <c r="J63" s="133">
        <v>60.0</v>
      </c>
      <c r="K63" s="133">
        <v>30.0</v>
      </c>
      <c r="L63" s="133">
        <v>90.0</v>
      </c>
      <c r="M63" s="133">
        <v>20.0</v>
      </c>
      <c r="N63" s="133">
        <v>80.0</v>
      </c>
      <c r="O63" s="133">
        <v>500.0</v>
      </c>
      <c r="P63" s="133">
        <v>5.0</v>
      </c>
      <c r="Q63" s="133">
        <v>10.0</v>
      </c>
      <c r="R63" s="133">
        <v>0.0</v>
      </c>
    </row>
    <row r="64">
      <c r="A64" s="133" t="s">
        <v>497</v>
      </c>
      <c r="B64" s="134">
        <v>44641.0</v>
      </c>
      <c r="C64" s="133">
        <v>80.0</v>
      </c>
      <c r="D64" s="133">
        <v>70.0</v>
      </c>
      <c r="E64" s="133">
        <v>10.0</v>
      </c>
      <c r="F64" s="133">
        <v>100.0</v>
      </c>
      <c r="G64" s="133">
        <v>100.0</v>
      </c>
      <c r="H64" s="133">
        <v>50.0</v>
      </c>
      <c r="I64" s="133">
        <v>60.0</v>
      </c>
      <c r="J64" s="133">
        <v>50.0</v>
      </c>
      <c r="K64" s="133">
        <v>40.0</v>
      </c>
      <c r="L64" s="133">
        <v>50.0</v>
      </c>
      <c r="M64" s="133">
        <v>0.0</v>
      </c>
      <c r="N64" s="133">
        <v>50.0</v>
      </c>
      <c r="O64" s="133">
        <v>500.0</v>
      </c>
      <c r="P64" s="133">
        <v>5.0</v>
      </c>
      <c r="Q64" s="133">
        <v>10.0</v>
      </c>
      <c r="R64" s="133">
        <v>0.0</v>
      </c>
    </row>
    <row r="65">
      <c r="A65" s="133" t="s">
        <v>498</v>
      </c>
      <c r="B65" s="134">
        <v>44641.0</v>
      </c>
      <c r="C65" s="133">
        <v>120.0</v>
      </c>
      <c r="D65" s="133">
        <v>250.0</v>
      </c>
      <c r="E65" s="133">
        <v>100.0</v>
      </c>
      <c r="F65" s="133">
        <v>100.0</v>
      </c>
      <c r="G65" s="133">
        <v>100.0</v>
      </c>
      <c r="H65" s="133">
        <v>50.0</v>
      </c>
      <c r="I65" s="133">
        <v>100.0</v>
      </c>
      <c r="J65" s="133">
        <v>60.0</v>
      </c>
      <c r="K65" s="133">
        <v>30.0</v>
      </c>
      <c r="L65" s="133">
        <v>100.0</v>
      </c>
      <c r="M65" s="133">
        <v>50.0</v>
      </c>
      <c r="N65" s="133">
        <v>100.0</v>
      </c>
      <c r="O65" s="133">
        <v>600.0</v>
      </c>
      <c r="P65" s="133">
        <v>7.0</v>
      </c>
      <c r="Q65" s="133">
        <v>25.0</v>
      </c>
      <c r="R65" s="133">
        <v>0.0</v>
      </c>
    </row>
    <row r="66">
      <c r="A66" s="133" t="s">
        <v>499</v>
      </c>
      <c r="B66" s="134">
        <v>44641.0</v>
      </c>
      <c r="C66" s="133">
        <v>60.0</v>
      </c>
      <c r="D66" s="133">
        <v>80.0</v>
      </c>
      <c r="E66" s="133">
        <v>5.0</v>
      </c>
      <c r="F66" s="133">
        <v>60.0</v>
      </c>
      <c r="G66" s="133">
        <v>80.0</v>
      </c>
      <c r="H66" s="133">
        <v>0.0</v>
      </c>
      <c r="I66" s="133">
        <v>0.0</v>
      </c>
      <c r="J66" s="133">
        <v>40.0</v>
      </c>
      <c r="K66" s="133">
        <v>0.0</v>
      </c>
      <c r="L66" s="133">
        <v>0.0</v>
      </c>
      <c r="M66" s="133">
        <v>0.0</v>
      </c>
      <c r="N66" s="133">
        <v>0.0</v>
      </c>
      <c r="O66" s="133">
        <v>300.0</v>
      </c>
      <c r="P66" s="133">
        <v>3.0</v>
      </c>
      <c r="Q66" s="133">
        <v>10.0</v>
      </c>
      <c r="R66" s="133">
        <v>0.0</v>
      </c>
    </row>
    <row r="67">
      <c r="A67" s="133" t="s">
        <v>500</v>
      </c>
      <c r="B67" s="134">
        <v>44641.0</v>
      </c>
      <c r="C67" s="133">
        <v>100.0</v>
      </c>
      <c r="D67" s="133">
        <v>300.0</v>
      </c>
      <c r="E67" s="133">
        <v>35.0</v>
      </c>
      <c r="F67" s="133">
        <v>200.0</v>
      </c>
      <c r="G67" s="133">
        <v>200.0</v>
      </c>
      <c r="H67" s="133">
        <v>150.0</v>
      </c>
      <c r="I67" s="133">
        <v>100.0</v>
      </c>
      <c r="J67" s="133">
        <v>100.0</v>
      </c>
      <c r="K67" s="133">
        <v>80.0</v>
      </c>
      <c r="L67" s="133">
        <v>100.0</v>
      </c>
      <c r="M67" s="133">
        <v>0.0</v>
      </c>
      <c r="N67" s="133">
        <v>100.0</v>
      </c>
      <c r="O67" s="133">
        <v>1000.0</v>
      </c>
      <c r="P67" s="133">
        <v>5.0</v>
      </c>
      <c r="Q67" s="133">
        <v>10.0</v>
      </c>
      <c r="R67" s="133">
        <v>0.0</v>
      </c>
    </row>
    <row r="68">
      <c r="A68" s="133" t="s">
        <v>501</v>
      </c>
      <c r="B68" s="134">
        <v>44641.0</v>
      </c>
      <c r="C68" s="133">
        <v>60.0</v>
      </c>
      <c r="D68" s="133">
        <v>70.0</v>
      </c>
      <c r="E68" s="133">
        <v>10.0</v>
      </c>
      <c r="F68" s="133">
        <v>10.0</v>
      </c>
      <c r="G68" s="133">
        <v>40.0</v>
      </c>
      <c r="H68" s="133">
        <v>50.0</v>
      </c>
      <c r="I68" s="133">
        <v>0.0</v>
      </c>
      <c r="J68" s="133">
        <v>20.0</v>
      </c>
      <c r="K68" s="133">
        <v>10.0</v>
      </c>
      <c r="L68" s="133">
        <v>0.0</v>
      </c>
      <c r="M68" s="133">
        <v>0.0</v>
      </c>
      <c r="N68" s="133">
        <v>40.0</v>
      </c>
      <c r="O68" s="133">
        <v>400.0</v>
      </c>
      <c r="P68" s="133">
        <v>3.0</v>
      </c>
      <c r="Q68" s="133">
        <v>7.0</v>
      </c>
      <c r="R68" s="133">
        <v>4.0</v>
      </c>
    </row>
    <row r="69">
      <c r="A69" s="133" t="s">
        <v>502</v>
      </c>
      <c r="B69" s="134">
        <v>44641.0</v>
      </c>
      <c r="C69" s="133">
        <v>0.0</v>
      </c>
      <c r="D69" s="133">
        <v>60.0</v>
      </c>
      <c r="E69" s="133">
        <v>20.0</v>
      </c>
      <c r="F69" s="133">
        <v>40.0</v>
      </c>
      <c r="G69" s="133">
        <v>40.0</v>
      </c>
      <c r="H69" s="133">
        <v>26.0</v>
      </c>
      <c r="I69" s="133">
        <v>40.0</v>
      </c>
      <c r="J69" s="133">
        <v>20.0</v>
      </c>
      <c r="K69" s="133">
        <v>0.0</v>
      </c>
      <c r="L69" s="133">
        <v>10.0</v>
      </c>
      <c r="M69" s="133">
        <v>0.0</v>
      </c>
      <c r="N69" s="133">
        <v>0.0</v>
      </c>
      <c r="O69" s="133">
        <v>300.0</v>
      </c>
      <c r="P69" s="133">
        <v>2.0</v>
      </c>
      <c r="Q69" s="133">
        <v>2.0</v>
      </c>
      <c r="R69" s="133">
        <v>0.0</v>
      </c>
    </row>
    <row r="70">
      <c r="A70" s="133" t="s">
        <v>503</v>
      </c>
      <c r="B70" s="134">
        <v>44641.0</v>
      </c>
      <c r="C70" s="133">
        <v>0.0</v>
      </c>
      <c r="D70" s="133">
        <v>60.0</v>
      </c>
      <c r="E70" s="133">
        <v>15.0</v>
      </c>
      <c r="F70" s="133">
        <v>20.0</v>
      </c>
      <c r="G70" s="133">
        <v>40.0</v>
      </c>
      <c r="H70" s="133">
        <v>50.0</v>
      </c>
      <c r="I70" s="133">
        <v>20.0</v>
      </c>
      <c r="J70" s="133">
        <v>20.0</v>
      </c>
      <c r="K70" s="133">
        <v>20.0</v>
      </c>
      <c r="L70" s="133">
        <v>20.0</v>
      </c>
      <c r="M70" s="133">
        <v>0.0</v>
      </c>
      <c r="N70" s="133">
        <v>0.0</v>
      </c>
      <c r="O70" s="133">
        <v>200.0</v>
      </c>
      <c r="P70" s="133">
        <v>4.0</v>
      </c>
      <c r="Q70" s="133">
        <v>10.0</v>
      </c>
      <c r="R70" s="133">
        <v>2.0</v>
      </c>
    </row>
    <row r="71">
      <c r="A71" s="133" t="s">
        <v>504</v>
      </c>
      <c r="B71" s="134">
        <v>44641.0</v>
      </c>
      <c r="C71" s="133">
        <v>40.0</v>
      </c>
      <c r="D71" s="133">
        <v>100.0</v>
      </c>
      <c r="E71" s="133">
        <v>15.0</v>
      </c>
      <c r="F71" s="133">
        <v>40.0</v>
      </c>
      <c r="G71" s="133">
        <v>0.0</v>
      </c>
      <c r="H71" s="133">
        <v>47.0</v>
      </c>
      <c r="I71" s="133">
        <v>60.0</v>
      </c>
      <c r="J71" s="133">
        <v>20.0</v>
      </c>
      <c r="K71" s="133">
        <v>10.0</v>
      </c>
      <c r="L71" s="133">
        <v>30.0</v>
      </c>
      <c r="M71" s="133">
        <v>0.0</v>
      </c>
      <c r="N71" s="133">
        <v>38.0</v>
      </c>
      <c r="O71" s="133">
        <v>200.0</v>
      </c>
      <c r="P71" s="133">
        <v>1.0</v>
      </c>
      <c r="Q71" s="133">
        <v>9.0</v>
      </c>
      <c r="R71" s="133">
        <v>0.0</v>
      </c>
    </row>
    <row r="72">
      <c r="A72" s="133" t="s">
        <v>505</v>
      </c>
      <c r="B72" s="134">
        <v>44641.0</v>
      </c>
      <c r="C72" s="133">
        <v>20.0</v>
      </c>
      <c r="D72" s="133">
        <v>50.0</v>
      </c>
      <c r="E72" s="133">
        <v>40.0</v>
      </c>
      <c r="F72" s="133">
        <v>30.0</v>
      </c>
      <c r="G72" s="133">
        <v>20.0</v>
      </c>
      <c r="H72" s="133">
        <v>38.0</v>
      </c>
      <c r="I72" s="133">
        <v>0.0</v>
      </c>
      <c r="J72" s="133">
        <v>20.0</v>
      </c>
      <c r="K72" s="133">
        <v>10.0</v>
      </c>
      <c r="L72" s="133">
        <v>10.0</v>
      </c>
      <c r="M72" s="133">
        <v>0.0</v>
      </c>
      <c r="N72" s="133">
        <v>0.0</v>
      </c>
      <c r="O72" s="133">
        <v>100.0</v>
      </c>
      <c r="P72" s="133">
        <v>0.0</v>
      </c>
      <c r="Q72" s="133">
        <v>5.0</v>
      </c>
      <c r="R72" s="133">
        <v>0.0</v>
      </c>
    </row>
    <row r="73">
      <c r="A73" s="133" t="s">
        <v>506</v>
      </c>
      <c r="B73" s="134">
        <v>44641.0</v>
      </c>
      <c r="C73" s="133">
        <v>40.0</v>
      </c>
      <c r="D73" s="133">
        <v>50.0</v>
      </c>
      <c r="E73" s="133">
        <v>20.0</v>
      </c>
      <c r="F73" s="133">
        <v>30.0</v>
      </c>
      <c r="G73" s="133">
        <v>44.0</v>
      </c>
      <c r="H73" s="133">
        <v>50.0</v>
      </c>
      <c r="I73" s="133">
        <v>0.0</v>
      </c>
      <c r="J73" s="133">
        <v>20.0</v>
      </c>
      <c r="K73" s="133">
        <v>10.0</v>
      </c>
      <c r="L73" s="133">
        <v>50.0</v>
      </c>
      <c r="M73" s="133">
        <v>0.0</v>
      </c>
      <c r="N73" s="133">
        <v>0.0</v>
      </c>
      <c r="O73" s="133">
        <v>100.0</v>
      </c>
      <c r="P73" s="133">
        <v>0.0</v>
      </c>
      <c r="Q73" s="133">
        <v>0.0</v>
      </c>
      <c r="R73" s="133">
        <v>2.0</v>
      </c>
    </row>
    <row r="74">
      <c r="A74" s="133" t="s">
        <v>507</v>
      </c>
      <c r="B74" s="134">
        <v>44641.0</v>
      </c>
      <c r="C74" s="133">
        <v>20.0</v>
      </c>
      <c r="D74" s="133">
        <v>120.0</v>
      </c>
      <c r="E74" s="133">
        <v>30.0</v>
      </c>
      <c r="F74" s="133">
        <v>80.0</v>
      </c>
      <c r="G74" s="133">
        <v>80.0</v>
      </c>
      <c r="H74" s="133">
        <v>50.0</v>
      </c>
      <c r="I74" s="133">
        <v>40.0</v>
      </c>
      <c r="J74" s="133">
        <v>40.0</v>
      </c>
      <c r="K74" s="133">
        <v>20.0</v>
      </c>
      <c r="L74" s="133">
        <v>10.0</v>
      </c>
      <c r="M74" s="133">
        <v>0.0</v>
      </c>
      <c r="N74" s="133">
        <v>24.0</v>
      </c>
      <c r="O74" s="133">
        <v>300.0</v>
      </c>
      <c r="P74" s="133">
        <v>2.0</v>
      </c>
      <c r="Q74" s="133">
        <v>10.0</v>
      </c>
      <c r="R74" s="133">
        <v>3.0</v>
      </c>
    </row>
    <row r="75">
      <c r="A75" s="133" t="s">
        <v>508</v>
      </c>
      <c r="B75" s="134">
        <v>44641.0</v>
      </c>
      <c r="C75" s="133">
        <v>20.0</v>
      </c>
      <c r="D75" s="133">
        <v>40.0</v>
      </c>
      <c r="E75" s="133">
        <v>15.0</v>
      </c>
      <c r="F75" s="133">
        <v>50.0</v>
      </c>
      <c r="G75" s="133">
        <v>52.0</v>
      </c>
      <c r="H75" s="133">
        <v>50.0</v>
      </c>
      <c r="I75" s="133">
        <v>60.0</v>
      </c>
      <c r="J75" s="133">
        <v>30.0</v>
      </c>
      <c r="K75" s="133">
        <v>20.0</v>
      </c>
      <c r="L75" s="133">
        <v>0.0</v>
      </c>
      <c r="M75" s="133">
        <v>0.0</v>
      </c>
      <c r="N75" s="133">
        <v>20.0</v>
      </c>
      <c r="O75" s="133">
        <v>100.0</v>
      </c>
      <c r="P75" s="133">
        <v>2.0</v>
      </c>
      <c r="Q75" s="133">
        <v>7.0</v>
      </c>
      <c r="R75" s="133">
        <v>2.0</v>
      </c>
    </row>
    <row r="76">
      <c r="A76" s="133" t="s">
        <v>509</v>
      </c>
      <c r="B76" s="134">
        <v>44641.0</v>
      </c>
      <c r="C76" s="133">
        <v>80.0</v>
      </c>
      <c r="D76" s="133">
        <v>100.0</v>
      </c>
      <c r="E76" s="133">
        <v>15.0</v>
      </c>
      <c r="F76" s="133">
        <v>100.0</v>
      </c>
      <c r="G76" s="133">
        <v>100.0</v>
      </c>
      <c r="H76" s="133">
        <v>0.0</v>
      </c>
      <c r="I76" s="133">
        <v>0.0</v>
      </c>
      <c r="J76" s="133">
        <v>30.0</v>
      </c>
      <c r="K76" s="133">
        <v>10.0</v>
      </c>
      <c r="L76" s="133">
        <v>0.0</v>
      </c>
      <c r="M76" s="133">
        <v>0.0</v>
      </c>
      <c r="N76" s="133">
        <v>40.0</v>
      </c>
      <c r="O76" s="133">
        <v>0.0</v>
      </c>
      <c r="P76" s="133">
        <v>5.0</v>
      </c>
      <c r="Q76" s="133">
        <v>10.0</v>
      </c>
      <c r="R76" s="133">
        <v>0.0</v>
      </c>
    </row>
    <row r="77">
      <c r="A77" s="133" t="s">
        <v>510</v>
      </c>
      <c r="B77" s="134">
        <v>44641.0</v>
      </c>
      <c r="C77" s="133">
        <v>0.0</v>
      </c>
      <c r="D77" s="133">
        <v>0.0</v>
      </c>
      <c r="E77" s="133">
        <v>0.0</v>
      </c>
      <c r="F77" s="133">
        <v>0.0</v>
      </c>
      <c r="G77" s="133">
        <v>0.0</v>
      </c>
      <c r="H77" s="133">
        <v>0.0</v>
      </c>
      <c r="I77" s="133">
        <v>0.0</v>
      </c>
      <c r="J77" s="133">
        <v>0.0</v>
      </c>
      <c r="K77" s="133">
        <v>0.0</v>
      </c>
      <c r="L77" s="133">
        <v>0.0</v>
      </c>
      <c r="M77" s="133">
        <v>0.0</v>
      </c>
      <c r="N77" s="133">
        <v>0.0</v>
      </c>
      <c r="O77" s="133">
        <v>0.0</v>
      </c>
      <c r="P77" s="133">
        <v>0.0</v>
      </c>
      <c r="Q77" s="133">
        <v>0.0</v>
      </c>
      <c r="R77" s="133">
        <v>0.0</v>
      </c>
    </row>
    <row r="78">
      <c r="A78" s="133" t="s">
        <v>511</v>
      </c>
      <c r="B78" s="134">
        <v>44641.0</v>
      </c>
      <c r="C78" s="133">
        <v>140.0</v>
      </c>
      <c r="D78" s="133">
        <v>160.0</v>
      </c>
      <c r="E78" s="133">
        <v>40.0</v>
      </c>
      <c r="F78" s="133">
        <v>120.0</v>
      </c>
      <c r="G78" s="133">
        <v>120.0</v>
      </c>
      <c r="H78" s="133">
        <v>100.0</v>
      </c>
      <c r="I78" s="133">
        <v>120.0</v>
      </c>
      <c r="J78" s="133">
        <v>60.0</v>
      </c>
      <c r="K78" s="133">
        <v>40.0</v>
      </c>
      <c r="L78" s="133">
        <v>100.0</v>
      </c>
      <c r="M78" s="133">
        <v>0.0</v>
      </c>
      <c r="N78" s="133">
        <v>50.0</v>
      </c>
      <c r="O78" s="133">
        <v>600.0</v>
      </c>
      <c r="P78" s="133">
        <v>7.0</v>
      </c>
      <c r="Q78" s="133">
        <v>15.0</v>
      </c>
      <c r="R78" s="133">
        <v>0.0</v>
      </c>
    </row>
    <row r="79">
      <c r="A79" s="133" t="s">
        <v>512</v>
      </c>
      <c r="B79" s="134">
        <v>44641.0</v>
      </c>
      <c r="C79" s="133">
        <v>60.0</v>
      </c>
      <c r="D79" s="133">
        <v>80.0</v>
      </c>
      <c r="E79" s="133">
        <v>25.0</v>
      </c>
      <c r="F79" s="133">
        <v>60.0</v>
      </c>
      <c r="G79" s="133">
        <v>68.0</v>
      </c>
      <c r="H79" s="133">
        <v>0.0</v>
      </c>
      <c r="I79" s="133">
        <v>40.0</v>
      </c>
      <c r="J79" s="133">
        <v>20.0</v>
      </c>
      <c r="K79" s="133">
        <v>20.0</v>
      </c>
      <c r="L79" s="133">
        <v>0.0</v>
      </c>
      <c r="M79" s="133">
        <v>40.0</v>
      </c>
      <c r="N79" s="133">
        <v>30.0</v>
      </c>
      <c r="O79" s="133">
        <v>300.0</v>
      </c>
      <c r="P79" s="133">
        <v>3.0</v>
      </c>
      <c r="Q79" s="133">
        <v>12.0</v>
      </c>
      <c r="R79" s="133">
        <v>0.0</v>
      </c>
    </row>
    <row r="80">
      <c r="A80" s="133" t="s">
        <v>487</v>
      </c>
      <c r="B80" s="134">
        <v>44672.0</v>
      </c>
      <c r="C80" s="133">
        <v>40.0</v>
      </c>
      <c r="D80" s="133">
        <v>60.0</v>
      </c>
      <c r="E80" s="133">
        <v>30.0</v>
      </c>
      <c r="F80" s="133">
        <v>60.0</v>
      </c>
      <c r="G80" s="133">
        <v>60.0</v>
      </c>
      <c r="H80" s="133">
        <v>50.0</v>
      </c>
      <c r="I80" s="133">
        <v>60.0</v>
      </c>
      <c r="J80" s="133">
        <v>30.0</v>
      </c>
      <c r="K80" s="133">
        <v>20.0</v>
      </c>
      <c r="L80" s="133">
        <v>40.0</v>
      </c>
      <c r="M80" s="133">
        <v>0.0</v>
      </c>
      <c r="N80" s="133">
        <v>50.0</v>
      </c>
      <c r="O80" s="133">
        <v>300.0</v>
      </c>
      <c r="P80" s="133">
        <v>2.0</v>
      </c>
      <c r="Q80" s="133">
        <v>10.0</v>
      </c>
      <c r="R80" s="133">
        <v>4.0</v>
      </c>
    </row>
    <row r="81">
      <c r="A81" s="133" t="s">
        <v>488</v>
      </c>
      <c r="B81" s="134">
        <v>44672.0</v>
      </c>
      <c r="C81" s="133">
        <v>0.0</v>
      </c>
      <c r="D81" s="133">
        <v>50.0</v>
      </c>
      <c r="E81" s="133">
        <v>0.0</v>
      </c>
      <c r="F81" s="133">
        <v>0.0</v>
      </c>
      <c r="G81" s="133">
        <v>0.0</v>
      </c>
      <c r="H81" s="133">
        <v>0.0</v>
      </c>
      <c r="I81" s="133">
        <v>0.0</v>
      </c>
      <c r="K81" s="133">
        <v>0.0</v>
      </c>
      <c r="N81" s="133">
        <v>0.0</v>
      </c>
      <c r="O81" s="133">
        <v>100.0</v>
      </c>
      <c r="Q81" s="133">
        <v>10.0</v>
      </c>
      <c r="R81" s="133">
        <v>4.0</v>
      </c>
    </row>
    <row r="82">
      <c r="A82" s="133" t="s">
        <v>489</v>
      </c>
      <c r="B82" s="134">
        <v>44672.0</v>
      </c>
      <c r="C82" s="133">
        <v>40.0</v>
      </c>
      <c r="D82" s="133">
        <v>30.0</v>
      </c>
      <c r="E82" s="133">
        <v>10.0</v>
      </c>
      <c r="F82" s="133">
        <v>40.0</v>
      </c>
      <c r="G82" s="133">
        <v>44.0</v>
      </c>
      <c r="K82" s="133">
        <v>0.0</v>
      </c>
      <c r="N82" s="133">
        <v>0.0</v>
      </c>
      <c r="O82" s="133">
        <v>100.0</v>
      </c>
      <c r="Q82" s="133">
        <v>10.0</v>
      </c>
      <c r="R82" s="133">
        <v>1.0</v>
      </c>
    </row>
    <row r="83">
      <c r="A83" s="133" t="s">
        <v>490</v>
      </c>
      <c r="B83" s="134">
        <v>44672.0</v>
      </c>
      <c r="C83" s="133">
        <v>40.0</v>
      </c>
      <c r="D83" s="133">
        <v>90.0</v>
      </c>
      <c r="E83" s="133">
        <v>20.0</v>
      </c>
      <c r="F83" s="133">
        <v>40.0</v>
      </c>
      <c r="G83" s="133">
        <v>48.0</v>
      </c>
      <c r="H83" s="133">
        <v>0.0</v>
      </c>
      <c r="I83" s="133">
        <v>20.0</v>
      </c>
      <c r="J83" s="133">
        <v>30.0</v>
      </c>
      <c r="K83" s="133">
        <v>20.0</v>
      </c>
      <c r="L83" s="133">
        <v>0.0</v>
      </c>
      <c r="N83" s="133">
        <v>40.0</v>
      </c>
      <c r="O83" s="133">
        <v>300.0</v>
      </c>
      <c r="Q83" s="133">
        <v>10.0</v>
      </c>
      <c r="R83" s="133">
        <v>3.0</v>
      </c>
    </row>
    <row r="84">
      <c r="A84" s="133" t="s">
        <v>491</v>
      </c>
      <c r="B84" s="134">
        <v>44672.0</v>
      </c>
      <c r="C84" s="133">
        <v>60.0</v>
      </c>
      <c r="D84" s="133">
        <v>80.0</v>
      </c>
      <c r="E84" s="133">
        <v>60.0</v>
      </c>
      <c r="F84" s="133">
        <v>80.0</v>
      </c>
      <c r="G84" s="133">
        <v>80.0</v>
      </c>
      <c r="H84" s="133">
        <v>50.0</v>
      </c>
      <c r="I84" s="133">
        <v>60.0</v>
      </c>
      <c r="J84" s="133">
        <v>70.0</v>
      </c>
      <c r="K84" s="133">
        <v>30.0</v>
      </c>
      <c r="L84" s="133">
        <v>60.0</v>
      </c>
      <c r="M84" s="133">
        <v>50.0</v>
      </c>
      <c r="N84" s="133">
        <v>60.0</v>
      </c>
      <c r="O84" s="133">
        <v>600.0</v>
      </c>
      <c r="P84" s="133">
        <v>3.0</v>
      </c>
      <c r="Q84" s="133">
        <v>10.0</v>
      </c>
      <c r="R84" s="133">
        <v>7.0</v>
      </c>
    </row>
    <row r="85">
      <c r="A85" s="133" t="s">
        <v>492</v>
      </c>
      <c r="B85" s="134">
        <v>44672.0</v>
      </c>
      <c r="C85" s="133">
        <v>20.0</v>
      </c>
      <c r="D85" s="133">
        <v>0.0</v>
      </c>
      <c r="E85" s="133">
        <v>0.0</v>
      </c>
      <c r="F85" s="133">
        <v>10.0</v>
      </c>
      <c r="G85" s="133">
        <v>8.0</v>
      </c>
      <c r="H85" s="133">
        <v>0.0</v>
      </c>
      <c r="K85" s="133">
        <v>0.0</v>
      </c>
      <c r="N85" s="133">
        <v>10.0</v>
      </c>
      <c r="O85" s="133">
        <v>100.0</v>
      </c>
      <c r="Q85" s="133">
        <v>5.0</v>
      </c>
      <c r="R85" s="133">
        <v>5.0</v>
      </c>
    </row>
    <row r="86">
      <c r="A86" s="133" t="s">
        <v>493</v>
      </c>
      <c r="B86" s="134">
        <v>44672.0</v>
      </c>
      <c r="C86" s="133">
        <v>20.0</v>
      </c>
      <c r="D86" s="133">
        <v>70.0</v>
      </c>
      <c r="E86" s="133">
        <v>20.0</v>
      </c>
      <c r="F86" s="133">
        <v>50.0</v>
      </c>
      <c r="G86" s="133">
        <v>36.0</v>
      </c>
      <c r="H86" s="133">
        <v>30.0</v>
      </c>
      <c r="I86" s="133">
        <v>0.0</v>
      </c>
      <c r="J86" s="133">
        <v>20.0</v>
      </c>
      <c r="K86" s="133">
        <v>20.0</v>
      </c>
      <c r="L86" s="133">
        <v>0.0</v>
      </c>
      <c r="M86" s="133">
        <v>0.0</v>
      </c>
      <c r="N86" s="133">
        <v>40.0</v>
      </c>
      <c r="O86" s="133">
        <v>200.0</v>
      </c>
      <c r="Q86" s="133">
        <v>10.0</v>
      </c>
      <c r="R86" s="133">
        <v>4.0</v>
      </c>
    </row>
    <row r="87">
      <c r="A87" s="133" t="s">
        <v>494</v>
      </c>
      <c r="B87" s="134">
        <v>44672.0</v>
      </c>
      <c r="C87" s="133">
        <v>0.0</v>
      </c>
      <c r="D87" s="133">
        <v>0.0</v>
      </c>
      <c r="E87" s="133">
        <v>20.0</v>
      </c>
      <c r="F87" s="133">
        <v>0.0</v>
      </c>
      <c r="G87" s="133">
        <v>60.0</v>
      </c>
      <c r="H87" s="133">
        <v>0.0</v>
      </c>
      <c r="I87" s="133">
        <v>20.0</v>
      </c>
      <c r="J87" s="133">
        <v>30.0</v>
      </c>
      <c r="K87" s="133">
        <v>0.0</v>
      </c>
      <c r="L87" s="133">
        <v>0.0</v>
      </c>
      <c r="M87" s="133">
        <v>0.0</v>
      </c>
      <c r="N87" s="133">
        <v>0.0</v>
      </c>
      <c r="O87" s="133">
        <v>0.0</v>
      </c>
      <c r="P87" s="133">
        <v>0.0</v>
      </c>
      <c r="Q87" s="133">
        <v>0.0</v>
      </c>
      <c r="R87" s="133">
        <v>0.0</v>
      </c>
    </row>
    <row r="88">
      <c r="A88" s="133" t="s">
        <v>495</v>
      </c>
      <c r="B88" s="134">
        <v>44672.0</v>
      </c>
      <c r="C88" s="133">
        <v>80.0</v>
      </c>
      <c r="D88" s="133">
        <v>100.0</v>
      </c>
      <c r="E88" s="133">
        <v>30.0</v>
      </c>
      <c r="F88" s="133">
        <v>80.0</v>
      </c>
      <c r="G88" s="133">
        <v>80.0</v>
      </c>
      <c r="H88" s="133">
        <v>50.0</v>
      </c>
      <c r="I88" s="133">
        <v>90.0</v>
      </c>
      <c r="J88" s="133">
        <v>50.0</v>
      </c>
      <c r="K88" s="133">
        <v>40.0</v>
      </c>
      <c r="N88" s="133">
        <v>80.0</v>
      </c>
      <c r="O88" s="133">
        <v>400.0</v>
      </c>
      <c r="Q88" s="133">
        <v>10.0</v>
      </c>
      <c r="R88" s="133">
        <v>6.0</v>
      </c>
    </row>
    <row r="89">
      <c r="A89" s="133" t="s">
        <v>496</v>
      </c>
      <c r="B89" s="134">
        <v>44672.0</v>
      </c>
      <c r="C89" s="133">
        <v>60.0</v>
      </c>
      <c r="D89" s="133">
        <v>50.0</v>
      </c>
      <c r="E89" s="133">
        <v>30.0</v>
      </c>
      <c r="F89" s="133">
        <v>60.0</v>
      </c>
      <c r="G89" s="133">
        <v>60.0</v>
      </c>
      <c r="H89" s="133">
        <v>42.0</v>
      </c>
      <c r="I89" s="133">
        <v>80.0</v>
      </c>
      <c r="J89" s="133">
        <v>70.0</v>
      </c>
      <c r="K89" s="133">
        <v>20.0</v>
      </c>
      <c r="L89" s="133">
        <v>70.0</v>
      </c>
      <c r="M89" s="133">
        <v>0.0</v>
      </c>
      <c r="N89" s="133">
        <v>100.0</v>
      </c>
      <c r="O89" s="133">
        <v>400.0</v>
      </c>
      <c r="P89" s="133">
        <v>3.0</v>
      </c>
      <c r="Q89" s="133">
        <v>10.0</v>
      </c>
      <c r="R89" s="133">
        <v>7.0</v>
      </c>
    </row>
    <row r="90">
      <c r="A90" s="133" t="s">
        <v>497</v>
      </c>
      <c r="B90" s="134">
        <v>44672.0</v>
      </c>
    </row>
    <row r="91">
      <c r="A91" s="133" t="s">
        <v>498</v>
      </c>
      <c r="B91" s="134">
        <v>44672.0</v>
      </c>
      <c r="C91" s="133">
        <v>60.0</v>
      </c>
      <c r="D91" s="133">
        <v>130.0</v>
      </c>
      <c r="E91" s="133">
        <v>45.0</v>
      </c>
      <c r="F91" s="133">
        <v>100.0</v>
      </c>
      <c r="G91" s="133">
        <v>100.0</v>
      </c>
      <c r="H91" s="133">
        <v>4.0</v>
      </c>
      <c r="I91" s="133">
        <v>100.0</v>
      </c>
      <c r="J91" s="133">
        <v>100.0</v>
      </c>
      <c r="K91" s="133">
        <v>30.0</v>
      </c>
      <c r="L91" s="133">
        <v>100.0</v>
      </c>
      <c r="M91" s="133">
        <v>0.0</v>
      </c>
      <c r="N91" s="133">
        <v>0.0</v>
      </c>
      <c r="O91" s="133">
        <v>700.0</v>
      </c>
      <c r="P91" s="133">
        <v>3.0</v>
      </c>
      <c r="Q91" s="133">
        <v>20.0</v>
      </c>
      <c r="R91" s="133">
        <v>25.0</v>
      </c>
    </row>
    <row r="92">
      <c r="A92" s="133" t="s">
        <v>499</v>
      </c>
      <c r="B92" s="134">
        <v>44672.0</v>
      </c>
      <c r="C92" s="133">
        <v>40.0</v>
      </c>
      <c r="D92" s="133">
        <v>50.0</v>
      </c>
      <c r="E92" s="133">
        <v>20.0</v>
      </c>
      <c r="F92" s="133">
        <v>60.0</v>
      </c>
      <c r="G92" s="133">
        <v>52.0</v>
      </c>
      <c r="H92" s="133">
        <v>50.0</v>
      </c>
      <c r="I92" s="133">
        <v>40.0</v>
      </c>
      <c r="J92" s="133">
        <v>40.0</v>
      </c>
      <c r="K92" s="133">
        <v>0.0</v>
      </c>
      <c r="L92" s="133">
        <v>0.0</v>
      </c>
      <c r="M92" s="133">
        <v>0.0</v>
      </c>
      <c r="N92" s="133">
        <v>30.0</v>
      </c>
      <c r="O92" s="133">
        <v>200.0</v>
      </c>
      <c r="P92" s="133">
        <v>3.0</v>
      </c>
      <c r="Q92" s="133">
        <v>10.0</v>
      </c>
      <c r="R92" s="133">
        <v>4.0</v>
      </c>
    </row>
    <row r="93">
      <c r="A93" s="133" t="s">
        <v>500</v>
      </c>
      <c r="B93" s="134">
        <v>44672.0</v>
      </c>
      <c r="C93" s="133">
        <v>60.0</v>
      </c>
      <c r="D93" s="133">
        <v>130.0</v>
      </c>
      <c r="E93" s="133">
        <v>100.0</v>
      </c>
      <c r="F93" s="133">
        <v>200.0</v>
      </c>
      <c r="G93" s="133">
        <v>200.0</v>
      </c>
      <c r="H93" s="133">
        <v>150.0</v>
      </c>
      <c r="I93" s="133">
        <v>60.0</v>
      </c>
      <c r="J93" s="133">
        <v>100.0</v>
      </c>
      <c r="K93" s="133">
        <v>40.0</v>
      </c>
      <c r="L93" s="133">
        <v>50.0</v>
      </c>
      <c r="M93" s="133">
        <v>0.0</v>
      </c>
      <c r="N93" s="133">
        <v>100.0</v>
      </c>
      <c r="O93" s="133">
        <v>800.0</v>
      </c>
      <c r="P93" s="133">
        <v>6.0</v>
      </c>
      <c r="Q93" s="133">
        <v>10.0</v>
      </c>
      <c r="R93" s="133">
        <v>7.0</v>
      </c>
    </row>
    <row r="94">
      <c r="A94" s="133" t="s">
        <v>501</v>
      </c>
      <c r="B94" s="134">
        <v>44672.0</v>
      </c>
      <c r="C94" s="133">
        <v>100.0</v>
      </c>
      <c r="D94" s="133">
        <v>100.0</v>
      </c>
      <c r="E94" s="133">
        <v>20.0</v>
      </c>
      <c r="F94" s="133">
        <v>90.0</v>
      </c>
      <c r="G94" s="133">
        <v>84.0</v>
      </c>
      <c r="H94" s="133">
        <v>57.0</v>
      </c>
      <c r="I94" s="133">
        <v>70.0</v>
      </c>
      <c r="J94" s="133">
        <v>50.0</v>
      </c>
      <c r="K94" s="133">
        <v>0.0</v>
      </c>
      <c r="L94" s="133">
        <v>10.0</v>
      </c>
      <c r="M94" s="133">
        <v>0.0</v>
      </c>
      <c r="N94" s="133">
        <v>50.0</v>
      </c>
      <c r="O94" s="133">
        <v>200.0</v>
      </c>
      <c r="P94" s="133">
        <v>5.0</v>
      </c>
      <c r="Q94" s="133">
        <v>10.0</v>
      </c>
      <c r="R94" s="133">
        <v>5.0</v>
      </c>
    </row>
    <row r="95">
      <c r="A95" s="133" t="s">
        <v>502</v>
      </c>
      <c r="B95" s="134">
        <v>44672.0</v>
      </c>
      <c r="C95" s="133">
        <v>0.0</v>
      </c>
      <c r="D95" s="133">
        <v>0.0</v>
      </c>
      <c r="E95" s="133">
        <v>0.0</v>
      </c>
      <c r="F95" s="133">
        <v>0.0</v>
      </c>
      <c r="G95" s="133">
        <v>0.0</v>
      </c>
      <c r="H95" s="133">
        <v>0.0</v>
      </c>
      <c r="I95" s="133">
        <v>0.0</v>
      </c>
      <c r="J95" s="133">
        <v>20.0</v>
      </c>
      <c r="K95" s="133">
        <v>0.0</v>
      </c>
      <c r="L95" s="133">
        <v>0.0</v>
      </c>
      <c r="M95" s="133">
        <v>0.0</v>
      </c>
      <c r="N95" s="133">
        <v>0.0</v>
      </c>
      <c r="O95" s="133">
        <v>0.0</v>
      </c>
      <c r="P95" s="133">
        <v>0.0</v>
      </c>
      <c r="Q95" s="133">
        <v>0.0</v>
      </c>
      <c r="R95" s="133">
        <v>0.0</v>
      </c>
    </row>
    <row r="96">
      <c r="A96" s="133" t="s">
        <v>503</v>
      </c>
      <c r="B96" s="134">
        <v>44672.0</v>
      </c>
      <c r="C96" s="133">
        <v>0.0</v>
      </c>
      <c r="D96" s="133">
        <v>50.0</v>
      </c>
      <c r="E96" s="133">
        <v>0.0</v>
      </c>
      <c r="F96" s="133">
        <v>0.0</v>
      </c>
      <c r="G96" s="133">
        <v>0.0</v>
      </c>
      <c r="H96" s="133">
        <v>0.0</v>
      </c>
      <c r="I96" s="133">
        <v>0.0</v>
      </c>
      <c r="J96" s="133">
        <v>20.0</v>
      </c>
      <c r="K96" s="133">
        <v>0.0</v>
      </c>
      <c r="L96" s="133">
        <v>0.0</v>
      </c>
      <c r="M96" s="133">
        <v>0.0</v>
      </c>
      <c r="N96" s="133">
        <v>0.0</v>
      </c>
      <c r="O96" s="133">
        <v>0.0</v>
      </c>
      <c r="P96" s="133">
        <v>0.0</v>
      </c>
      <c r="Q96" s="133">
        <v>0.0</v>
      </c>
      <c r="R96" s="133">
        <v>0.0</v>
      </c>
    </row>
    <row r="97">
      <c r="A97" s="133" t="s">
        <v>504</v>
      </c>
      <c r="B97" s="134">
        <v>44672.0</v>
      </c>
      <c r="C97" s="133">
        <v>0.0</v>
      </c>
      <c r="D97" s="133">
        <v>0.0</v>
      </c>
      <c r="E97" s="133">
        <v>30.0</v>
      </c>
      <c r="F97" s="133">
        <v>30.0</v>
      </c>
      <c r="G97" s="133">
        <v>28.0</v>
      </c>
      <c r="H97" s="133">
        <v>40.0</v>
      </c>
      <c r="I97" s="133">
        <v>30.0</v>
      </c>
      <c r="J97" s="133">
        <v>30.0</v>
      </c>
      <c r="K97" s="133">
        <v>20.0</v>
      </c>
      <c r="L97" s="133">
        <v>40.0</v>
      </c>
      <c r="M97" s="133">
        <v>0.0</v>
      </c>
      <c r="N97" s="133">
        <v>42.0</v>
      </c>
      <c r="O97" s="133">
        <v>200.0</v>
      </c>
      <c r="P97" s="133">
        <v>0.0</v>
      </c>
      <c r="Q97" s="133">
        <v>4.0</v>
      </c>
      <c r="R97" s="133">
        <v>0.0</v>
      </c>
    </row>
    <row r="98">
      <c r="A98" s="133" t="s">
        <v>505</v>
      </c>
      <c r="B98" s="134">
        <v>44672.0</v>
      </c>
      <c r="C98" s="133">
        <v>20.0</v>
      </c>
      <c r="D98" s="133">
        <v>40.0</v>
      </c>
      <c r="E98" s="133">
        <v>20.0</v>
      </c>
      <c r="F98" s="133">
        <v>20.0</v>
      </c>
      <c r="G98" s="133">
        <v>12.0</v>
      </c>
      <c r="H98" s="133">
        <v>5.0</v>
      </c>
      <c r="I98" s="133">
        <v>10.0</v>
      </c>
      <c r="J98" s="133">
        <v>20.0</v>
      </c>
      <c r="K98" s="133">
        <v>0.0</v>
      </c>
      <c r="L98" s="133">
        <v>10.0</v>
      </c>
      <c r="M98" s="133">
        <v>0.0</v>
      </c>
      <c r="N98" s="133">
        <v>37.0</v>
      </c>
      <c r="O98" s="133">
        <v>100.0</v>
      </c>
      <c r="P98" s="133">
        <v>1.0</v>
      </c>
      <c r="Q98" s="133">
        <v>9.0</v>
      </c>
      <c r="R98" s="133">
        <v>3.0</v>
      </c>
    </row>
    <row r="99">
      <c r="A99" s="133" t="s">
        <v>506</v>
      </c>
      <c r="B99" s="134">
        <v>44672.0</v>
      </c>
      <c r="C99" s="133">
        <v>0.0</v>
      </c>
      <c r="D99" s="133">
        <v>0.0</v>
      </c>
      <c r="E99" s="133">
        <v>0.0</v>
      </c>
      <c r="F99" s="133">
        <v>50.0</v>
      </c>
      <c r="G99" s="133">
        <v>0.0</v>
      </c>
      <c r="H99" s="133">
        <v>20.0</v>
      </c>
      <c r="I99" s="133">
        <v>0.0</v>
      </c>
      <c r="J99" s="133">
        <v>20.0</v>
      </c>
      <c r="K99" s="133">
        <v>0.0</v>
      </c>
      <c r="L99" s="133">
        <v>0.0</v>
      </c>
      <c r="M99" s="133">
        <v>0.0</v>
      </c>
      <c r="N99" s="133">
        <v>0.0</v>
      </c>
      <c r="O99" s="133">
        <v>0.0</v>
      </c>
      <c r="P99" s="133">
        <v>0.0</v>
      </c>
      <c r="Q99" s="133">
        <v>0.0</v>
      </c>
      <c r="R99" s="133">
        <v>0.0</v>
      </c>
    </row>
    <row r="100">
      <c r="A100" s="133" t="s">
        <v>507</v>
      </c>
      <c r="B100" s="134">
        <v>44672.0</v>
      </c>
      <c r="C100" s="133">
        <v>20.0</v>
      </c>
      <c r="D100" s="133">
        <v>70.0</v>
      </c>
      <c r="E100" s="133">
        <v>15.0</v>
      </c>
      <c r="F100" s="133">
        <v>50.0</v>
      </c>
      <c r="G100" s="133">
        <v>48.0</v>
      </c>
      <c r="H100" s="133">
        <v>35.0</v>
      </c>
      <c r="I100" s="133">
        <v>40.0</v>
      </c>
      <c r="J100" s="133">
        <v>30.0</v>
      </c>
      <c r="K100" s="133">
        <v>0.0</v>
      </c>
      <c r="L100" s="133">
        <v>0.0</v>
      </c>
      <c r="M100" s="133">
        <v>0.0</v>
      </c>
      <c r="N100" s="133">
        <v>0.0</v>
      </c>
      <c r="O100" s="133">
        <v>200.0</v>
      </c>
      <c r="P100" s="133">
        <v>0.0</v>
      </c>
      <c r="Q100" s="133">
        <v>6.0</v>
      </c>
      <c r="R100" s="133">
        <v>0.0</v>
      </c>
    </row>
    <row r="101">
      <c r="A101" s="133" t="s">
        <v>508</v>
      </c>
      <c r="B101" s="134">
        <v>44672.0</v>
      </c>
      <c r="C101" s="133">
        <v>40.0</v>
      </c>
      <c r="D101" s="133">
        <v>40.0</v>
      </c>
      <c r="E101" s="133">
        <v>10.0</v>
      </c>
      <c r="F101" s="133">
        <v>40.0</v>
      </c>
      <c r="G101" s="133">
        <v>52.0</v>
      </c>
      <c r="H101" s="133">
        <v>39.0</v>
      </c>
      <c r="I101" s="133">
        <v>40.0</v>
      </c>
      <c r="J101" s="133">
        <v>20.0</v>
      </c>
      <c r="K101" s="133">
        <v>20.0</v>
      </c>
      <c r="L101" s="133">
        <v>10.0</v>
      </c>
      <c r="M101" s="133">
        <v>0.0</v>
      </c>
      <c r="N101" s="133">
        <v>15.0</v>
      </c>
      <c r="O101" s="133">
        <v>200.0</v>
      </c>
      <c r="P101" s="133">
        <v>2.0</v>
      </c>
      <c r="Q101" s="133">
        <v>6.0</v>
      </c>
      <c r="R101" s="133">
        <v>2.0</v>
      </c>
    </row>
    <row r="102">
      <c r="A102" s="133" t="s">
        <v>509</v>
      </c>
      <c r="B102" s="134">
        <v>44672.0</v>
      </c>
      <c r="C102" s="133">
        <v>0.0</v>
      </c>
      <c r="D102" s="133">
        <v>60.0</v>
      </c>
      <c r="E102" s="133">
        <v>10.0</v>
      </c>
      <c r="F102" s="133">
        <v>50.0</v>
      </c>
      <c r="G102" s="133">
        <v>60.0</v>
      </c>
      <c r="H102" s="133">
        <v>0.0</v>
      </c>
      <c r="I102" s="133">
        <v>0.0</v>
      </c>
      <c r="J102" s="133">
        <v>30.0</v>
      </c>
      <c r="K102" s="133">
        <v>10.0</v>
      </c>
      <c r="L102" s="133">
        <v>50.0</v>
      </c>
      <c r="M102" s="133">
        <v>0.0</v>
      </c>
      <c r="N102" s="133">
        <v>0.0</v>
      </c>
      <c r="O102" s="133">
        <v>200.0</v>
      </c>
      <c r="P102" s="133">
        <v>5.0</v>
      </c>
      <c r="Q102" s="133">
        <v>10.0</v>
      </c>
      <c r="R102" s="133">
        <v>6.0</v>
      </c>
    </row>
    <row r="103">
      <c r="A103" s="133" t="s">
        <v>510</v>
      </c>
      <c r="B103" s="134">
        <v>44672.0</v>
      </c>
      <c r="C103" s="133">
        <v>80.0</v>
      </c>
      <c r="D103" s="133">
        <v>160.0</v>
      </c>
      <c r="E103" s="133">
        <v>40.0</v>
      </c>
      <c r="F103" s="133">
        <v>110.0</v>
      </c>
      <c r="G103" s="133">
        <v>110.0</v>
      </c>
      <c r="H103" s="133">
        <v>100.0</v>
      </c>
      <c r="I103" s="133">
        <v>100.0</v>
      </c>
      <c r="J103" s="133">
        <v>50.0</v>
      </c>
      <c r="K103" s="133">
        <v>50.0</v>
      </c>
      <c r="L103" s="133">
        <v>100.0</v>
      </c>
      <c r="M103" s="133">
        <v>30.0</v>
      </c>
      <c r="N103" s="133">
        <v>80.0</v>
      </c>
      <c r="O103" s="133">
        <v>600.0</v>
      </c>
      <c r="P103" s="133">
        <v>4.0</v>
      </c>
      <c r="Q103" s="133">
        <v>15.0</v>
      </c>
      <c r="R103" s="133">
        <v>6.0</v>
      </c>
    </row>
    <row r="104">
      <c r="A104" s="133" t="s">
        <v>511</v>
      </c>
      <c r="B104" s="134">
        <v>44672.0</v>
      </c>
      <c r="C104" s="133">
        <v>200.0</v>
      </c>
      <c r="D104" s="133">
        <v>100.0</v>
      </c>
      <c r="E104" s="133">
        <v>70.0</v>
      </c>
      <c r="F104" s="133">
        <v>180.0</v>
      </c>
      <c r="G104" s="133">
        <v>188.0</v>
      </c>
      <c r="H104" s="133">
        <v>120.0</v>
      </c>
      <c r="I104" s="133">
        <v>140.0</v>
      </c>
      <c r="J104" s="133">
        <v>100.0</v>
      </c>
      <c r="K104" s="133">
        <v>40.0</v>
      </c>
      <c r="L104" s="133">
        <v>60.0</v>
      </c>
      <c r="M104" s="133">
        <v>40.0</v>
      </c>
      <c r="N104" s="133">
        <v>100.0</v>
      </c>
      <c r="O104" s="133">
        <v>800.0</v>
      </c>
      <c r="P104" s="133">
        <v>10.0</v>
      </c>
      <c r="Q104" s="133">
        <v>20.0</v>
      </c>
      <c r="R104" s="133">
        <v>10.0</v>
      </c>
    </row>
    <row r="105">
      <c r="A105" s="133" t="s">
        <v>512</v>
      </c>
      <c r="B105" s="134">
        <v>44672.0</v>
      </c>
      <c r="C105" s="133">
        <v>0.0</v>
      </c>
      <c r="D105" s="133">
        <v>120.0</v>
      </c>
      <c r="E105" s="133">
        <v>20.0</v>
      </c>
      <c r="F105" s="133">
        <v>70.0</v>
      </c>
      <c r="G105" s="133">
        <v>60.0</v>
      </c>
      <c r="H105" s="133">
        <v>28.0</v>
      </c>
      <c r="I105" s="133">
        <v>50.0</v>
      </c>
      <c r="J105" s="133">
        <v>20.0</v>
      </c>
      <c r="K105" s="133">
        <v>20.0</v>
      </c>
      <c r="L105" s="133">
        <v>0.0</v>
      </c>
      <c r="M105" s="133">
        <v>0.0</v>
      </c>
      <c r="N105" s="133">
        <v>27.0</v>
      </c>
      <c r="O105" s="133">
        <v>400.0</v>
      </c>
      <c r="P105" s="133">
        <v>0.0</v>
      </c>
      <c r="Q105" s="133">
        <v>0.0</v>
      </c>
      <c r="R105" s="133">
        <v>5.0</v>
      </c>
    </row>
    <row r="106">
      <c r="A106" s="133" t="s">
        <v>487</v>
      </c>
      <c r="B106" s="142">
        <v>44702.0</v>
      </c>
      <c r="C106" s="133">
        <v>60.0</v>
      </c>
      <c r="D106" s="133">
        <v>100.0</v>
      </c>
      <c r="E106" s="133">
        <v>30.0</v>
      </c>
      <c r="F106" s="133">
        <v>60.0</v>
      </c>
      <c r="G106" s="133">
        <v>60.0</v>
      </c>
      <c r="H106" s="133">
        <v>50.0</v>
      </c>
      <c r="I106" s="133">
        <v>60.0</v>
      </c>
      <c r="J106" s="133">
        <v>30.0</v>
      </c>
      <c r="K106" s="133">
        <v>30.0</v>
      </c>
      <c r="L106" s="133">
        <v>50.0</v>
      </c>
      <c r="M106" s="133">
        <v>0.0</v>
      </c>
      <c r="N106" s="133">
        <v>60.0</v>
      </c>
      <c r="O106" s="133">
        <v>300.0</v>
      </c>
      <c r="P106" s="133">
        <v>3.0</v>
      </c>
      <c r="Q106" s="133">
        <v>9.0</v>
      </c>
      <c r="R106" s="133">
        <v>4.0</v>
      </c>
    </row>
    <row r="107">
      <c r="A107" s="133" t="s">
        <v>488</v>
      </c>
      <c r="B107" s="142">
        <v>44702.0</v>
      </c>
      <c r="C107" s="133">
        <v>0.0</v>
      </c>
      <c r="D107" s="133">
        <v>40.0</v>
      </c>
      <c r="E107" s="133">
        <v>25.0</v>
      </c>
      <c r="F107" s="133">
        <v>40.0</v>
      </c>
      <c r="G107" s="133">
        <v>60.0</v>
      </c>
      <c r="H107" s="133">
        <v>50.0</v>
      </c>
      <c r="I107" s="133">
        <v>50.0</v>
      </c>
      <c r="K107" s="133">
        <v>20.0</v>
      </c>
      <c r="N107" s="133">
        <v>30.0</v>
      </c>
      <c r="O107" s="133">
        <v>200.0</v>
      </c>
      <c r="Q107" s="133">
        <v>0.0</v>
      </c>
      <c r="R107" s="133">
        <v>0.0</v>
      </c>
    </row>
    <row r="108">
      <c r="A108" s="133" t="s">
        <v>489</v>
      </c>
      <c r="B108" s="142">
        <v>44702.0</v>
      </c>
      <c r="C108" s="133">
        <v>20.0</v>
      </c>
      <c r="D108" s="133">
        <v>40.0</v>
      </c>
      <c r="E108" s="133">
        <v>20.0</v>
      </c>
      <c r="F108" s="133">
        <v>40.0</v>
      </c>
      <c r="G108" s="133">
        <v>28.0</v>
      </c>
      <c r="K108" s="133">
        <v>20.0</v>
      </c>
      <c r="N108" s="133">
        <v>21.0</v>
      </c>
      <c r="O108" s="133">
        <v>200.0</v>
      </c>
      <c r="Q108" s="133">
        <v>9.0</v>
      </c>
      <c r="R108" s="133">
        <v>1.0</v>
      </c>
    </row>
    <row r="109">
      <c r="A109" s="133" t="s">
        <v>490</v>
      </c>
      <c r="B109" s="142">
        <v>44702.0</v>
      </c>
      <c r="C109" s="133">
        <v>0.0</v>
      </c>
      <c r="D109" s="133">
        <v>40.0</v>
      </c>
      <c r="E109" s="133">
        <v>0.0</v>
      </c>
      <c r="F109" s="133">
        <v>0.0</v>
      </c>
      <c r="G109" s="133">
        <v>0.0</v>
      </c>
      <c r="H109" s="133">
        <v>0.0</v>
      </c>
      <c r="I109" s="133">
        <v>60.0</v>
      </c>
      <c r="J109" s="133">
        <v>30.0</v>
      </c>
      <c r="K109" s="133">
        <v>0.0</v>
      </c>
      <c r="L109" s="133">
        <v>0.0</v>
      </c>
      <c r="N109" s="133">
        <v>0.0</v>
      </c>
      <c r="O109" s="133">
        <v>100.0</v>
      </c>
      <c r="Q109" s="133">
        <v>0.0</v>
      </c>
      <c r="R109" s="133">
        <v>0.0</v>
      </c>
    </row>
    <row r="110">
      <c r="A110" s="133" t="s">
        <v>491</v>
      </c>
      <c r="B110" s="142">
        <v>44702.0</v>
      </c>
      <c r="C110" s="133">
        <v>80.0</v>
      </c>
      <c r="D110" s="133">
        <v>90.0</v>
      </c>
      <c r="E110" s="133">
        <v>20.0</v>
      </c>
      <c r="F110" s="133">
        <v>60.0</v>
      </c>
      <c r="G110" s="133">
        <v>60.0</v>
      </c>
      <c r="H110" s="133">
        <v>50.0</v>
      </c>
      <c r="I110" s="133">
        <v>70.0</v>
      </c>
      <c r="J110" s="133">
        <v>50.0</v>
      </c>
      <c r="K110" s="133">
        <v>40.0</v>
      </c>
      <c r="L110" s="133">
        <v>40.0</v>
      </c>
      <c r="M110" s="133">
        <v>0.0</v>
      </c>
      <c r="N110" s="133">
        <v>20.0</v>
      </c>
      <c r="O110" s="133">
        <v>400.0</v>
      </c>
      <c r="P110" s="133">
        <v>4.0</v>
      </c>
      <c r="Q110" s="133">
        <v>10.0</v>
      </c>
      <c r="R110" s="133">
        <v>3.0</v>
      </c>
    </row>
    <row r="111">
      <c r="A111" s="133" t="s">
        <v>492</v>
      </c>
      <c r="B111" s="142">
        <v>44702.0</v>
      </c>
      <c r="C111" s="133">
        <v>20.0</v>
      </c>
      <c r="D111" s="133">
        <v>30.0</v>
      </c>
      <c r="E111" s="133">
        <v>0.0</v>
      </c>
      <c r="F111" s="133">
        <v>20.0</v>
      </c>
      <c r="G111" s="133">
        <v>8.0</v>
      </c>
      <c r="H111" s="133">
        <v>18.0</v>
      </c>
      <c r="I111" s="133">
        <v>10.0</v>
      </c>
      <c r="K111" s="133">
        <v>20.0</v>
      </c>
      <c r="N111" s="133">
        <v>16.0</v>
      </c>
      <c r="O111" s="133">
        <v>100.0</v>
      </c>
      <c r="Q111" s="133">
        <v>0.0</v>
      </c>
      <c r="R111" s="133">
        <v>0.0</v>
      </c>
    </row>
    <row r="112">
      <c r="A112" s="133" t="s">
        <v>493</v>
      </c>
      <c r="B112" s="142">
        <v>44702.0</v>
      </c>
      <c r="C112" s="133">
        <v>20.0</v>
      </c>
      <c r="D112" s="133">
        <v>0.0</v>
      </c>
      <c r="E112" s="133">
        <v>15.0</v>
      </c>
      <c r="F112" s="133">
        <v>40.0</v>
      </c>
      <c r="G112" s="133">
        <v>40.0</v>
      </c>
      <c r="H112" s="133">
        <v>0.0</v>
      </c>
      <c r="I112" s="133">
        <v>40.0</v>
      </c>
      <c r="J112" s="133">
        <v>20.0</v>
      </c>
      <c r="K112" s="133">
        <v>20.0</v>
      </c>
      <c r="L112" s="133">
        <v>0.0</v>
      </c>
      <c r="M112" s="133">
        <v>0.0</v>
      </c>
      <c r="N112" s="133">
        <v>0.0</v>
      </c>
      <c r="O112" s="133">
        <v>0.0</v>
      </c>
      <c r="Q112" s="133">
        <v>0.0</v>
      </c>
      <c r="R112" s="133">
        <v>5.0</v>
      </c>
    </row>
    <row r="113">
      <c r="A113" s="133" t="s">
        <v>494</v>
      </c>
      <c r="B113" s="142">
        <v>44702.0</v>
      </c>
      <c r="C113" s="133">
        <v>40.0</v>
      </c>
      <c r="D113" s="133">
        <v>50.0</v>
      </c>
      <c r="E113" s="133">
        <v>30.0</v>
      </c>
      <c r="F113" s="133">
        <v>60.0</v>
      </c>
      <c r="G113" s="133">
        <v>60.0</v>
      </c>
      <c r="H113" s="133">
        <v>50.0</v>
      </c>
      <c r="I113" s="133">
        <v>30.0</v>
      </c>
      <c r="J113" s="133">
        <v>20.0</v>
      </c>
      <c r="K113" s="133">
        <v>10.0</v>
      </c>
      <c r="L113" s="133">
        <v>10.0</v>
      </c>
      <c r="M113" s="133">
        <v>0.0</v>
      </c>
      <c r="N113" s="133">
        <v>30.0</v>
      </c>
      <c r="O113" s="133">
        <v>400.0</v>
      </c>
      <c r="P113" s="133">
        <v>4.0</v>
      </c>
      <c r="Q113" s="133">
        <v>10.0</v>
      </c>
      <c r="R113" s="133">
        <v>2.0</v>
      </c>
    </row>
    <row r="114">
      <c r="A114" s="133" t="s">
        <v>495</v>
      </c>
      <c r="B114" s="142">
        <v>44702.0</v>
      </c>
      <c r="C114" s="133">
        <v>40.0</v>
      </c>
      <c r="D114" s="133">
        <v>100.0</v>
      </c>
      <c r="E114" s="133">
        <v>10.0</v>
      </c>
      <c r="F114" s="133">
        <v>0.0</v>
      </c>
      <c r="G114" s="133">
        <v>20.0</v>
      </c>
      <c r="H114" s="133">
        <v>30.0</v>
      </c>
      <c r="I114" s="133">
        <v>0.0</v>
      </c>
      <c r="J114" s="133">
        <v>10.0</v>
      </c>
      <c r="K114" s="133">
        <v>20.0</v>
      </c>
      <c r="N114" s="133">
        <v>24.0</v>
      </c>
      <c r="O114" s="133">
        <v>200.0</v>
      </c>
      <c r="Q114" s="133">
        <v>0.0</v>
      </c>
      <c r="R114" s="133">
        <v>0.0</v>
      </c>
    </row>
    <row r="115">
      <c r="A115" s="133" t="s">
        <v>496</v>
      </c>
      <c r="B115" s="142">
        <v>44702.0</v>
      </c>
      <c r="C115" s="133">
        <v>100.0</v>
      </c>
      <c r="D115" s="133">
        <v>100.0</v>
      </c>
      <c r="E115" s="133">
        <v>15.0</v>
      </c>
      <c r="F115" s="133">
        <v>40.0</v>
      </c>
      <c r="G115" s="133">
        <v>36.0</v>
      </c>
      <c r="H115" s="133">
        <v>40.0</v>
      </c>
      <c r="I115" s="133">
        <v>40.0</v>
      </c>
      <c r="J115" s="133">
        <v>20.0</v>
      </c>
      <c r="K115" s="133">
        <v>20.0</v>
      </c>
      <c r="L115" s="133">
        <v>50.0</v>
      </c>
      <c r="M115" s="133">
        <v>0.0</v>
      </c>
      <c r="N115" s="133">
        <v>50.0</v>
      </c>
      <c r="O115" s="133">
        <v>400.0</v>
      </c>
      <c r="P115" s="133">
        <v>5.0</v>
      </c>
      <c r="Q115" s="133">
        <v>0.0</v>
      </c>
      <c r="R115" s="133">
        <v>5.0</v>
      </c>
    </row>
    <row r="116">
      <c r="A116" s="133" t="s">
        <v>497</v>
      </c>
      <c r="B116" s="142">
        <v>44702.0</v>
      </c>
    </row>
    <row r="117">
      <c r="A117" s="133" t="s">
        <v>498</v>
      </c>
      <c r="B117" s="142">
        <v>44702.0</v>
      </c>
      <c r="C117" s="133">
        <v>100.0</v>
      </c>
      <c r="D117" s="133">
        <v>200.0</v>
      </c>
      <c r="E117" s="133">
        <v>50.0</v>
      </c>
      <c r="F117" s="133">
        <v>200.0</v>
      </c>
      <c r="G117" s="133">
        <v>200.0</v>
      </c>
      <c r="H117" s="133">
        <v>150.0</v>
      </c>
      <c r="I117" s="133">
        <v>100.0</v>
      </c>
      <c r="J117" s="133">
        <v>100.0</v>
      </c>
      <c r="K117" s="133">
        <v>50.0</v>
      </c>
      <c r="L117" s="133">
        <v>100.0</v>
      </c>
      <c r="M117" s="133">
        <v>0.0</v>
      </c>
      <c r="N117" s="133">
        <v>100.0</v>
      </c>
      <c r="O117" s="133">
        <v>500.0</v>
      </c>
      <c r="P117" s="133">
        <v>5.0</v>
      </c>
      <c r="Q117" s="133">
        <v>20.0</v>
      </c>
      <c r="R117" s="133">
        <v>6.0</v>
      </c>
    </row>
    <row r="118">
      <c r="A118" s="133" t="s">
        <v>499</v>
      </c>
      <c r="B118" s="142">
        <v>44702.0</v>
      </c>
      <c r="C118" s="133">
        <v>60.0</v>
      </c>
      <c r="D118" s="133">
        <v>30.0</v>
      </c>
      <c r="E118" s="133">
        <v>10.0</v>
      </c>
      <c r="F118" s="133">
        <v>40.0</v>
      </c>
      <c r="G118" s="133">
        <v>20.0</v>
      </c>
      <c r="H118" s="133">
        <v>24.0</v>
      </c>
      <c r="I118" s="133">
        <v>30.0</v>
      </c>
      <c r="J118" s="133">
        <v>20.0</v>
      </c>
      <c r="K118" s="133">
        <v>10.0</v>
      </c>
      <c r="L118" s="133">
        <v>0.0</v>
      </c>
      <c r="M118" s="133">
        <v>0.0</v>
      </c>
      <c r="N118" s="133">
        <v>20.0</v>
      </c>
      <c r="O118" s="133">
        <v>100.0</v>
      </c>
      <c r="P118" s="133">
        <v>0.0</v>
      </c>
      <c r="Q118" s="133">
        <v>0.0</v>
      </c>
      <c r="R118" s="133">
        <v>4.0</v>
      </c>
    </row>
    <row r="119">
      <c r="A119" s="133" t="s">
        <v>500</v>
      </c>
      <c r="B119" s="142">
        <v>44702.0</v>
      </c>
      <c r="C119" s="133">
        <v>160.0</v>
      </c>
      <c r="D119" s="133">
        <v>290.0</v>
      </c>
      <c r="E119" s="133">
        <v>90.0</v>
      </c>
      <c r="F119" s="133">
        <v>200.0</v>
      </c>
      <c r="G119" s="133">
        <v>200.0</v>
      </c>
      <c r="H119" s="133">
        <v>150.0</v>
      </c>
      <c r="I119" s="133">
        <v>200.0</v>
      </c>
      <c r="J119" s="133">
        <v>100.0</v>
      </c>
      <c r="K119" s="133">
        <v>90.0</v>
      </c>
      <c r="L119" s="133">
        <v>100.0</v>
      </c>
      <c r="M119" s="133">
        <v>0.0</v>
      </c>
      <c r="N119" s="133">
        <v>100.0</v>
      </c>
      <c r="O119" s="133">
        <v>1000.0</v>
      </c>
      <c r="P119" s="133">
        <v>8.0</v>
      </c>
      <c r="Q119" s="133">
        <v>10.0</v>
      </c>
      <c r="R119" s="133">
        <v>11.0</v>
      </c>
    </row>
    <row r="120">
      <c r="A120" s="133" t="s">
        <v>501</v>
      </c>
      <c r="B120" s="142">
        <v>44702.0</v>
      </c>
      <c r="C120" s="133">
        <v>100.0</v>
      </c>
      <c r="D120" s="133">
        <v>90.0</v>
      </c>
      <c r="E120" s="133">
        <v>30.0</v>
      </c>
      <c r="F120" s="133">
        <v>100.0</v>
      </c>
      <c r="G120" s="133">
        <v>80.0</v>
      </c>
      <c r="H120" s="133">
        <v>47.0</v>
      </c>
      <c r="I120" s="133">
        <v>90.0</v>
      </c>
      <c r="J120" s="133">
        <v>50.0</v>
      </c>
      <c r="K120" s="133">
        <v>90.0</v>
      </c>
      <c r="L120" s="133">
        <v>10.0</v>
      </c>
      <c r="M120" s="133">
        <v>0.0</v>
      </c>
      <c r="N120" s="133">
        <v>0.0</v>
      </c>
      <c r="O120" s="133">
        <v>200.0</v>
      </c>
      <c r="P120" s="133">
        <v>5.0</v>
      </c>
      <c r="Q120" s="133">
        <v>15.0</v>
      </c>
      <c r="R120" s="133">
        <v>5.0</v>
      </c>
    </row>
    <row r="121">
      <c r="A121" s="133" t="s">
        <v>502</v>
      </c>
      <c r="B121" s="142">
        <v>44702.0</v>
      </c>
      <c r="C121" s="133">
        <v>40.0</v>
      </c>
      <c r="D121" s="133">
        <v>40.0</v>
      </c>
      <c r="E121" s="133">
        <v>15.0</v>
      </c>
      <c r="F121" s="133">
        <v>20.0</v>
      </c>
      <c r="G121" s="133">
        <v>24.0</v>
      </c>
      <c r="H121" s="133">
        <v>2.0</v>
      </c>
      <c r="I121" s="133">
        <v>30.0</v>
      </c>
      <c r="J121" s="133">
        <v>20.0</v>
      </c>
      <c r="K121" s="133">
        <v>10.0</v>
      </c>
      <c r="L121" s="133">
        <v>20.0</v>
      </c>
      <c r="M121" s="133">
        <v>0.0</v>
      </c>
      <c r="N121" s="133">
        <v>0.0</v>
      </c>
      <c r="O121" s="133">
        <v>100.0</v>
      </c>
      <c r="P121" s="133">
        <v>3.0</v>
      </c>
      <c r="Q121" s="133">
        <v>5.0</v>
      </c>
      <c r="R121" s="133">
        <v>3.0</v>
      </c>
    </row>
    <row r="122">
      <c r="A122" s="133" t="s">
        <v>503</v>
      </c>
      <c r="B122" s="142">
        <v>44702.0</v>
      </c>
      <c r="C122" s="133">
        <v>60.0</v>
      </c>
      <c r="D122" s="133">
        <v>50.0</v>
      </c>
      <c r="E122" s="133">
        <v>20.0</v>
      </c>
      <c r="F122" s="133">
        <v>30.0</v>
      </c>
      <c r="G122" s="133">
        <v>20.0</v>
      </c>
      <c r="H122" s="133">
        <v>0.0</v>
      </c>
      <c r="I122" s="133">
        <v>0.0</v>
      </c>
      <c r="J122" s="133">
        <v>20.0</v>
      </c>
      <c r="K122" s="133">
        <v>20.0</v>
      </c>
      <c r="L122" s="133">
        <v>30.0</v>
      </c>
      <c r="M122" s="133">
        <v>0.0</v>
      </c>
      <c r="N122" s="133">
        <v>30.0</v>
      </c>
      <c r="O122" s="133">
        <v>200.0</v>
      </c>
      <c r="P122" s="133">
        <v>3.0</v>
      </c>
      <c r="Q122" s="133">
        <v>5.0</v>
      </c>
      <c r="R122" s="133">
        <v>2.0</v>
      </c>
    </row>
    <row r="123">
      <c r="A123" s="133" t="s">
        <v>504</v>
      </c>
      <c r="B123" s="142">
        <v>44702.0</v>
      </c>
      <c r="C123" s="133">
        <v>40.0</v>
      </c>
      <c r="D123" s="133">
        <v>10.0</v>
      </c>
      <c r="E123" s="133">
        <v>5.0</v>
      </c>
      <c r="F123" s="133">
        <v>40.0</v>
      </c>
      <c r="G123" s="133">
        <v>36.0</v>
      </c>
      <c r="H123" s="133">
        <v>38.0</v>
      </c>
      <c r="I123" s="133">
        <v>30.0</v>
      </c>
      <c r="J123" s="133">
        <v>10.0</v>
      </c>
      <c r="K123" s="133">
        <v>10.0</v>
      </c>
      <c r="L123" s="133">
        <v>50.0</v>
      </c>
      <c r="M123" s="133">
        <v>0.0</v>
      </c>
      <c r="N123" s="133">
        <v>20.0</v>
      </c>
      <c r="O123" s="133">
        <v>200.0</v>
      </c>
      <c r="P123" s="133">
        <v>1.0</v>
      </c>
      <c r="Q123" s="133">
        <v>5.0</v>
      </c>
      <c r="R123" s="133">
        <v>0.0</v>
      </c>
    </row>
    <row r="124">
      <c r="A124" s="133" t="s">
        <v>505</v>
      </c>
      <c r="B124" s="142">
        <v>44702.0</v>
      </c>
      <c r="C124" s="133">
        <v>0.0</v>
      </c>
      <c r="D124" s="133">
        <v>30.0</v>
      </c>
      <c r="E124" s="133">
        <v>20.0</v>
      </c>
      <c r="F124" s="133">
        <v>10.0</v>
      </c>
      <c r="G124" s="133">
        <v>12.0</v>
      </c>
      <c r="H124" s="133">
        <v>10.0</v>
      </c>
      <c r="I124" s="133">
        <v>10.0</v>
      </c>
      <c r="J124" s="133">
        <v>10.0</v>
      </c>
      <c r="K124" s="133">
        <v>0.0</v>
      </c>
      <c r="L124" s="133">
        <v>10.0</v>
      </c>
      <c r="M124" s="133">
        <v>0.0</v>
      </c>
      <c r="N124" s="133">
        <v>0.0</v>
      </c>
      <c r="O124" s="133">
        <v>100.0</v>
      </c>
      <c r="P124" s="133">
        <v>2.0</v>
      </c>
      <c r="Q124" s="133">
        <v>0.0</v>
      </c>
      <c r="R124" s="133">
        <v>1.0</v>
      </c>
    </row>
    <row r="125">
      <c r="A125" s="133" t="s">
        <v>506</v>
      </c>
      <c r="B125" s="142">
        <v>44702.0</v>
      </c>
      <c r="C125" s="133">
        <v>0.0</v>
      </c>
      <c r="D125" s="133">
        <v>0.0</v>
      </c>
      <c r="E125" s="133">
        <v>0.0</v>
      </c>
      <c r="F125" s="133">
        <v>0.0</v>
      </c>
      <c r="G125" s="133">
        <v>0.0</v>
      </c>
      <c r="H125" s="133">
        <v>0.0</v>
      </c>
      <c r="I125" s="133">
        <v>0.0</v>
      </c>
      <c r="J125" s="133">
        <v>0.0</v>
      </c>
      <c r="K125" s="133">
        <v>0.0</v>
      </c>
      <c r="L125" s="133">
        <v>0.0</v>
      </c>
      <c r="M125" s="133">
        <v>0.0</v>
      </c>
      <c r="N125" s="133">
        <v>0.0</v>
      </c>
      <c r="O125" s="133">
        <v>200.0</v>
      </c>
      <c r="P125" s="133">
        <v>2.0</v>
      </c>
      <c r="Q125" s="133">
        <v>6.0</v>
      </c>
      <c r="R125" s="133">
        <v>2.0</v>
      </c>
    </row>
    <row r="126">
      <c r="A126" s="133" t="s">
        <v>507</v>
      </c>
      <c r="B126" s="142">
        <v>44702.0</v>
      </c>
      <c r="C126" s="133">
        <v>40.0</v>
      </c>
      <c r="D126" s="133">
        <v>80.0</v>
      </c>
      <c r="E126" s="133">
        <v>30.0</v>
      </c>
      <c r="F126" s="133">
        <v>60.0</v>
      </c>
      <c r="G126" s="133">
        <v>52.0</v>
      </c>
      <c r="H126" s="133">
        <v>26.0</v>
      </c>
      <c r="I126" s="133">
        <v>50.0</v>
      </c>
      <c r="J126" s="133">
        <v>30.0</v>
      </c>
      <c r="K126" s="133">
        <v>20.0</v>
      </c>
      <c r="L126" s="133">
        <v>0.0</v>
      </c>
      <c r="M126" s="133">
        <v>0.0</v>
      </c>
      <c r="N126" s="133">
        <v>24.0</v>
      </c>
      <c r="O126" s="133">
        <v>200.0</v>
      </c>
      <c r="P126" s="133">
        <v>2.0</v>
      </c>
      <c r="Q126" s="133">
        <v>8.0</v>
      </c>
      <c r="R126" s="133">
        <v>1.0</v>
      </c>
    </row>
    <row r="127">
      <c r="A127" s="133" t="s">
        <v>508</v>
      </c>
      <c r="B127" s="142">
        <v>44702.0</v>
      </c>
      <c r="C127" s="133">
        <v>40.0</v>
      </c>
      <c r="D127" s="133">
        <v>50.0</v>
      </c>
      <c r="E127" s="133">
        <v>15.0</v>
      </c>
      <c r="F127" s="133">
        <v>20.0</v>
      </c>
      <c r="G127" s="133">
        <v>32.0</v>
      </c>
      <c r="H127" s="133">
        <v>25.0</v>
      </c>
      <c r="I127" s="133">
        <v>10.0</v>
      </c>
      <c r="J127" s="133">
        <v>10.0</v>
      </c>
      <c r="K127" s="133">
        <v>30.0</v>
      </c>
      <c r="L127" s="133">
        <v>10.0</v>
      </c>
      <c r="M127" s="133">
        <v>0.0</v>
      </c>
      <c r="N127" s="133">
        <v>10.0</v>
      </c>
      <c r="O127" s="133">
        <v>100.0</v>
      </c>
      <c r="P127" s="133">
        <v>3.0</v>
      </c>
      <c r="Q127" s="133">
        <v>0.0</v>
      </c>
      <c r="R127" s="133">
        <v>1.0</v>
      </c>
    </row>
    <row r="128">
      <c r="A128" s="133" t="s">
        <v>509</v>
      </c>
      <c r="B128" s="142">
        <v>44702.0</v>
      </c>
      <c r="C128" s="133">
        <v>0.0</v>
      </c>
      <c r="D128" s="133">
        <v>0.0</v>
      </c>
      <c r="E128" s="133">
        <v>0.0</v>
      </c>
      <c r="F128" s="133">
        <v>0.0</v>
      </c>
      <c r="G128" s="133">
        <v>0.0</v>
      </c>
      <c r="H128" s="133">
        <v>0.0</v>
      </c>
      <c r="I128" s="133">
        <v>0.0</v>
      </c>
      <c r="J128" s="133">
        <v>0.0</v>
      </c>
      <c r="K128" s="133">
        <v>0.0</v>
      </c>
      <c r="L128" s="133">
        <v>0.0</v>
      </c>
      <c r="M128" s="133">
        <v>0.0</v>
      </c>
      <c r="N128" s="133">
        <v>0.0</v>
      </c>
      <c r="O128" s="133">
        <v>0.0</v>
      </c>
      <c r="P128" s="133">
        <v>0.0</v>
      </c>
      <c r="Q128" s="133">
        <v>0.0</v>
      </c>
      <c r="R128" s="133">
        <v>0.0</v>
      </c>
    </row>
    <row r="129">
      <c r="A129" s="133" t="s">
        <v>510</v>
      </c>
      <c r="B129" s="142">
        <v>44702.0</v>
      </c>
    </row>
    <row r="130">
      <c r="A130" s="133" t="s">
        <v>511</v>
      </c>
      <c r="B130" s="142">
        <v>44702.0</v>
      </c>
      <c r="C130" s="133">
        <v>0.0</v>
      </c>
      <c r="D130" s="133">
        <v>0.0</v>
      </c>
      <c r="E130" s="133">
        <v>0.0</v>
      </c>
      <c r="F130" s="133">
        <v>0.0</v>
      </c>
      <c r="G130" s="133">
        <v>0.0</v>
      </c>
      <c r="H130" s="133">
        <v>0.0</v>
      </c>
      <c r="I130" s="133">
        <v>0.0</v>
      </c>
      <c r="J130" s="133">
        <v>0.0</v>
      </c>
      <c r="K130" s="133">
        <v>0.0</v>
      </c>
      <c r="L130" s="133">
        <v>0.0</v>
      </c>
      <c r="M130" s="133">
        <v>0.0</v>
      </c>
      <c r="N130" s="133">
        <v>0.0</v>
      </c>
      <c r="O130" s="133">
        <v>0.0</v>
      </c>
      <c r="P130" s="133">
        <v>0.0</v>
      </c>
      <c r="Q130" s="133">
        <v>0.0</v>
      </c>
      <c r="R130" s="133">
        <v>0.0</v>
      </c>
    </row>
    <row r="131">
      <c r="A131" s="133" t="s">
        <v>512</v>
      </c>
      <c r="B131" s="142">
        <v>44702.0</v>
      </c>
      <c r="C131" s="133">
        <v>40.0</v>
      </c>
      <c r="D131" s="133">
        <v>0.0</v>
      </c>
      <c r="E131" s="133">
        <v>20.0</v>
      </c>
      <c r="F131" s="133">
        <v>30.0</v>
      </c>
      <c r="G131" s="133">
        <v>40.0</v>
      </c>
      <c r="H131" s="133">
        <v>26.0</v>
      </c>
      <c r="I131" s="133">
        <v>30.0</v>
      </c>
      <c r="J131" s="133">
        <v>20.0</v>
      </c>
      <c r="K131" s="133">
        <v>20.0</v>
      </c>
      <c r="L131" s="133">
        <v>20.0</v>
      </c>
      <c r="M131" s="133">
        <v>0.0</v>
      </c>
      <c r="N131" s="133">
        <v>0.0</v>
      </c>
      <c r="O131" s="133">
        <v>300.0</v>
      </c>
      <c r="P131" s="133">
        <v>1.0</v>
      </c>
      <c r="Q131" s="133">
        <v>0.0</v>
      </c>
      <c r="R131" s="133">
        <v>0.0</v>
      </c>
    </row>
    <row r="132">
      <c r="A132" s="133" t="s">
        <v>487</v>
      </c>
      <c r="B132" s="134">
        <v>44733.0</v>
      </c>
      <c r="C132" s="133">
        <v>100.0</v>
      </c>
      <c r="D132" s="133">
        <v>300.0</v>
      </c>
      <c r="E132" s="133">
        <v>60.0</v>
      </c>
      <c r="F132" s="133">
        <v>200.0</v>
      </c>
      <c r="G132" s="133">
        <v>200.0</v>
      </c>
      <c r="H132" s="133">
        <v>150.0</v>
      </c>
      <c r="I132" s="133">
        <v>200.0</v>
      </c>
      <c r="J132" s="133">
        <v>100.0</v>
      </c>
      <c r="K132" s="133">
        <v>60.0</v>
      </c>
      <c r="L132" s="133">
        <v>200.0</v>
      </c>
      <c r="M132" s="133">
        <v>100.0</v>
      </c>
      <c r="N132" s="133">
        <v>100.0</v>
      </c>
      <c r="O132" s="133">
        <v>800.0</v>
      </c>
      <c r="P132" s="133">
        <v>10.0</v>
      </c>
      <c r="Q132" s="133">
        <v>30.0</v>
      </c>
      <c r="R132" s="133">
        <v>10.0</v>
      </c>
    </row>
    <row r="133">
      <c r="A133" s="133" t="s">
        <v>488</v>
      </c>
      <c r="B133" s="134">
        <v>44733.0</v>
      </c>
      <c r="C133" s="133">
        <v>100.0</v>
      </c>
      <c r="D133" s="133">
        <v>100.0</v>
      </c>
      <c r="E133" s="133">
        <v>50.0</v>
      </c>
      <c r="F133" s="133">
        <v>100.0</v>
      </c>
      <c r="G133" s="133">
        <v>100.0</v>
      </c>
      <c r="H133" s="133">
        <v>50.0</v>
      </c>
      <c r="K133" s="133">
        <v>10.0</v>
      </c>
      <c r="N133" s="133">
        <v>100.0</v>
      </c>
      <c r="O133" s="133">
        <v>600.0</v>
      </c>
      <c r="Q133" s="133">
        <v>15.0</v>
      </c>
      <c r="R133" s="133">
        <v>4.0</v>
      </c>
    </row>
    <row r="134">
      <c r="A134" s="133" t="s">
        <v>489</v>
      </c>
      <c r="B134" s="134">
        <v>44733.0</v>
      </c>
      <c r="C134" s="133">
        <v>60.0</v>
      </c>
      <c r="D134" s="133">
        <v>80.0</v>
      </c>
      <c r="E134" s="133">
        <v>0.0</v>
      </c>
      <c r="F134" s="133">
        <v>50.0</v>
      </c>
      <c r="G134" s="133">
        <v>60.0</v>
      </c>
      <c r="K134" s="133">
        <v>10.0</v>
      </c>
      <c r="N134" s="133">
        <v>34.0</v>
      </c>
      <c r="O134" s="133">
        <v>300.0</v>
      </c>
      <c r="Q134" s="133">
        <v>7.0</v>
      </c>
      <c r="R134" s="133">
        <v>0.0</v>
      </c>
    </row>
    <row r="135">
      <c r="A135" s="133" t="s">
        <v>490</v>
      </c>
      <c r="B135" s="134">
        <v>44733.0</v>
      </c>
      <c r="C135" s="133">
        <v>60.0</v>
      </c>
      <c r="D135" s="133">
        <v>100.0</v>
      </c>
      <c r="E135" s="133">
        <v>0.0</v>
      </c>
      <c r="F135" s="133">
        <v>50.0</v>
      </c>
      <c r="G135" s="133">
        <v>44.0</v>
      </c>
      <c r="H135" s="133">
        <v>50.0</v>
      </c>
      <c r="I135" s="133">
        <v>60.0</v>
      </c>
      <c r="J135" s="133">
        <v>30.0</v>
      </c>
      <c r="K135" s="133">
        <v>20.0</v>
      </c>
      <c r="L135" s="133">
        <v>60.0</v>
      </c>
      <c r="N135" s="133">
        <v>28.0</v>
      </c>
      <c r="O135" s="133">
        <v>400.0</v>
      </c>
      <c r="Q135" s="133">
        <v>0.0</v>
      </c>
      <c r="R135" s="133">
        <v>5.0</v>
      </c>
    </row>
    <row r="136">
      <c r="A136" s="133" t="s">
        <v>491</v>
      </c>
      <c r="B136" s="134">
        <v>44733.0</v>
      </c>
    </row>
    <row r="137">
      <c r="A137" s="133" t="s">
        <v>492</v>
      </c>
      <c r="B137" s="134">
        <v>44733.0</v>
      </c>
      <c r="C137" s="133">
        <v>40.0</v>
      </c>
      <c r="D137" s="133">
        <v>50.0</v>
      </c>
      <c r="E137" s="133">
        <v>5.0</v>
      </c>
      <c r="F137" s="133">
        <v>10.0</v>
      </c>
      <c r="G137" s="133">
        <v>16.0</v>
      </c>
      <c r="K137" s="133">
        <v>20.0</v>
      </c>
      <c r="N137" s="133">
        <v>20.0</v>
      </c>
      <c r="O137" s="133">
        <v>200.0</v>
      </c>
      <c r="Q137" s="133">
        <v>7.0</v>
      </c>
      <c r="R137" s="133">
        <v>3.0</v>
      </c>
    </row>
    <row r="138">
      <c r="A138" s="133" t="s">
        <v>493</v>
      </c>
      <c r="B138" s="134">
        <v>44733.0</v>
      </c>
      <c r="C138" s="133">
        <v>60.0</v>
      </c>
      <c r="D138" s="133">
        <v>100.0</v>
      </c>
      <c r="E138" s="133">
        <v>0.0</v>
      </c>
      <c r="F138" s="133">
        <v>50.0</v>
      </c>
      <c r="G138" s="133">
        <v>40.0</v>
      </c>
      <c r="H138" s="133">
        <v>50.0</v>
      </c>
      <c r="I138" s="133">
        <v>0.0</v>
      </c>
      <c r="J138" s="133">
        <v>50.0</v>
      </c>
      <c r="K138" s="133">
        <v>0.0</v>
      </c>
      <c r="L138" s="133">
        <v>0.0</v>
      </c>
      <c r="M138" s="133">
        <v>30.0</v>
      </c>
      <c r="N138" s="133">
        <v>50.0</v>
      </c>
      <c r="O138" s="133">
        <v>500.0</v>
      </c>
      <c r="Q138" s="133">
        <v>15.0</v>
      </c>
      <c r="R138" s="133">
        <v>7.0</v>
      </c>
    </row>
    <row r="139">
      <c r="A139" s="133" t="s">
        <v>494</v>
      </c>
      <c r="B139" s="134">
        <v>44733.0</v>
      </c>
      <c r="C139" s="133">
        <v>80.0</v>
      </c>
      <c r="D139" s="133">
        <v>70.0</v>
      </c>
      <c r="E139" s="133">
        <v>0.0</v>
      </c>
      <c r="F139" s="133">
        <v>60.0</v>
      </c>
      <c r="G139" s="133">
        <v>60.0</v>
      </c>
      <c r="H139" s="133">
        <v>0.0</v>
      </c>
      <c r="I139" s="133">
        <v>100.0</v>
      </c>
      <c r="J139" s="133">
        <v>50.0</v>
      </c>
      <c r="K139" s="133">
        <v>40.0</v>
      </c>
      <c r="L139" s="133">
        <v>60.0</v>
      </c>
      <c r="M139" s="133">
        <v>30.0</v>
      </c>
      <c r="N139" s="133">
        <v>50.0</v>
      </c>
      <c r="O139" s="133">
        <v>400.0</v>
      </c>
      <c r="P139" s="133">
        <v>4.0</v>
      </c>
      <c r="Q139" s="133">
        <v>10.0</v>
      </c>
      <c r="R139" s="133">
        <v>5.0</v>
      </c>
    </row>
    <row r="140">
      <c r="A140" s="133" t="s">
        <v>495</v>
      </c>
      <c r="B140" s="134">
        <v>44733.0</v>
      </c>
      <c r="C140" s="133">
        <v>40.0</v>
      </c>
      <c r="D140" s="133">
        <v>120.0</v>
      </c>
      <c r="E140" s="133">
        <v>0.0</v>
      </c>
      <c r="F140" s="133">
        <v>50.0</v>
      </c>
      <c r="G140" s="133">
        <v>32.0</v>
      </c>
      <c r="H140" s="133">
        <v>50.0</v>
      </c>
      <c r="I140" s="133">
        <v>30.0</v>
      </c>
      <c r="J140" s="133">
        <v>40.0</v>
      </c>
      <c r="K140" s="133">
        <v>30.0</v>
      </c>
      <c r="N140" s="133">
        <v>50.0</v>
      </c>
      <c r="O140" s="133">
        <v>300.0</v>
      </c>
      <c r="Q140" s="133">
        <v>12.0</v>
      </c>
      <c r="R140" s="133">
        <v>1.0</v>
      </c>
    </row>
    <row r="141">
      <c r="A141" s="133" t="s">
        <v>496</v>
      </c>
      <c r="B141" s="134">
        <v>44733.0</v>
      </c>
      <c r="C141" s="133">
        <v>100.0</v>
      </c>
      <c r="D141" s="133">
        <v>140.0</v>
      </c>
      <c r="E141" s="133">
        <v>25.0</v>
      </c>
      <c r="F141" s="133">
        <v>120.0</v>
      </c>
      <c r="G141" s="133">
        <v>120.0</v>
      </c>
      <c r="H141" s="133">
        <v>100.0</v>
      </c>
      <c r="I141" s="133">
        <v>100.0</v>
      </c>
      <c r="J141" s="133">
        <v>100.0</v>
      </c>
      <c r="K141" s="133">
        <v>50.0</v>
      </c>
      <c r="L141" s="133">
        <v>100.0</v>
      </c>
      <c r="M141" s="133">
        <v>50.0</v>
      </c>
      <c r="N141" s="133">
        <v>100.0</v>
      </c>
      <c r="O141" s="133">
        <v>400.0</v>
      </c>
      <c r="P141" s="133">
        <v>5.0</v>
      </c>
      <c r="Q141" s="133">
        <v>15.0</v>
      </c>
      <c r="R141" s="133">
        <v>4.0</v>
      </c>
    </row>
    <row r="142">
      <c r="A142" s="133" t="s">
        <v>497</v>
      </c>
      <c r="B142" s="134">
        <v>44733.0</v>
      </c>
    </row>
    <row r="143">
      <c r="A143" s="133" t="s">
        <v>498</v>
      </c>
      <c r="B143" s="134">
        <v>44733.0</v>
      </c>
      <c r="C143" s="133">
        <v>100.0</v>
      </c>
      <c r="D143" s="133">
        <v>250.0</v>
      </c>
      <c r="E143" s="133">
        <v>0.0</v>
      </c>
      <c r="F143" s="133">
        <v>200.0</v>
      </c>
      <c r="G143" s="133">
        <v>200.0</v>
      </c>
      <c r="H143" s="133">
        <v>100.0</v>
      </c>
      <c r="I143" s="133">
        <v>100.0</v>
      </c>
      <c r="J143" s="133">
        <v>100.0</v>
      </c>
      <c r="K143" s="133">
        <v>100.0</v>
      </c>
      <c r="L143" s="133">
        <v>100.0</v>
      </c>
      <c r="M143" s="133">
        <v>50.0</v>
      </c>
      <c r="N143" s="133">
        <v>100.0</v>
      </c>
      <c r="O143" s="133">
        <v>600.0</v>
      </c>
      <c r="P143" s="133">
        <v>7.0</v>
      </c>
      <c r="Q143" s="133">
        <v>20.0</v>
      </c>
      <c r="R143" s="133">
        <v>7.0</v>
      </c>
    </row>
    <row r="144">
      <c r="A144" s="133" t="s">
        <v>499</v>
      </c>
      <c r="B144" s="134">
        <v>44733.0</v>
      </c>
      <c r="C144" s="133">
        <v>0.0</v>
      </c>
      <c r="D144" s="133">
        <v>100.0</v>
      </c>
      <c r="E144" s="133">
        <v>20.0</v>
      </c>
      <c r="F144" s="133">
        <v>80.0</v>
      </c>
      <c r="G144" s="133">
        <v>80.0</v>
      </c>
      <c r="H144" s="133">
        <v>50.0</v>
      </c>
      <c r="I144" s="133">
        <v>50.0</v>
      </c>
      <c r="J144" s="133">
        <v>40.0</v>
      </c>
      <c r="K144" s="133">
        <v>0.0</v>
      </c>
      <c r="L144" s="133">
        <v>20.0</v>
      </c>
      <c r="M144" s="133">
        <v>30.0</v>
      </c>
      <c r="N144" s="133">
        <v>34.0</v>
      </c>
      <c r="O144" s="133">
        <v>300.0</v>
      </c>
      <c r="P144" s="133">
        <v>3.0</v>
      </c>
      <c r="Q144" s="133">
        <v>10.0</v>
      </c>
      <c r="R144" s="133">
        <v>0.0</v>
      </c>
    </row>
    <row r="145">
      <c r="A145" s="133" t="s">
        <v>500</v>
      </c>
      <c r="B145" s="134">
        <v>44733.0</v>
      </c>
      <c r="C145" s="133">
        <v>160.0</v>
      </c>
      <c r="D145" s="133">
        <v>300.0</v>
      </c>
      <c r="E145" s="133">
        <v>100.0</v>
      </c>
      <c r="F145" s="133">
        <v>200.0</v>
      </c>
      <c r="G145" s="133">
        <v>200.0</v>
      </c>
      <c r="H145" s="133">
        <v>100.0</v>
      </c>
      <c r="I145" s="133">
        <v>200.0</v>
      </c>
      <c r="J145" s="133">
        <v>150.0</v>
      </c>
      <c r="K145" s="133">
        <v>0.0</v>
      </c>
      <c r="L145" s="133">
        <v>160.0</v>
      </c>
      <c r="M145" s="133">
        <v>0.0</v>
      </c>
      <c r="N145" s="133">
        <v>100.0</v>
      </c>
      <c r="O145" s="133">
        <v>1000.0</v>
      </c>
      <c r="P145" s="133">
        <v>10.0</v>
      </c>
      <c r="Q145" s="133">
        <v>10.0</v>
      </c>
      <c r="R145" s="133">
        <v>7.0</v>
      </c>
    </row>
    <row r="146">
      <c r="A146" s="133" t="s">
        <v>501</v>
      </c>
      <c r="B146" s="134">
        <v>44733.0</v>
      </c>
      <c r="C146" s="133">
        <v>100.0</v>
      </c>
      <c r="D146" s="133">
        <v>100.0</v>
      </c>
      <c r="E146" s="133">
        <v>30.0</v>
      </c>
      <c r="F146" s="133">
        <v>100.0</v>
      </c>
      <c r="G146" s="133">
        <v>100.0</v>
      </c>
      <c r="H146" s="133">
        <v>50.0</v>
      </c>
      <c r="I146" s="133">
        <v>50.0</v>
      </c>
      <c r="J146" s="133">
        <v>50.0</v>
      </c>
      <c r="K146" s="133">
        <v>40.0</v>
      </c>
      <c r="L146" s="133">
        <v>50.0</v>
      </c>
      <c r="M146" s="133">
        <v>0.0</v>
      </c>
      <c r="N146" s="133">
        <v>40.0</v>
      </c>
      <c r="O146" s="133">
        <v>400.0</v>
      </c>
      <c r="P146" s="133">
        <v>5.0</v>
      </c>
      <c r="Q146" s="133">
        <v>10.0</v>
      </c>
      <c r="R146" s="133">
        <v>6.0</v>
      </c>
    </row>
    <row r="147">
      <c r="A147" s="133" t="s">
        <v>502</v>
      </c>
      <c r="B147" s="134">
        <v>44733.0</v>
      </c>
      <c r="C147" s="133">
        <v>60.0</v>
      </c>
      <c r="D147" s="133">
        <v>100.0</v>
      </c>
      <c r="E147" s="133">
        <v>30.0</v>
      </c>
      <c r="F147" s="133">
        <v>60.0</v>
      </c>
      <c r="G147" s="133">
        <v>60.0</v>
      </c>
      <c r="H147" s="133">
        <v>50.0</v>
      </c>
      <c r="I147" s="133">
        <v>60.0</v>
      </c>
      <c r="J147" s="133">
        <v>20.0</v>
      </c>
      <c r="K147" s="133">
        <v>30.0</v>
      </c>
      <c r="L147" s="133">
        <v>50.0</v>
      </c>
      <c r="M147" s="133">
        <v>50.0</v>
      </c>
      <c r="N147" s="133">
        <v>50.0</v>
      </c>
      <c r="O147" s="133">
        <v>200.0</v>
      </c>
      <c r="P147" s="133">
        <v>3.0</v>
      </c>
      <c r="Q147" s="133">
        <v>10.0</v>
      </c>
      <c r="R147" s="133">
        <v>3.0</v>
      </c>
    </row>
    <row r="148">
      <c r="A148" s="133" t="s">
        <v>503</v>
      </c>
      <c r="B148" s="134">
        <v>44733.0</v>
      </c>
      <c r="C148" s="133">
        <v>60.0</v>
      </c>
      <c r="D148" s="133">
        <v>100.0</v>
      </c>
      <c r="E148" s="133">
        <v>0.0</v>
      </c>
      <c r="F148" s="133">
        <v>80.0</v>
      </c>
      <c r="G148" s="133">
        <v>100.0</v>
      </c>
      <c r="H148" s="133">
        <v>50.0</v>
      </c>
      <c r="I148" s="133">
        <v>100.0</v>
      </c>
      <c r="J148" s="133">
        <v>50.0</v>
      </c>
      <c r="K148" s="133">
        <v>20.0</v>
      </c>
      <c r="L148" s="133">
        <v>60.0</v>
      </c>
      <c r="M148" s="133">
        <v>50.0</v>
      </c>
      <c r="N148" s="133">
        <v>30.0</v>
      </c>
      <c r="O148" s="133">
        <v>400.0</v>
      </c>
      <c r="P148" s="133">
        <v>3.0</v>
      </c>
      <c r="Q148" s="133">
        <v>15.0</v>
      </c>
      <c r="R148" s="133">
        <v>5.0</v>
      </c>
    </row>
    <row r="149">
      <c r="A149" s="133" t="s">
        <v>504</v>
      </c>
      <c r="B149" s="134">
        <v>44733.0</v>
      </c>
      <c r="C149" s="133">
        <v>80.0</v>
      </c>
      <c r="D149" s="133">
        <v>70.0</v>
      </c>
      <c r="E149" s="133">
        <v>20.0</v>
      </c>
      <c r="F149" s="133">
        <v>70.0</v>
      </c>
      <c r="G149" s="133">
        <v>72.0</v>
      </c>
      <c r="H149" s="133">
        <v>50.0</v>
      </c>
      <c r="I149" s="133">
        <v>80.0</v>
      </c>
      <c r="J149" s="133">
        <v>50.0</v>
      </c>
      <c r="K149" s="133">
        <v>0.0</v>
      </c>
      <c r="L149" s="133">
        <v>0.0</v>
      </c>
      <c r="M149" s="133">
        <v>50.0</v>
      </c>
      <c r="N149" s="133">
        <v>50.0</v>
      </c>
      <c r="O149" s="133">
        <v>500.0</v>
      </c>
      <c r="P149" s="133">
        <v>4.0</v>
      </c>
      <c r="Q149" s="133">
        <v>14.0</v>
      </c>
      <c r="R149" s="133">
        <v>6.0</v>
      </c>
    </row>
    <row r="150">
      <c r="A150" s="133" t="s">
        <v>505</v>
      </c>
      <c r="B150" s="134">
        <v>44733.0</v>
      </c>
      <c r="C150" s="133">
        <v>100.0</v>
      </c>
      <c r="D150" s="133">
        <v>200.0</v>
      </c>
      <c r="E150" s="133">
        <v>60.0</v>
      </c>
      <c r="F150" s="133">
        <v>100.0</v>
      </c>
      <c r="G150" s="133">
        <v>100.0</v>
      </c>
      <c r="H150" s="133">
        <v>50.0</v>
      </c>
      <c r="I150" s="133">
        <v>140.0</v>
      </c>
      <c r="J150" s="133">
        <v>100.0</v>
      </c>
      <c r="K150" s="133">
        <v>50.0</v>
      </c>
      <c r="L150" s="133">
        <v>100.0</v>
      </c>
      <c r="M150" s="133">
        <v>50.0</v>
      </c>
      <c r="N150" s="133">
        <v>50.0</v>
      </c>
      <c r="O150" s="133">
        <v>400.0</v>
      </c>
      <c r="P150" s="133">
        <v>6.0</v>
      </c>
      <c r="Q150" s="133">
        <v>30.0</v>
      </c>
      <c r="R150" s="133">
        <v>5.0</v>
      </c>
    </row>
    <row r="151">
      <c r="A151" s="133" t="s">
        <v>506</v>
      </c>
      <c r="B151" s="134">
        <v>44733.0</v>
      </c>
      <c r="C151" s="133">
        <v>60.0</v>
      </c>
      <c r="D151" s="133">
        <v>0.0</v>
      </c>
      <c r="E151" s="133">
        <v>20.0</v>
      </c>
      <c r="F151" s="133">
        <v>60.0</v>
      </c>
      <c r="G151" s="133">
        <v>0.0</v>
      </c>
      <c r="H151" s="133">
        <v>20.0</v>
      </c>
      <c r="I151" s="133">
        <v>60.0</v>
      </c>
      <c r="J151" s="133">
        <v>20.0</v>
      </c>
      <c r="K151" s="133">
        <v>40.0</v>
      </c>
      <c r="L151" s="133">
        <v>60.0</v>
      </c>
      <c r="M151" s="133">
        <v>50.0</v>
      </c>
      <c r="N151" s="133">
        <v>18.0</v>
      </c>
      <c r="O151" s="133">
        <v>100.0</v>
      </c>
      <c r="P151" s="133">
        <v>3.0</v>
      </c>
      <c r="Q151" s="133">
        <v>6.0</v>
      </c>
      <c r="R151" s="133">
        <v>0.0</v>
      </c>
    </row>
    <row r="152">
      <c r="A152" s="133" t="s">
        <v>507</v>
      </c>
      <c r="B152" s="134">
        <v>44733.0</v>
      </c>
      <c r="C152" s="133">
        <v>60.0</v>
      </c>
      <c r="D152" s="133">
        <v>100.0</v>
      </c>
      <c r="E152" s="133">
        <v>30.0</v>
      </c>
      <c r="F152" s="133">
        <v>60.0</v>
      </c>
      <c r="G152" s="133">
        <v>60.0</v>
      </c>
      <c r="H152" s="133">
        <v>50.0</v>
      </c>
      <c r="I152" s="133">
        <v>60.0</v>
      </c>
      <c r="J152" s="133">
        <v>30.0</v>
      </c>
      <c r="K152" s="133">
        <v>30.0</v>
      </c>
      <c r="L152" s="133">
        <v>40.0</v>
      </c>
      <c r="M152" s="133">
        <v>40.0</v>
      </c>
      <c r="N152" s="133">
        <v>30.0</v>
      </c>
      <c r="O152" s="133">
        <v>300.0</v>
      </c>
      <c r="P152" s="133">
        <v>3.0</v>
      </c>
      <c r="Q152" s="133">
        <v>10.0</v>
      </c>
      <c r="R152" s="133">
        <v>4.0</v>
      </c>
    </row>
    <row r="153">
      <c r="A153" s="133" t="s">
        <v>508</v>
      </c>
      <c r="B153" s="134">
        <v>44733.0</v>
      </c>
      <c r="C153" s="133">
        <v>120.0</v>
      </c>
      <c r="D153" s="133">
        <v>50.0</v>
      </c>
      <c r="E153" s="133">
        <v>50.0</v>
      </c>
      <c r="F153" s="133">
        <v>150.0</v>
      </c>
      <c r="G153" s="133">
        <v>150.0</v>
      </c>
      <c r="H153" s="133">
        <v>100.0</v>
      </c>
      <c r="I153" s="133">
        <v>200.0</v>
      </c>
      <c r="J153" s="133">
        <v>100.0</v>
      </c>
      <c r="K153" s="133">
        <v>60.0</v>
      </c>
      <c r="L153" s="133">
        <v>100.0</v>
      </c>
      <c r="M153" s="133">
        <v>50.0</v>
      </c>
      <c r="N153" s="133">
        <v>100.0</v>
      </c>
      <c r="O153" s="133">
        <v>800.0</v>
      </c>
      <c r="P153" s="133">
        <v>10.0</v>
      </c>
      <c r="Q153" s="133">
        <v>20.0</v>
      </c>
      <c r="R153" s="133">
        <v>10.0</v>
      </c>
    </row>
    <row r="154">
      <c r="A154" s="133" t="s">
        <v>509</v>
      </c>
      <c r="B154" s="134">
        <v>44733.0</v>
      </c>
      <c r="C154" s="133">
        <v>100.0</v>
      </c>
      <c r="D154" s="133">
        <v>300.0</v>
      </c>
      <c r="E154" s="133">
        <v>0.0</v>
      </c>
      <c r="F154" s="133">
        <v>200.0</v>
      </c>
      <c r="G154" s="133">
        <v>200.0</v>
      </c>
      <c r="H154" s="133">
        <v>150.0</v>
      </c>
      <c r="I154" s="133">
        <v>200.0</v>
      </c>
      <c r="J154" s="133">
        <v>100.0</v>
      </c>
      <c r="K154" s="133">
        <v>40.0</v>
      </c>
      <c r="L154" s="133">
        <v>120.0</v>
      </c>
      <c r="M154" s="133">
        <v>100.0</v>
      </c>
      <c r="N154" s="133">
        <v>100.0</v>
      </c>
      <c r="O154" s="133">
        <v>800.0</v>
      </c>
      <c r="P154" s="133">
        <v>5.0</v>
      </c>
      <c r="Q154" s="133">
        <v>30.0</v>
      </c>
      <c r="R154" s="133">
        <v>10.0</v>
      </c>
    </row>
    <row r="155">
      <c r="A155" s="133" t="s">
        <v>510</v>
      </c>
      <c r="B155" s="134">
        <v>44733.0</v>
      </c>
    </row>
    <row r="156">
      <c r="A156" s="133" t="s">
        <v>511</v>
      </c>
      <c r="B156" s="134">
        <v>44733.0</v>
      </c>
      <c r="C156" s="133">
        <v>400.0</v>
      </c>
      <c r="D156" s="133">
        <v>600.0</v>
      </c>
      <c r="E156" s="133">
        <v>100.0</v>
      </c>
      <c r="F156" s="133">
        <v>500.0</v>
      </c>
      <c r="G156" s="133">
        <v>400.0</v>
      </c>
      <c r="H156" s="133">
        <v>200.0</v>
      </c>
      <c r="I156" s="133">
        <v>360.0</v>
      </c>
      <c r="J156" s="133">
        <v>200.0</v>
      </c>
      <c r="K156" s="133">
        <v>150.0</v>
      </c>
      <c r="L156" s="133">
        <v>240.0</v>
      </c>
      <c r="M156" s="133">
        <v>50.0</v>
      </c>
      <c r="N156" s="133">
        <v>200.0</v>
      </c>
      <c r="O156" s="133">
        <v>2000.0</v>
      </c>
      <c r="P156" s="133">
        <v>20.0</v>
      </c>
      <c r="Q156" s="133">
        <v>60.0</v>
      </c>
      <c r="R156" s="133">
        <v>25.0</v>
      </c>
    </row>
    <row r="157">
      <c r="A157" s="133" t="s">
        <v>512</v>
      </c>
      <c r="B157" s="134">
        <v>44733.0</v>
      </c>
      <c r="C157" s="133">
        <v>60.0</v>
      </c>
      <c r="D157" s="133">
        <v>60.0</v>
      </c>
      <c r="E157" s="133">
        <v>25.0</v>
      </c>
      <c r="F157" s="133">
        <v>40.0</v>
      </c>
      <c r="G157" s="133">
        <v>72.0</v>
      </c>
      <c r="H157" s="133">
        <v>50.0</v>
      </c>
      <c r="I157" s="133">
        <v>10.0</v>
      </c>
      <c r="J157" s="133">
        <v>40.0</v>
      </c>
      <c r="K157" s="133">
        <v>20.0</v>
      </c>
      <c r="L157" s="133">
        <v>60.0</v>
      </c>
      <c r="M157" s="133">
        <v>20.0</v>
      </c>
      <c r="N157" s="133">
        <v>50.0</v>
      </c>
      <c r="O157" s="133">
        <v>300.0</v>
      </c>
      <c r="P157" s="133">
        <v>2.0</v>
      </c>
      <c r="Q157" s="133">
        <v>8.0</v>
      </c>
      <c r="R157" s="133">
        <v>2.0</v>
      </c>
    </row>
    <row r="158">
      <c r="A158" s="133" t="s">
        <v>487</v>
      </c>
      <c r="B158" s="134">
        <v>44763.0</v>
      </c>
      <c r="C158" s="133">
        <v>100.0</v>
      </c>
      <c r="D158" s="133">
        <v>300.0</v>
      </c>
      <c r="E158" s="133">
        <v>60.0</v>
      </c>
      <c r="F158" s="133">
        <v>200.0</v>
      </c>
      <c r="G158" s="133">
        <v>200.0</v>
      </c>
      <c r="H158" s="133">
        <v>150.0</v>
      </c>
      <c r="I158" s="133">
        <v>200.0</v>
      </c>
      <c r="J158" s="133">
        <v>100.0</v>
      </c>
      <c r="K158" s="133">
        <v>60.0</v>
      </c>
      <c r="L158" s="133">
        <v>200.0</v>
      </c>
      <c r="M158" s="133">
        <v>100.0</v>
      </c>
      <c r="N158" s="133">
        <v>100.0</v>
      </c>
      <c r="O158" s="133">
        <v>800.0</v>
      </c>
      <c r="P158" s="133">
        <v>10.0</v>
      </c>
      <c r="Q158" s="133">
        <v>30.0</v>
      </c>
      <c r="R158" s="133">
        <v>10.0</v>
      </c>
    </row>
    <row r="159">
      <c r="A159" s="133" t="s">
        <v>488</v>
      </c>
      <c r="B159" s="134">
        <v>44763.0</v>
      </c>
      <c r="C159" s="133">
        <v>100.0</v>
      </c>
      <c r="D159" s="133">
        <v>100.0</v>
      </c>
      <c r="E159" s="133">
        <v>50.0</v>
      </c>
      <c r="F159" s="133">
        <v>100.0</v>
      </c>
      <c r="G159" s="133">
        <v>100.0</v>
      </c>
      <c r="H159" s="133">
        <v>50.0</v>
      </c>
      <c r="K159" s="133">
        <v>10.0</v>
      </c>
      <c r="N159" s="133">
        <v>100.0</v>
      </c>
      <c r="O159" s="133">
        <v>600.0</v>
      </c>
      <c r="Q159" s="133">
        <v>15.0</v>
      </c>
      <c r="R159" s="133">
        <v>4.0</v>
      </c>
    </row>
    <row r="160">
      <c r="A160" s="133" t="s">
        <v>489</v>
      </c>
      <c r="B160" s="134">
        <v>44763.0</v>
      </c>
      <c r="C160" s="133">
        <v>60.0</v>
      </c>
      <c r="D160" s="133">
        <v>80.0</v>
      </c>
      <c r="E160" s="133">
        <v>0.0</v>
      </c>
      <c r="F160" s="133">
        <v>50.0</v>
      </c>
      <c r="G160" s="133">
        <v>60.0</v>
      </c>
      <c r="K160" s="133">
        <v>10.0</v>
      </c>
      <c r="N160" s="133">
        <v>34.0</v>
      </c>
      <c r="O160" s="133">
        <v>300.0</v>
      </c>
      <c r="Q160" s="133">
        <v>7.0</v>
      </c>
      <c r="R160" s="133">
        <v>0.0</v>
      </c>
    </row>
    <row r="161">
      <c r="A161" s="133" t="s">
        <v>490</v>
      </c>
      <c r="B161" s="134">
        <v>44763.0</v>
      </c>
      <c r="C161" s="133">
        <v>60.0</v>
      </c>
      <c r="D161" s="133">
        <v>100.0</v>
      </c>
      <c r="E161" s="133">
        <v>0.0</v>
      </c>
      <c r="F161" s="133">
        <v>50.0</v>
      </c>
      <c r="G161" s="133">
        <v>44.0</v>
      </c>
      <c r="H161" s="133">
        <v>50.0</v>
      </c>
      <c r="I161" s="133">
        <v>60.0</v>
      </c>
      <c r="J161" s="133">
        <v>30.0</v>
      </c>
      <c r="K161" s="133">
        <v>20.0</v>
      </c>
      <c r="L161" s="133">
        <v>60.0</v>
      </c>
      <c r="N161" s="133">
        <v>28.0</v>
      </c>
      <c r="O161" s="133">
        <v>400.0</v>
      </c>
      <c r="Q161" s="133">
        <v>0.0</v>
      </c>
      <c r="R161" s="133">
        <v>5.0</v>
      </c>
    </row>
    <row r="162">
      <c r="A162" s="133" t="s">
        <v>491</v>
      </c>
      <c r="B162" s="134">
        <v>44763.0</v>
      </c>
    </row>
    <row r="163">
      <c r="A163" s="133" t="s">
        <v>492</v>
      </c>
      <c r="B163" s="134">
        <v>44763.0</v>
      </c>
      <c r="C163" s="133">
        <v>40.0</v>
      </c>
      <c r="D163" s="133">
        <v>50.0</v>
      </c>
      <c r="E163" s="133">
        <v>5.0</v>
      </c>
      <c r="F163" s="133">
        <v>10.0</v>
      </c>
      <c r="G163" s="133">
        <v>16.0</v>
      </c>
      <c r="K163" s="133">
        <v>20.0</v>
      </c>
      <c r="N163" s="133">
        <v>20.0</v>
      </c>
      <c r="O163" s="133">
        <v>200.0</v>
      </c>
      <c r="Q163" s="133">
        <v>7.0</v>
      </c>
      <c r="R163" s="133">
        <v>3.0</v>
      </c>
    </row>
    <row r="164">
      <c r="A164" s="133" t="s">
        <v>493</v>
      </c>
      <c r="B164" s="134">
        <v>44763.0</v>
      </c>
      <c r="C164" s="133">
        <v>60.0</v>
      </c>
      <c r="D164" s="133">
        <v>100.0</v>
      </c>
      <c r="E164" s="133">
        <v>0.0</v>
      </c>
      <c r="F164" s="133">
        <v>50.0</v>
      </c>
      <c r="G164" s="133">
        <v>40.0</v>
      </c>
      <c r="H164" s="133">
        <v>50.0</v>
      </c>
      <c r="I164" s="133">
        <v>0.0</v>
      </c>
      <c r="J164" s="133">
        <v>50.0</v>
      </c>
      <c r="K164" s="133">
        <v>0.0</v>
      </c>
      <c r="L164" s="133">
        <v>0.0</v>
      </c>
      <c r="M164" s="133">
        <v>30.0</v>
      </c>
      <c r="N164" s="133">
        <v>50.0</v>
      </c>
      <c r="O164" s="133">
        <v>500.0</v>
      </c>
      <c r="Q164" s="133">
        <v>15.0</v>
      </c>
      <c r="R164" s="133">
        <v>7.0</v>
      </c>
    </row>
    <row r="165">
      <c r="A165" s="133" t="s">
        <v>494</v>
      </c>
      <c r="B165" s="134">
        <v>44763.0</v>
      </c>
      <c r="C165" s="133">
        <v>80.0</v>
      </c>
      <c r="D165" s="133">
        <v>70.0</v>
      </c>
      <c r="E165" s="133">
        <v>0.0</v>
      </c>
      <c r="F165" s="133">
        <v>60.0</v>
      </c>
      <c r="G165" s="133">
        <v>60.0</v>
      </c>
      <c r="H165" s="133">
        <v>0.0</v>
      </c>
      <c r="I165" s="133">
        <v>100.0</v>
      </c>
      <c r="J165" s="133">
        <v>50.0</v>
      </c>
      <c r="K165" s="133">
        <v>40.0</v>
      </c>
      <c r="L165" s="133">
        <v>60.0</v>
      </c>
      <c r="M165" s="133">
        <v>30.0</v>
      </c>
      <c r="N165" s="133">
        <v>50.0</v>
      </c>
      <c r="O165" s="133">
        <v>400.0</v>
      </c>
      <c r="P165" s="133">
        <v>4.0</v>
      </c>
      <c r="Q165" s="133">
        <v>10.0</v>
      </c>
      <c r="R165" s="133">
        <v>5.0</v>
      </c>
    </row>
    <row r="166">
      <c r="A166" s="133" t="s">
        <v>495</v>
      </c>
      <c r="B166" s="134">
        <v>44763.0</v>
      </c>
      <c r="C166" s="133">
        <v>40.0</v>
      </c>
      <c r="D166" s="133">
        <v>120.0</v>
      </c>
      <c r="E166" s="133">
        <v>0.0</v>
      </c>
      <c r="F166" s="133">
        <v>50.0</v>
      </c>
      <c r="G166" s="133">
        <v>32.0</v>
      </c>
      <c r="H166" s="133">
        <v>50.0</v>
      </c>
      <c r="I166" s="133">
        <v>30.0</v>
      </c>
      <c r="J166" s="133">
        <v>40.0</v>
      </c>
      <c r="K166" s="133">
        <v>30.0</v>
      </c>
      <c r="N166" s="133">
        <v>50.0</v>
      </c>
      <c r="O166" s="133">
        <v>300.0</v>
      </c>
      <c r="Q166" s="133">
        <v>12.0</v>
      </c>
      <c r="R166" s="133">
        <v>1.0</v>
      </c>
    </row>
    <row r="167">
      <c r="A167" s="133" t="s">
        <v>496</v>
      </c>
      <c r="B167" s="134">
        <v>44763.0</v>
      </c>
      <c r="C167" s="133">
        <v>100.0</v>
      </c>
      <c r="D167" s="133">
        <v>140.0</v>
      </c>
      <c r="E167" s="133">
        <v>25.0</v>
      </c>
      <c r="F167" s="133">
        <v>120.0</v>
      </c>
      <c r="G167" s="133">
        <v>120.0</v>
      </c>
      <c r="H167" s="133">
        <v>100.0</v>
      </c>
      <c r="I167" s="133">
        <v>100.0</v>
      </c>
      <c r="J167" s="133">
        <v>100.0</v>
      </c>
      <c r="K167" s="133">
        <v>50.0</v>
      </c>
      <c r="L167" s="133">
        <v>100.0</v>
      </c>
      <c r="M167" s="133">
        <v>50.0</v>
      </c>
      <c r="N167" s="133">
        <v>100.0</v>
      </c>
      <c r="O167" s="133">
        <v>400.0</v>
      </c>
      <c r="P167" s="133">
        <v>5.0</v>
      </c>
      <c r="Q167" s="133">
        <v>15.0</v>
      </c>
      <c r="R167" s="133">
        <v>4.0</v>
      </c>
    </row>
    <row r="168">
      <c r="A168" s="133" t="s">
        <v>497</v>
      </c>
      <c r="B168" s="134">
        <v>44763.0</v>
      </c>
    </row>
    <row r="169">
      <c r="A169" s="133" t="s">
        <v>498</v>
      </c>
      <c r="B169" s="134">
        <v>44763.0</v>
      </c>
      <c r="C169" s="133">
        <v>100.0</v>
      </c>
      <c r="D169" s="133">
        <v>250.0</v>
      </c>
      <c r="E169" s="133">
        <v>0.0</v>
      </c>
      <c r="F169" s="133">
        <v>200.0</v>
      </c>
      <c r="G169" s="133">
        <v>200.0</v>
      </c>
      <c r="H169" s="133">
        <v>100.0</v>
      </c>
      <c r="I169" s="133">
        <v>100.0</v>
      </c>
      <c r="J169" s="133">
        <v>100.0</v>
      </c>
      <c r="K169" s="133">
        <v>100.0</v>
      </c>
      <c r="L169" s="133">
        <v>100.0</v>
      </c>
      <c r="M169" s="133">
        <v>50.0</v>
      </c>
      <c r="N169" s="133">
        <v>100.0</v>
      </c>
      <c r="O169" s="133">
        <v>600.0</v>
      </c>
      <c r="P169" s="133">
        <v>7.0</v>
      </c>
      <c r="Q169" s="133">
        <v>20.0</v>
      </c>
      <c r="R169" s="133">
        <v>7.0</v>
      </c>
    </row>
    <row r="170">
      <c r="A170" s="133" t="s">
        <v>499</v>
      </c>
      <c r="B170" s="134">
        <v>44763.0</v>
      </c>
      <c r="C170" s="133">
        <v>0.0</v>
      </c>
      <c r="D170" s="133">
        <v>100.0</v>
      </c>
      <c r="E170" s="133">
        <v>20.0</v>
      </c>
      <c r="F170" s="133">
        <v>80.0</v>
      </c>
      <c r="G170" s="133">
        <v>80.0</v>
      </c>
      <c r="H170" s="133">
        <v>50.0</v>
      </c>
      <c r="I170" s="133">
        <v>50.0</v>
      </c>
      <c r="J170" s="133">
        <v>40.0</v>
      </c>
      <c r="K170" s="133">
        <v>0.0</v>
      </c>
      <c r="L170" s="133">
        <v>20.0</v>
      </c>
      <c r="M170" s="133">
        <v>30.0</v>
      </c>
      <c r="N170" s="133">
        <v>34.0</v>
      </c>
      <c r="O170" s="133">
        <v>300.0</v>
      </c>
      <c r="P170" s="133">
        <v>3.0</v>
      </c>
      <c r="Q170" s="133">
        <v>10.0</v>
      </c>
      <c r="R170" s="133">
        <v>0.0</v>
      </c>
    </row>
    <row r="171">
      <c r="A171" s="133" t="s">
        <v>500</v>
      </c>
      <c r="B171" s="134">
        <v>44763.0</v>
      </c>
      <c r="C171" s="133">
        <v>160.0</v>
      </c>
      <c r="D171" s="133">
        <v>300.0</v>
      </c>
      <c r="E171" s="133">
        <v>100.0</v>
      </c>
      <c r="F171" s="133">
        <v>200.0</v>
      </c>
      <c r="G171" s="133">
        <v>200.0</v>
      </c>
      <c r="H171" s="133">
        <v>100.0</v>
      </c>
      <c r="I171" s="133">
        <v>200.0</v>
      </c>
      <c r="J171" s="133">
        <v>150.0</v>
      </c>
      <c r="K171" s="133">
        <v>0.0</v>
      </c>
      <c r="L171" s="133">
        <v>160.0</v>
      </c>
      <c r="M171" s="133">
        <v>0.0</v>
      </c>
      <c r="N171" s="133">
        <v>100.0</v>
      </c>
      <c r="O171" s="133">
        <v>1000.0</v>
      </c>
      <c r="P171" s="133">
        <v>10.0</v>
      </c>
      <c r="Q171" s="133">
        <v>10.0</v>
      </c>
      <c r="R171" s="133">
        <v>7.0</v>
      </c>
    </row>
    <row r="172">
      <c r="A172" s="133" t="s">
        <v>501</v>
      </c>
      <c r="B172" s="134">
        <v>44763.0</v>
      </c>
      <c r="C172" s="133">
        <v>100.0</v>
      </c>
      <c r="D172" s="133">
        <v>100.0</v>
      </c>
      <c r="E172" s="133">
        <v>30.0</v>
      </c>
      <c r="F172" s="133">
        <v>100.0</v>
      </c>
      <c r="G172" s="133">
        <v>100.0</v>
      </c>
      <c r="H172" s="133">
        <v>50.0</v>
      </c>
      <c r="I172" s="133">
        <v>50.0</v>
      </c>
      <c r="J172" s="133">
        <v>50.0</v>
      </c>
      <c r="K172" s="133">
        <v>40.0</v>
      </c>
      <c r="L172" s="133">
        <v>50.0</v>
      </c>
      <c r="M172" s="133">
        <v>0.0</v>
      </c>
      <c r="N172" s="133">
        <v>40.0</v>
      </c>
      <c r="O172" s="133">
        <v>400.0</v>
      </c>
      <c r="P172" s="133">
        <v>5.0</v>
      </c>
      <c r="Q172" s="133">
        <v>10.0</v>
      </c>
      <c r="R172" s="133">
        <v>6.0</v>
      </c>
    </row>
    <row r="173">
      <c r="A173" s="133" t="s">
        <v>502</v>
      </c>
      <c r="B173" s="134">
        <v>44763.0</v>
      </c>
      <c r="C173" s="133">
        <v>60.0</v>
      </c>
      <c r="D173" s="133">
        <v>100.0</v>
      </c>
      <c r="E173" s="133">
        <v>30.0</v>
      </c>
      <c r="F173" s="133">
        <v>60.0</v>
      </c>
      <c r="G173" s="133">
        <v>60.0</v>
      </c>
      <c r="H173" s="133">
        <v>50.0</v>
      </c>
      <c r="I173" s="133">
        <v>60.0</v>
      </c>
      <c r="J173" s="133">
        <v>20.0</v>
      </c>
      <c r="K173" s="133">
        <v>30.0</v>
      </c>
      <c r="L173" s="133">
        <v>50.0</v>
      </c>
      <c r="M173" s="133">
        <v>50.0</v>
      </c>
      <c r="N173" s="133">
        <v>50.0</v>
      </c>
      <c r="O173" s="133">
        <v>200.0</v>
      </c>
      <c r="P173" s="133">
        <v>3.0</v>
      </c>
      <c r="Q173" s="133">
        <v>10.0</v>
      </c>
      <c r="R173" s="133">
        <v>3.0</v>
      </c>
    </row>
    <row r="174">
      <c r="A174" s="133" t="s">
        <v>503</v>
      </c>
      <c r="B174" s="134">
        <v>44763.0</v>
      </c>
      <c r="C174" s="133">
        <v>60.0</v>
      </c>
      <c r="D174" s="133">
        <v>100.0</v>
      </c>
      <c r="E174" s="133">
        <v>0.0</v>
      </c>
      <c r="F174" s="133">
        <v>80.0</v>
      </c>
      <c r="G174" s="133">
        <v>100.0</v>
      </c>
      <c r="H174" s="133">
        <v>50.0</v>
      </c>
      <c r="I174" s="133">
        <v>100.0</v>
      </c>
      <c r="J174" s="133">
        <v>50.0</v>
      </c>
      <c r="K174" s="133">
        <v>20.0</v>
      </c>
      <c r="L174" s="133">
        <v>60.0</v>
      </c>
      <c r="M174" s="133">
        <v>50.0</v>
      </c>
      <c r="N174" s="133">
        <v>30.0</v>
      </c>
      <c r="O174" s="133">
        <v>400.0</v>
      </c>
      <c r="P174" s="133">
        <v>3.0</v>
      </c>
      <c r="Q174" s="133">
        <v>15.0</v>
      </c>
      <c r="R174" s="133">
        <v>5.0</v>
      </c>
    </row>
    <row r="175">
      <c r="A175" s="133" t="s">
        <v>504</v>
      </c>
      <c r="B175" s="134">
        <v>44763.0</v>
      </c>
      <c r="C175" s="133">
        <v>80.0</v>
      </c>
      <c r="D175" s="133">
        <v>70.0</v>
      </c>
      <c r="E175" s="133">
        <v>20.0</v>
      </c>
      <c r="F175" s="133">
        <v>70.0</v>
      </c>
      <c r="G175" s="133">
        <v>72.0</v>
      </c>
      <c r="H175" s="133">
        <v>50.0</v>
      </c>
      <c r="I175" s="133">
        <v>80.0</v>
      </c>
      <c r="J175" s="133">
        <v>50.0</v>
      </c>
      <c r="K175" s="133">
        <v>0.0</v>
      </c>
      <c r="L175" s="133">
        <v>0.0</v>
      </c>
      <c r="M175" s="133">
        <v>50.0</v>
      </c>
      <c r="N175" s="133">
        <v>50.0</v>
      </c>
      <c r="O175" s="133">
        <v>500.0</v>
      </c>
      <c r="P175" s="133">
        <v>4.0</v>
      </c>
      <c r="Q175" s="133">
        <v>14.0</v>
      </c>
      <c r="R175" s="133">
        <v>6.0</v>
      </c>
    </row>
    <row r="176">
      <c r="A176" s="133" t="s">
        <v>505</v>
      </c>
      <c r="B176" s="134">
        <v>44763.0</v>
      </c>
      <c r="C176" s="133">
        <v>100.0</v>
      </c>
      <c r="D176" s="133">
        <v>200.0</v>
      </c>
      <c r="E176" s="133">
        <v>60.0</v>
      </c>
      <c r="F176" s="133">
        <v>100.0</v>
      </c>
      <c r="G176" s="133">
        <v>100.0</v>
      </c>
      <c r="H176" s="133">
        <v>50.0</v>
      </c>
      <c r="I176" s="133">
        <v>140.0</v>
      </c>
      <c r="J176" s="133">
        <v>100.0</v>
      </c>
      <c r="K176" s="133">
        <v>50.0</v>
      </c>
      <c r="L176" s="133">
        <v>100.0</v>
      </c>
      <c r="M176" s="133">
        <v>50.0</v>
      </c>
      <c r="N176" s="133">
        <v>50.0</v>
      </c>
      <c r="O176" s="133">
        <v>400.0</v>
      </c>
      <c r="P176" s="133">
        <v>6.0</v>
      </c>
      <c r="Q176" s="133">
        <v>30.0</v>
      </c>
      <c r="R176" s="133">
        <v>5.0</v>
      </c>
    </row>
    <row r="177">
      <c r="A177" s="133" t="s">
        <v>506</v>
      </c>
      <c r="B177" s="134">
        <v>44763.0</v>
      </c>
      <c r="C177" s="133">
        <v>60.0</v>
      </c>
      <c r="D177" s="133">
        <v>0.0</v>
      </c>
      <c r="E177" s="133">
        <v>20.0</v>
      </c>
      <c r="F177" s="133">
        <v>60.0</v>
      </c>
      <c r="G177" s="133">
        <v>0.0</v>
      </c>
      <c r="H177" s="133">
        <v>20.0</v>
      </c>
      <c r="I177" s="133">
        <v>60.0</v>
      </c>
      <c r="J177" s="133">
        <v>20.0</v>
      </c>
      <c r="K177" s="133">
        <v>40.0</v>
      </c>
      <c r="L177" s="133">
        <v>60.0</v>
      </c>
      <c r="M177" s="133">
        <v>50.0</v>
      </c>
      <c r="N177" s="133">
        <v>18.0</v>
      </c>
      <c r="O177" s="133">
        <v>100.0</v>
      </c>
      <c r="P177" s="133">
        <v>3.0</v>
      </c>
      <c r="Q177" s="133">
        <v>6.0</v>
      </c>
      <c r="R177" s="133">
        <v>0.0</v>
      </c>
    </row>
    <row r="178">
      <c r="A178" s="133" t="s">
        <v>507</v>
      </c>
      <c r="B178" s="134">
        <v>44763.0</v>
      </c>
      <c r="C178" s="133">
        <v>60.0</v>
      </c>
      <c r="D178" s="133">
        <v>100.0</v>
      </c>
      <c r="E178" s="133">
        <v>30.0</v>
      </c>
      <c r="F178" s="133">
        <v>60.0</v>
      </c>
      <c r="G178" s="133">
        <v>60.0</v>
      </c>
      <c r="H178" s="133">
        <v>50.0</v>
      </c>
      <c r="I178" s="133">
        <v>60.0</v>
      </c>
      <c r="J178" s="133">
        <v>30.0</v>
      </c>
      <c r="K178" s="133">
        <v>30.0</v>
      </c>
      <c r="L178" s="133">
        <v>40.0</v>
      </c>
      <c r="M178" s="133">
        <v>40.0</v>
      </c>
      <c r="N178" s="133">
        <v>30.0</v>
      </c>
      <c r="O178" s="133">
        <v>300.0</v>
      </c>
      <c r="P178" s="133">
        <v>3.0</v>
      </c>
      <c r="Q178" s="133">
        <v>10.0</v>
      </c>
      <c r="R178" s="133">
        <v>4.0</v>
      </c>
    </row>
    <row r="179">
      <c r="A179" s="133" t="s">
        <v>508</v>
      </c>
      <c r="B179" s="134">
        <v>44763.0</v>
      </c>
      <c r="C179" s="133">
        <v>120.0</v>
      </c>
      <c r="D179" s="133">
        <v>50.0</v>
      </c>
      <c r="E179" s="133">
        <v>50.0</v>
      </c>
      <c r="F179" s="133">
        <v>150.0</v>
      </c>
      <c r="G179" s="133">
        <v>150.0</v>
      </c>
      <c r="H179" s="133">
        <v>100.0</v>
      </c>
      <c r="I179" s="133">
        <v>200.0</v>
      </c>
      <c r="J179" s="133">
        <v>100.0</v>
      </c>
      <c r="K179" s="133">
        <v>60.0</v>
      </c>
      <c r="L179" s="133">
        <v>100.0</v>
      </c>
      <c r="M179" s="133">
        <v>50.0</v>
      </c>
      <c r="N179" s="133">
        <v>100.0</v>
      </c>
      <c r="O179" s="133">
        <v>800.0</v>
      </c>
      <c r="P179" s="133">
        <v>10.0</v>
      </c>
      <c r="Q179" s="133">
        <v>20.0</v>
      </c>
      <c r="R179" s="133">
        <v>10.0</v>
      </c>
    </row>
    <row r="180">
      <c r="A180" s="133" t="s">
        <v>509</v>
      </c>
      <c r="B180" s="134">
        <v>44763.0</v>
      </c>
      <c r="C180" s="133">
        <v>100.0</v>
      </c>
      <c r="D180" s="133">
        <v>300.0</v>
      </c>
      <c r="E180" s="133">
        <v>0.0</v>
      </c>
      <c r="F180" s="133">
        <v>200.0</v>
      </c>
      <c r="G180" s="133">
        <v>200.0</v>
      </c>
      <c r="H180" s="133">
        <v>150.0</v>
      </c>
      <c r="I180" s="133">
        <v>200.0</v>
      </c>
      <c r="J180" s="133">
        <v>100.0</v>
      </c>
      <c r="K180" s="133">
        <v>40.0</v>
      </c>
      <c r="L180" s="133">
        <v>120.0</v>
      </c>
      <c r="M180" s="133">
        <v>100.0</v>
      </c>
      <c r="N180" s="133">
        <v>100.0</v>
      </c>
      <c r="O180" s="133">
        <v>800.0</v>
      </c>
      <c r="P180" s="133">
        <v>5.0</v>
      </c>
      <c r="Q180" s="133">
        <v>30.0</v>
      </c>
      <c r="R180" s="133">
        <v>10.0</v>
      </c>
    </row>
    <row r="181">
      <c r="A181" s="133" t="s">
        <v>510</v>
      </c>
      <c r="B181" s="134">
        <v>44763.0</v>
      </c>
    </row>
    <row r="182">
      <c r="A182" s="133" t="s">
        <v>511</v>
      </c>
      <c r="B182" s="134">
        <v>44763.0</v>
      </c>
      <c r="C182" s="133">
        <v>400.0</v>
      </c>
      <c r="D182" s="133">
        <v>600.0</v>
      </c>
      <c r="E182" s="133">
        <v>100.0</v>
      </c>
      <c r="F182" s="133">
        <v>500.0</v>
      </c>
      <c r="G182" s="133">
        <v>400.0</v>
      </c>
      <c r="H182" s="133">
        <v>200.0</v>
      </c>
      <c r="I182" s="133">
        <v>360.0</v>
      </c>
      <c r="J182" s="133">
        <v>200.0</v>
      </c>
      <c r="K182" s="133">
        <v>150.0</v>
      </c>
      <c r="L182" s="133">
        <v>240.0</v>
      </c>
      <c r="M182" s="133">
        <v>50.0</v>
      </c>
      <c r="N182" s="133">
        <v>200.0</v>
      </c>
      <c r="O182" s="133">
        <v>2000.0</v>
      </c>
      <c r="P182" s="133">
        <v>20.0</v>
      </c>
      <c r="Q182" s="133">
        <v>60.0</v>
      </c>
      <c r="R182" s="133">
        <v>25.0</v>
      </c>
    </row>
    <row r="183">
      <c r="A183" s="133" t="s">
        <v>512</v>
      </c>
      <c r="B183" s="134">
        <v>44763.0</v>
      </c>
      <c r="C183" s="133">
        <v>60.0</v>
      </c>
      <c r="D183" s="133">
        <v>60.0</v>
      </c>
      <c r="E183" s="133">
        <v>25.0</v>
      </c>
      <c r="F183" s="133">
        <v>40.0</v>
      </c>
      <c r="G183" s="133">
        <v>72.0</v>
      </c>
      <c r="H183" s="133">
        <v>50.0</v>
      </c>
      <c r="I183" s="133">
        <v>10.0</v>
      </c>
      <c r="J183" s="133">
        <v>40.0</v>
      </c>
      <c r="K183" s="133">
        <v>20.0</v>
      </c>
      <c r="L183" s="133">
        <v>60.0</v>
      </c>
      <c r="M183" s="133">
        <v>20.0</v>
      </c>
      <c r="N183" s="133">
        <v>50.0</v>
      </c>
      <c r="O183" s="133">
        <v>300.0</v>
      </c>
      <c r="P183" s="133">
        <v>2.0</v>
      </c>
      <c r="Q183" s="133">
        <v>8.0</v>
      </c>
      <c r="R183" s="133">
        <v>2.0</v>
      </c>
    </row>
    <row r="184">
      <c r="A184" s="133" t="s">
        <v>487</v>
      </c>
      <c r="B184" s="134">
        <v>44794.0</v>
      </c>
    </row>
    <row r="185">
      <c r="A185" s="133" t="s">
        <v>488</v>
      </c>
      <c r="B185" s="134">
        <v>44794.0</v>
      </c>
      <c r="C185" s="133">
        <v>0.0</v>
      </c>
      <c r="D185" s="133">
        <v>0.0</v>
      </c>
      <c r="E185" s="133">
        <v>0.0</v>
      </c>
      <c r="F185" s="133">
        <v>0.0</v>
      </c>
      <c r="G185" s="133">
        <v>0.0</v>
      </c>
      <c r="H185" s="133">
        <v>0.0</v>
      </c>
      <c r="K185" s="133">
        <v>0.0</v>
      </c>
      <c r="N185" s="133">
        <v>0.0</v>
      </c>
      <c r="O185" s="133">
        <v>500.0</v>
      </c>
      <c r="Q185" s="133">
        <v>0.0</v>
      </c>
      <c r="R185" s="133">
        <v>0.0</v>
      </c>
    </row>
    <row r="186">
      <c r="A186" s="133" t="s">
        <v>489</v>
      </c>
      <c r="B186" s="134">
        <v>44794.0</v>
      </c>
      <c r="C186" s="133">
        <v>20.0</v>
      </c>
      <c r="D186" s="133">
        <v>60.0</v>
      </c>
      <c r="E186" s="133">
        <v>0.0</v>
      </c>
      <c r="F186" s="133">
        <v>20.0</v>
      </c>
      <c r="G186" s="133">
        <v>20.0</v>
      </c>
      <c r="K186" s="133">
        <v>10.0</v>
      </c>
      <c r="N186" s="133">
        <v>0.0</v>
      </c>
      <c r="O186" s="133">
        <v>400.0</v>
      </c>
      <c r="Q186" s="133">
        <v>9.0</v>
      </c>
      <c r="R186" s="133">
        <v>3.0</v>
      </c>
    </row>
    <row r="187">
      <c r="A187" s="133" t="s">
        <v>490</v>
      </c>
      <c r="B187" s="134">
        <v>44794.0</v>
      </c>
      <c r="C187" s="133">
        <v>60.0</v>
      </c>
      <c r="D187" s="133">
        <v>0.0</v>
      </c>
      <c r="E187" s="133">
        <v>0.0</v>
      </c>
      <c r="F187" s="133">
        <v>40.0</v>
      </c>
      <c r="G187" s="133">
        <v>40.0</v>
      </c>
      <c r="H187" s="133">
        <v>37.0</v>
      </c>
      <c r="I187" s="133">
        <v>30.0</v>
      </c>
      <c r="J187" s="133">
        <v>20.0</v>
      </c>
      <c r="K187" s="133">
        <v>10.0</v>
      </c>
      <c r="L187" s="133">
        <v>60.0</v>
      </c>
      <c r="N187" s="133">
        <v>50.0</v>
      </c>
      <c r="O187" s="133">
        <v>400.0</v>
      </c>
      <c r="Q187" s="133">
        <v>0.0</v>
      </c>
      <c r="R187" s="133">
        <v>0.0</v>
      </c>
    </row>
    <row r="188">
      <c r="A188" s="133" t="s">
        <v>491</v>
      </c>
      <c r="B188" s="134">
        <v>44794.0</v>
      </c>
      <c r="C188" s="133">
        <v>100.0</v>
      </c>
      <c r="D188" s="133">
        <v>160.0</v>
      </c>
      <c r="E188" s="133">
        <v>50.0</v>
      </c>
      <c r="F188" s="133">
        <v>100.0</v>
      </c>
      <c r="G188" s="133">
        <v>100.0</v>
      </c>
      <c r="H188" s="133">
        <v>100.0</v>
      </c>
      <c r="I188" s="133">
        <v>100.0</v>
      </c>
      <c r="J188" s="133">
        <v>50.0</v>
      </c>
      <c r="K188" s="133">
        <v>50.0</v>
      </c>
      <c r="L188" s="133">
        <v>100.0</v>
      </c>
      <c r="M188" s="133">
        <v>50.0</v>
      </c>
      <c r="N188" s="133">
        <v>100.0</v>
      </c>
      <c r="O188" s="133">
        <v>600.0</v>
      </c>
      <c r="P188" s="133">
        <v>5.0</v>
      </c>
      <c r="Q188" s="133">
        <v>15.0</v>
      </c>
      <c r="R188" s="133">
        <v>7.0</v>
      </c>
    </row>
    <row r="189">
      <c r="A189" s="133" t="s">
        <v>492</v>
      </c>
      <c r="B189" s="134">
        <v>44794.0</v>
      </c>
      <c r="C189" s="133">
        <v>20.0</v>
      </c>
      <c r="D189" s="133">
        <v>30.0</v>
      </c>
      <c r="E189" s="133">
        <v>5.0</v>
      </c>
      <c r="F189" s="133">
        <v>20.0</v>
      </c>
      <c r="G189" s="133">
        <v>16.0</v>
      </c>
      <c r="H189" s="133">
        <v>0.0</v>
      </c>
      <c r="I189" s="133">
        <v>10.0</v>
      </c>
      <c r="K189" s="133">
        <v>20.0</v>
      </c>
      <c r="N189" s="133">
        <v>0.0</v>
      </c>
      <c r="O189" s="133">
        <v>0.0</v>
      </c>
      <c r="Q189" s="133">
        <v>10.0</v>
      </c>
      <c r="R189" s="133">
        <v>0.0</v>
      </c>
    </row>
    <row r="190">
      <c r="A190" s="133" t="s">
        <v>493</v>
      </c>
      <c r="B190" s="134">
        <v>44794.0</v>
      </c>
      <c r="C190" s="133">
        <v>40.0</v>
      </c>
      <c r="D190" s="133">
        <v>40.0</v>
      </c>
      <c r="E190" s="133">
        <v>0.0</v>
      </c>
      <c r="F190" s="133">
        <v>50.0</v>
      </c>
      <c r="G190" s="133">
        <v>48.0</v>
      </c>
      <c r="H190" s="133">
        <v>50.0</v>
      </c>
      <c r="I190" s="133">
        <v>70.0</v>
      </c>
      <c r="J190" s="133">
        <v>40.0</v>
      </c>
      <c r="K190" s="133">
        <v>0.0</v>
      </c>
      <c r="L190" s="133">
        <v>60.0</v>
      </c>
      <c r="N190" s="133">
        <v>30.0</v>
      </c>
      <c r="O190" s="133">
        <v>500.0</v>
      </c>
      <c r="Q190" s="133">
        <v>10.0</v>
      </c>
      <c r="R190" s="133">
        <v>5.0</v>
      </c>
    </row>
    <row r="191">
      <c r="A191" s="133" t="s">
        <v>494</v>
      </c>
      <c r="B191" s="134">
        <v>44794.0</v>
      </c>
      <c r="C191" s="133">
        <v>60.0</v>
      </c>
      <c r="D191" s="133">
        <v>20.0</v>
      </c>
      <c r="E191" s="133">
        <v>15.0</v>
      </c>
      <c r="F191" s="133">
        <v>40.0</v>
      </c>
      <c r="G191" s="133">
        <v>48.0</v>
      </c>
      <c r="H191" s="133">
        <v>50.0</v>
      </c>
      <c r="I191" s="133">
        <v>40.0</v>
      </c>
      <c r="J191" s="133">
        <v>40.0</v>
      </c>
      <c r="K191" s="133">
        <v>30.0</v>
      </c>
      <c r="L191" s="133">
        <v>90.0</v>
      </c>
      <c r="M191" s="133">
        <v>0.0</v>
      </c>
      <c r="N191" s="133">
        <v>50.0</v>
      </c>
      <c r="O191" s="133">
        <v>400.0</v>
      </c>
      <c r="P191" s="133">
        <v>4.0</v>
      </c>
      <c r="Q191" s="133">
        <v>10.0</v>
      </c>
      <c r="R191" s="133">
        <v>3.0</v>
      </c>
    </row>
    <row r="192">
      <c r="A192" s="133" t="s">
        <v>495</v>
      </c>
      <c r="B192" s="134">
        <v>44794.0</v>
      </c>
      <c r="C192" s="133">
        <v>60.0</v>
      </c>
      <c r="D192" s="133">
        <v>100.0</v>
      </c>
      <c r="E192" s="133">
        <v>0.0</v>
      </c>
      <c r="F192" s="133">
        <v>60.0</v>
      </c>
      <c r="G192" s="133">
        <v>60.0</v>
      </c>
      <c r="H192" s="133">
        <v>50.0</v>
      </c>
      <c r="I192" s="133">
        <v>60.0</v>
      </c>
      <c r="J192" s="133">
        <v>30.0</v>
      </c>
      <c r="K192" s="133">
        <v>30.0</v>
      </c>
      <c r="N192" s="133">
        <v>30.0</v>
      </c>
      <c r="O192" s="133">
        <v>300.0</v>
      </c>
      <c r="Q192" s="133">
        <v>10.0</v>
      </c>
      <c r="R192" s="133">
        <v>4.0</v>
      </c>
    </row>
    <row r="193">
      <c r="A193" s="133" t="s">
        <v>496</v>
      </c>
      <c r="B193" s="134">
        <v>44794.0</v>
      </c>
      <c r="C193" s="133">
        <v>100.0</v>
      </c>
      <c r="D193" s="133">
        <v>140.0</v>
      </c>
      <c r="E193" s="133">
        <v>65.0</v>
      </c>
      <c r="F193" s="133">
        <v>90.0</v>
      </c>
      <c r="G193" s="133">
        <v>80.0</v>
      </c>
      <c r="H193" s="133">
        <v>80.0</v>
      </c>
      <c r="I193" s="133">
        <v>70.0</v>
      </c>
      <c r="J193" s="133">
        <v>60.0</v>
      </c>
      <c r="K193" s="133">
        <v>40.0</v>
      </c>
      <c r="L193" s="133">
        <v>30.0</v>
      </c>
      <c r="M193" s="133">
        <v>0.0</v>
      </c>
      <c r="N193" s="133">
        <v>80.0</v>
      </c>
      <c r="O193" s="133">
        <v>400.0</v>
      </c>
      <c r="P193" s="133">
        <v>5.0</v>
      </c>
      <c r="Q193" s="133">
        <v>15.0</v>
      </c>
      <c r="R193" s="133">
        <v>3.0</v>
      </c>
    </row>
    <row r="194">
      <c r="A194" s="133" t="s">
        <v>497</v>
      </c>
      <c r="B194" s="134">
        <v>44794.0</v>
      </c>
      <c r="C194" s="133">
        <v>100.0</v>
      </c>
      <c r="D194" s="133">
        <v>110.0</v>
      </c>
      <c r="E194" s="133">
        <v>0.0</v>
      </c>
      <c r="F194" s="133">
        <v>70.0</v>
      </c>
      <c r="G194" s="133">
        <v>100.0</v>
      </c>
      <c r="H194" s="133">
        <v>50.0</v>
      </c>
      <c r="I194" s="133">
        <v>100.0</v>
      </c>
      <c r="J194" s="133">
        <v>50.0</v>
      </c>
      <c r="K194" s="133">
        <v>30.0</v>
      </c>
      <c r="L194" s="133">
        <v>100.0</v>
      </c>
      <c r="M194" s="133">
        <v>0.0</v>
      </c>
      <c r="N194" s="133">
        <v>50.0</v>
      </c>
      <c r="O194" s="133">
        <v>600.0</v>
      </c>
      <c r="P194" s="133">
        <v>5.0</v>
      </c>
      <c r="Q194" s="133">
        <v>10.0</v>
      </c>
      <c r="R194" s="133">
        <v>5.0</v>
      </c>
    </row>
    <row r="195">
      <c r="A195" s="133" t="s">
        <v>498</v>
      </c>
      <c r="B195" s="134">
        <v>44794.0</v>
      </c>
      <c r="C195" s="133">
        <v>0.0</v>
      </c>
      <c r="D195" s="133">
        <v>20.0</v>
      </c>
      <c r="E195" s="133">
        <v>20.0</v>
      </c>
      <c r="F195" s="133">
        <v>0.0</v>
      </c>
      <c r="G195" s="133">
        <v>0.0</v>
      </c>
      <c r="H195" s="133">
        <v>100.0</v>
      </c>
      <c r="I195" s="133">
        <v>100.0</v>
      </c>
      <c r="J195" s="133">
        <v>20.0</v>
      </c>
      <c r="K195" s="133">
        <v>0.0</v>
      </c>
      <c r="L195" s="133">
        <v>30.0</v>
      </c>
      <c r="M195" s="133">
        <v>0.0</v>
      </c>
      <c r="N195" s="133">
        <v>100.0</v>
      </c>
      <c r="O195" s="133">
        <v>200.0</v>
      </c>
      <c r="P195" s="133">
        <v>7.0</v>
      </c>
      <c r="Q195" s="133">
        <v>20.0</v>
      </c>
      <c r="R195" s="133">
        <v>3.0</v>
      </c>
    </row>
    <row r="196">
      <c r="A196" s="133" t="s">
        <v>499</v>
      </c>
      <c r="B196" s="134">
        <v>44794.0</v>
      </c>
      <c r="C196" s="133">
        <v>60.0</v>
      </c>
      <c r="D196" s="133">
        <v>100.0</v>
      </c>
      <c r="E196" s="133">
        <v>0.0</v>
      </c>
      <c r="F196" s="133">
        <v>50.0</v>
      </c>
      <c r="G196" s="133">
        <v>44.0</v>
      </c>
      <c r="H196" s="133">
        <v>50.0</v>
      </c>
      <c r="I196" s="133">
        <v>40.0</v>
      </c>
      <c r="J196" s="133">
        <v>20.0</v>
      </c>
      <c r="K196" s="133">
        <v>20.0</v>
      </c>
      <c r="L196" s="133">
        <v>40.0</v>
      </c>
      <c r="M196" s="133">
        <v>0.0</v>
      </c>
      <c r="N196" s="133">
        <v>0.0</v>
      </c>
      <c r="O196" s="133">
        <v>200.0</v>
      </c>
      <c r="P196" s="133">
        <v>3.0</v>
      </c>
      <c r="Q196" s="133">
        <v>6.0</v>
      </c>
      <c r="R196" s="133">
        <v>3.0</v>
      </c>
    </row>
    <row r="197">
      <c r="A197" s="133" t="s">
        <v>500</v>
      </c>
      <c r="B197" s="134">
        <v>44794.0</v>
      </c>
      <c r="C197" s="133">
        <v>80.0</v>
      </c>
      <c r="D197" s="133">
        <v>230.0</v>
      </c>
      <c r="E197" s="133">
        <v>0.0</v>
      </c>
      <c r="F197" s="133">
        <v>190.0</v>
      </c>
      <c r="G197" s="133">
        <v>200.0</v>
      </c>
      <c r="H197" s="133">
        <v>100.0</v>
      </c>
      <c r="I197" s="133">
        <v>150.0</v>
      </c>
      <c r="J197" s="133">
        <v>60.0</v>
      </c>
      <c r="K197" s="133">
        <v>60.0</v>
      </c>
      <c r="L197" s="133">
        <v>90.0</v>
      </c>
      <c r="M197" s="133">
        <v>0.0</v>
      </c>
      <c r="N197" s="133">
        <v>0.0</v>
      </c>
      <c r="O197" s="133">
        <v>800.0</v>
      </c>
      <c r="P197" s="133">
        <v>6.0</v>
      </c>
      <c r="Q197" s="133">
        <v>30.0</v>
      </c>
      <c r="R197" s="133">
        <v>0.0</v>
      </c>
    </row>
    <row r="198">
      <c r="A198" s="133" t="s">
        <v>501</v>
      </c>
      <c r="B198" s="134">
        <v>44794.0</v>
      </c>
      <c r="C198" s="133">
        <v>100.0</v>
      </c>
      <c r="D198" s="133">
        <v>120.0</v>
      </c>
      <c r="E198" s="133">
        <v>30.0</v>
      </c>
      <c r="F198" s="133">
        <v>70.0</v>
      </c>
      <c r="G198" s="133">
        <v>70.0</v>
      </c>
      <c r="H198" s="133">
        <v>60.0</v>
      </c>
      <c r="I198" s="133">
        <v>60.0</v>
      </c>
      <c r="J198" s="133">
        <v>30.0</v>
      </c>
      <c r="K198" s="133">
        <v>0.0</v>
      </c>
      <c r="L198" s="133">
        <v>100.0</v>
      </c>
      <c r="M198" s="133">
        <v>0.0</v>
      </c>
      <c r="N198" s="133">
        <v>40.0</v>
      </c>
      <c r="O198" s="133">
        <v>400.0</v>
      </c>
      <c r="P198" s="133">
        <v>5.0</v>
      </c>
      <c r="Q198" s="133">
        <v>10.0</v>
      </c>
      <c r="R198" s="133">
        <v>7.0</v>
      </c>
    </row>
    <row r="199">
      <c r="A199" s="133" t="s">
        <v>502</v>
      </c>
      <c r="B199" s="134">
        <v>44794.0</v>
      </c>
      <c r="C199" s="133">
        <v>0.0</v>
      </c>
      <c r="D199" s="133">
        <v>0.0</v>
      </c>
      <c r="E199" s="133">
        <v>0.0</v>
      </c>
      <c r="F199" s="133">
        <v>0.0</v>
      </c>
      <c r="G199" s="133">
        <v>0.0</v>
      </c>
      <c r="H199" s="133">
        <v>0.0</v>
      </c>
      <c r="I199" s="133">
        <v>0.0</v>
      </c>
      <c r="J199" s="133">
        <v>0.0</v>
      </c>
      <c r="K199" s="133">
        <v>0.0</v>
      </c>
      <c r="L199" s="133">
        <v>0.0</v>
      </c>
      <c r="M199" s="133">
        <v>0.0</v>
      </c>
      <c r="N199" s="133">
        <v>0.0</v>
      </c>
      <c r="O199" s="133">
        <v>0.0</v>
      </c>
      <c r="P199" s="133">
        <v>0.0</v>
      </c>
      <c r="Q199" s="133">
        <v>0.0</v>
      </c>
      <c r="R199" s="133">
        <v>0.0</v>
      </c>
    </row>
    <row r="200">
      <c r="A200" s="133" t="s">
        <v>503</v>
      </c>
      <c r="B200" s="134">
        <v>44794.0</v>
      </c>
    </row>
    <row r="201">
      <c r="A201" s="133" t="s">
        <v>504</v>
      </c>
      <c r="B201" s="134">
        <v>44794.0</v>
      </c>
      <c r="C201" s="133">
        <v>160.0</v>
      </c>
      <c r="D201" s="133">
        <v>200.0</v>
      </c>
      <c r="E201" s="133">
        <v>80.0</v>
      </c>
      <c r="F201" s="133">
        <v>200.0</v>
      </c>
      <c r="G201" s="133">
        <v>200.0</v>
      </c>
      <c r="H201" s="133">
        <v>100.0</v>
      </c>
      <c r="I201" s="133">
        <v>100.0</v>
      </c>
      <c r="J201" s="133">
        <v>100.0</v>
      </c>
      <c r="K201" s="133">
        <v>40.0</v>
      </c>
      <c r="L201" s="133">
        <v>100.0</v>
      </c>
      <c r="M201" s="133">
        <v>50.0</v>
      </c>
      <c r="N201" s="133">
        <v>100.0</v>
      </c>
      <c r="O201" s="133">
        <v>500.0</v>
      </c>
      <c r="P201" s="133">
        <v>8.0</v>
      </c>
      <c r="Q201" s="133">
        <v>30.0</v>
      </c>
      <c r="R201" s="133">
        <v>12.0</v>
      </c>
    </row>
    <row r="202">
      <c r="A202" s="133" t="s">
        <v>505</v>
      </c>
      <c r="B202" s="134">
        <v>44794.0</v>
      </c>
    </row>
    <row r="203">
      <c r="A203" s="133" t="s">
        <v>506</v>
      </c>
      <c r="B203" s="134">
        <v>44794.0</v>
      </c>
      <c r="C203" s="133">
        <v>0.0</v>
      </c>
      <c r="D203" s="133">
        <v>0.0</v>
      </c>
      <c r="E203" s="133">
        <v>0.0</v>
      </c>
      <c r="F203" s="133">
        <v>0.0</v>
      </c>
      <c r="G203" s="133">
        <v>0.0</v>
      </c>
      <c r="H203" s="133">
        <v>0.0</v>
      </c>
      <c r="I203" s="133">
        <v>0.0</v>
      </c>
      <c r="J203" s="133">
        <v>0.0</v>
      </c>
      <c r="K203" s="133">
        <v>0.0</v>
      </c>
      <c r="L203" s="133">
        <v>0.0</v>
      </c>
      <c r="M203" s="133">
        <v>0.0</v>
      </c>
      <c r="N203" s="133">
        <v>0.0</v>
      </c>
      <c r="O203" s="133">
        <v>0.0</v>
      </c>
      <c r="P203" s="133">
        <v>0.0</v>
      </c>
      <c r="Q203" s="133">
        <v>0.0</v>
      </c>
      <c r="R203" s="133">
        <v>0.0</v>
      </c>
    </row>
    <row r="204">
      <c r="A204" s="133" t="s">
        <v>507</v>
      </c>
      <c r="B204" s="134">
        <v>44794.0</v>
      </c>
      <c r="C204" s="133">
        <v>40.0</v>
      </c>
      <c r="D204" s="133">
        <v>100.0</v>
      </c>
      <c r="E204" s="133">
        <v>35.0</v>
      </c>
      <c r="F204" s="133">
        <v>40.0</v>
      </c>
      <c r="G204" s="133">
        <v>40.0</v>
      </c>
      <c r="H204" s="133">
        <v>50.0</v>
      </c>
      <c r="I204" s="133">
        <v>80.0</v>
      </c>
      <c r="J204" s="133">
        <v>60.0</v>
      </c>
      <c r="K204" s="133">
        <v>30.0</v>
      </c>
      <c r="L204" s="133">
        <v>30.0</v>
      </c>
      <c r="M204" s="133">
        <v>70.0</v>
      </c>
      <c r="N204" s="133">
        <v>30.0</v>
      </c>
      <c r="O204" s="133">
        <v>500.0</v>
      </c>
      <c r="P204" s="133">
        <v>5.0</v>
      </c>
      <c r="Q204" s="133">
        <v>10.0</v>
      </c>
      <c r="R204" s="133">
        <v>2.0</v>
      </c>
    </row>
    <row r="205">
      <c r="A205" s="133" t="s">
        <v>508</v>
      </c>
      <c r="B205" s="134">
        <v>44794.0</v>
      </c>
    </row>
    <row r="206">
      <c r="A206" s="133" t="s">
        <v>509</v>
      </c>
      <c r="B206" s="134">
        <v>44794.0</v>
      </c>
    </row>
    <row r="207">
      <c r="A207" s="133" t="s">
        <v>510</v>
      </c>
      <c r="B207" s="134">
        <v>44794.0</v>
      </c>
    </row>
    <row r="208">
      <c r="A208" s="133" t="s">
        <v>511</v>
      </c>
      <c r="B208" s="134">
        <v>44794.0</v>
      </c>
    </row>
    <row r="209">
      <c r="A209" s="133" t="s">
        <v>512</v>
      </c>
      <c r="B209" s="134">
        <v>44794.0</v>
      </c>
      <c r="C209" s="133">
        <v>0.0</v>
      </c>
      <c r="D209" s="133">
        <v>30.0</v>
      </c>
      <c r="E209" s="133">
        <v>20.0</v>
      </c>
      <c r="F209" s="133">
        <v>50.0</v>
      </c>
      <c r="G209" s="133">
        <v>40.0</v>
      </c>
      <c r="H209" s="133">
        <v>50.0</v>
      </c>
      <c r="I209" s="133">
        <v>20.0</v>
      </c>
      <c r="J209" s="133">
        <v>20.0</v>
      </c>
      <c r="K209" s="133">
        <v>20.0</v>
      </c>
      <c r="L209" s="133">
        <v>40.0</v>
      </c>
      <c r="M209" s="133">
        <v>0.0</v>
      </c>
      <c r="N209" s="133">
        <v>30.0</v>
      </c>
      <c r="O209" s="133">
        <v>200.0</v>
      </c>
      <c r="P209" s="133">
        <v>0.0</v>
      </c>
      <c r="Q209" s="133">
        <v>5.0</v>
      </c>
      <c r="R209" s="133">
        <v>2.0</v>
      </c>
    </row>
    <row r="210">
      <c r="A210" s="133" t="s">
        <v>487</v>
      </c>
      <c r="B210" s="134">
        <v>44825.0</v>
      </c>
    </row>
    <row r="211">
      <c r="A211" s="133" t="s">
        <v>488</v>
      </c>
      <c r="B211" s="134">
        <v>44825.0</v>
      </c>
      <c r="C211" s="133">
        <v>80.0</v>
      </c>
      <c r="D211" s="133">
        <v>130.0</v>
      </c>
      <c r="E211" s="133">
        <v>10.0</v>
      </c>
      <c r="F211" s="133">
        <v>40.0</v>
      </c>
      <c r="G211" s="133">
        <v>56.0</v>
      </c>
      <c r="H211" s="133">
        <v>50.0</v>
      </c>
      <c r="K211" s="133">
        <v>10.0</v>
      </c>
      <c r="N211" s="133">
        <v>50.0</v>
      </c>
      <c r="O211" s="133">
        <v>300.0</v>
      </c>
      <c r="Q211" s="133">
        <v>10.0</v>
      </c>
      <c r="R211" s="133">
        <v>0.0</v>
      </c>
    </row>
    <row r="212">
      <c r="A212" s="133" t="s">
        <v>489</v>
      </c>
      <c r="B212" s="134">
        <v>44825.0</v>
      </c>
      <c r="C212" s="133">
        <v>20.0</v>
      </c>
      <c r="D212" s="133">
        <v>40.0</v>
      </c>
      <c r="E212" s="133">
        <v>0.0</v>
      </c>
      <c r="F212" s="133">
        <v>20.0</v>
      </c>
      <c r="G212" s="133">
        <v>20.0</v>
      </c>
      <c r="K212" s="133">
        <v>0.0</v>
      </c>
      <c r="N212" s="133">
        <v>0.0</v>
      </c>
      <c r="O212" s="133">
        <v>0.0</v>
      </c>
      <c r="Q212" s="133">
        <v>0.0</v>
      </c>
      <c r="R212" s="133">
        <v>0.0</v>
      </c>
    </row>
    <row r="213">
      <c r="A213" s="133" t="s">
        <v>490</v>
      </c>
      <c r="B213" s="134">
        <v>44825.0</v>
      </c>
      <c r="C213" s="133">
        <v>60.0</v>
      </c>
      <c r="D213" s="133">
        <v>100.0</v>
      </c>
      <c r="E213" s="133">
        <v>30.0</v>
      </c>
      <c r="F213" s="133">
        <v>50.0</v>
      </c>
      <c r="G213" s="133">
        <v>52.0</v>
      </c>
      <c r="H213" s="133">
        <v>50.0</v>
      </c>
      <c r="I213" s="133">
        <v>30.0</v>
      </c>
      <c r="J213" s="133">
        <v>10.0</v>
      </c>
      <c r="K213" s="133">
        <v>30.0</v>
      </c>
      <c r="L213" s="133">
        <v>50.0</v>
      </c>
      <c r="N213" s="133">
        <v>30.0</v>
      </c>
      <c r="O213" s="133">
        <v>400.0</v>
      </c>
      <c r="Q213" s="133">
        <v>0.0</v>
      </c>
      <c r="R213" s="133">
        <v>4.0</v>
      </c>
    </row>
    <row r="214">
      <c r="A214" s="133" t="s">
        <v>491</v>
      </c>
      <c r="B214" s="134">
        <v>44825.0</v>
      </c>
      <c r="C214" s="133">
        <v>100.0</v>
      </c>
      <c r="D214" s="133">
        <v>160.0</v>
      </c>
      <c r="E214" s="133">
        <v>15.0</v>
      </c>
      <c r="F214" s="133">
        <v>100.0</v>
      </c>
      <c r="G214" s="133">
        <v>100.0</v>
      </c>
      <c r="H214" s="133">
        <v>100.0</v>
      </c>
      <c r="I214" s="133">
        <v>100.0</v>
      </c>
      <c r="J214" s="133">
        <v>50.0</v>
      </c>
      <c r="K214" s="133">
        <v>50.0</v>
      </c>
      <c r="L214" s="133">
        <v>100.0</v>
      </c>
      <c r="M214" s="133">
        <v>40.0</v>
      </c>
      <c r="N214" s="133">
        <v>70.0</v>
      </c>
      <c r="O214" s="133">
        <v>500.0</v>
      </c>
      <c r="P214" s="133">
        <v>5.0</v>
      </c>
      <c r="Q214" s="133">
        <v>10.0</v>
      </c>
      <c r="R214" s="133">
        <v>5.0</v>
      </c>
    </row>
    <row r="215">
      <c r="A215" s="133" t="s">
        <v>492</v>
      </c>
      <c r="B215" s="134">
        <v>44825.0</v>
      </c>
      <c r="C215" s="133">
        <v>40.0</v>
      </c>
      <c r="D215" s="133">
        <v>30.0</v>
      </c>
      <c r="E215" s="133">
        <v>5.0</v>
      </c>
      <c r="F215" s="133">
        <v>20.0</v>
      </c>
      <c r="G215" s="133">
        <v>22.0</v>
      </c>
      <c r="H215" s="133">
        <v>0.0</v>
      </c>
      <c r="I215" s="133">
        <v>20.0</v>
      </c>
      <c r="K215" s="133">
        <v>0.0</v>
      </c>
      <c r="N215" s="133">
        <v>40.0</v>
      </c>
      <c r="O215" s="133">
        <v>100.0</v>
      </c>
      <c r="Q215" s="133">
        <v>10.0</v>
      </c>
      <c r="R215" s="133">
        <v>2.0</v>
      </c>
    </row>
    <row r="216">
      <c r="A216" s="133" t="s">
        <v>493</v>
      </c>
      <c r="B216" s="134">
        <v>44825.0</v>
      </c>
      <c r="C216" s="133">
        <v>40.0</v>
      </c>
      <c r="D216" s="133">
        <v>0.0</v>
      </c>
      <c r="E216" s="133">
        <v>10.0</v>
      </c>
      <c r="F216" s="133">
        <v>0.0</v>
      </c>
      <c r="G216" s="133">
        <v>0.0</v>
      </c>
      <c r="H216" s="133">
        <v>0.0</v>
      </c>
      <c r="I216" s="133">
        <v>0.0</v>
      </c>
      <c r="J216" s="133">
        <v>0.0</v>
      </c>
      <c r="K216" s="133">
        <v>10.0</v>
      </c>
      <c r="L216" s="133">
        <v>0.0</v>
      </c>
      <c r="M216" s="133">
        <v>20.0</v>
      </c>
      <c r="N216" s="133">
        <v>0.0</v>
      </c>
      <c r="O216" s="133">
        <v>0.0</v>
      </c>
      <c r="Q216" s="133">
        <v>0.0</v>
      </c>
      <c r="R216" s="133">
        <v>0.0</v>
      </c>
    </row>
    <row r="217">
      <c r="A217" s="133" t="s">
        <v>494</v>
      </c>
      <c r="B217" s="134">
        <v>44825.0</v>
      </c>
      <c r="C217" s="133">
        <v>60.0</v>
      </c>
      <c r="D217" s="133">
        <v>20.0</v>
      </c>
      <c r="E217" s="133">
        <v>15.0</v>
      </c>
      <c r="F217" s="133">
        <v>40.0</v>
      </c>
      <c r="G217" s="133">
        <v>48.0</v>
      </c>
      <c r="H217" s="133">
        <v>50.0</v>
      </c>
      <c r="I217" s="133">
        <v>40.0</v>
      </c>
      <c r="J217" s="133">
        <v>40.0</v>
      </c>
      <c r="K217" s="133">
        <v>30.0</v>
      </c>
      <c r="L217" s="133">
        <v>50.0</v>
      </c>
      <c r="M217" s="133">
        <v>40.0</v>
      </c>
      <c r="N217" s="133">
        <v>50.0</v>
      </c>
      <c r="O217" s="133">
        <v>400.0</v>
      </c>
      <c r="P217" s="133">
        <v>4.0</v>
      </c>
      <c r="Q217" s="133">
        <v>10.0</v>
      </c>
      <c r="R217" s="133">
        <v>5.0</v>
      </c>
    </row>
    <row r="218">
      <c r="A218" s="133" t="s">
        <v>495</v>
      </c>
      <c r="B218" s="134">
        <v>44825.0</v>
      </c>
      <c r="C218" s="133">
        <v>80.0</v>
      </c>
      <c r="D218" s="133">
        <v>100.0</v>
      </c>
      <c r="E218" s="133">
        <v>0.0</v>
      </c>
      <c r="F218" s="133">
        <v>60.0</v>
      </c>
      <c r="G218" s="133">
        <v>20.0</v>
      </c>
      <c r="H218" s="133">
        <v>50.0</v>
      </c>
      <c r="I218" s="133">
        <v>10.0</v>
      </c>
      <c r="J218" s="133">
        <v>30.0</v>
      </c>
      <c r="K218" s="133">
        <v>10.0</v>
      </c>
      <c r="N218" s="133">
        <v>50.0</v>
      </c>
      <c r="O218" s="133">
        <v>300.0</v>
      </c>
      <c r="Q218" s="133">
        <v>0.0</v>
      </c>
      <c r="R218" s="133">
        <v>0.0</v>
      </c>
    </row>
    <row r="219">
      <c r="A219" s="133" t="s">
        <v>496</v>
      </c>
      <c r="B219" s="134">
        <v>44825.0</v>
      </c>
      <c r="C219" s="133">
        <v>100.0</v>
      </c>
      <c r="D219" s="133">
        <v>140.0</v>
      </c>
      <c r="E219" s="133">
        <v>15.0</v>
      </c>
      <c r="F219" s="133">
        <v>50.0</v>
      </c>
      <c r="G219" s="133">
        <v>44.0</v>
      </c>
      <c r="H219" s="133">
        <v>100.0</v>
      </c>
      <c r="I219" s="133">
        <v>60.0</v>
      </c>
      <c r="J219" s="133">
        <v>0.0</v>
      </c>
      <c r="K219" s="133">
        <v>30.0</v>
      </c>
      <c r="L219" s="133">
        <v>40.0</v>
      </c>
      <c r="M219" s="133">
        <v>0.0</v>
      </c>
      <c r="N219" s="133">
        <v>0.0</v>
      </c>
      <c r="O219" s="133">
        <v>600.0</v>
      </c>
      <c r="P219" s="133">
        <v>5.0</v>
      </c>
      <c r="Q219" s="133">
        <v>20.0</v>
      </c>
      <c r="R219" s="133">
        <v>7.0</v>
      </c>
    </row>
    <row r="220">
      <c r="A220" s="133" t="s">
        <v>497</v>
      </c>
      <c r="B220" s="134">
        <v>44825.0</v>
      </c>
      <c r="C220" s="133">
        <v>80.0</v>
      </c>
      <c r="D220" s="133">
        <v>0.0</v>
      </c>
      <c r="E220" s="133">
        <v>0.0</v>
      </c>
      <c r="F220" s="133">
        <v>70.0</v>
      </c>
      <c r="G220" s="133">
        <v>64.0</v>
      </c>
      <c r="H220" s="133">
        <v>100.0</v>
      </c>
      <c r="I220" s="133">
        <v>60.0</v>
      </c>
      <c r="J220" s="133">
        <v>30.0</v>
      </c>
      <c r="K220" s="133">
        <v>40.0</v>
      </c>
      <c r="L220" s="133">
        <v>40.0</v>
      </c>
      <c r="M220" s="133">
        <v>100.0</v>
      </c>
      <c r="N220" s="133">
        <v>0.0</v>
      </c>
      <c r="O220" s="133">
        <v>200.0</v>
      </c>
      <c r="P220" s="133">
        <v>4.0</v>
      </c>
      <c r="Q220" s="133">
        <v>10.0</v>
      </c>
      <c r="R220" s="133">
        <v>5.0</v>
      </c>
    </row>
    <row r="221">
      <c r="A221" s="133" t="s">
        <v>498</v>
      </c>
      <c r="B221" s="134">
        <v>44825.0</v>
      </c>
      <c r="C221" s="133">
        <v>140.0</v>
      </c>
      <c r="D221" s="133">
        <v>200.0</v>
      </c>
      <c r="E221" s="133">
        <v>50.0</v>
      </c>
      <c r="F221" s="133">
        <v>150.0</v>
      </c>
      <c r="G221" s="133">
        <v>150.0</v>
      </c>
      <c r="H221" s="133">
        <v>150.0</v>
      </c>
      <c r="I221" s="133">
        <v>160.0</v>
      </c>
      <c r="J221" s="133">
        <v>80.0</v>
      </c>
      <c r="K221" s="133">
        <v>80.0</v>
      </c>
      <c r="L221" s="133">
        <v>100.0</v>
      </c>
      <c r="M221" s="133">
        <v>100.0</v>
      </c>
      <c r="N221" s="133">
        <v>100.0</v>
      </c>
      <c r="O221" s="133">
        <v>800.0</v>
      </c>
      <c r="P221" s="133">
        <v>7.0</v>
      </c>
      <c r="Q221" s="133">
        <v>20.0</v>
      </c>
      <c r="R221" s="133">
        <v>10.0</v>
      </c>
    </row>
    <row r="222">
      <c r="A222" s="133" t="s">
        <v>499</v>
      </c>
      <c r="B222" s="134">
        <v>44825.0</v>
      </c>
      <c r="C222" s="133">
        <v>40.0</v>
      </c>
      <c r="D222" s="133">
        <v>70.0</v>
      </c>
      <c r="E222" s="133">
        <v>0.0</v>
      </c>
      <c r="F222" s="133">
        <v>70.0</v>
      </c>
      <c r="G222" s="133">
        <v>68.0</v>
      </c>
      <c r="H222" s="133">
        <v>40.0</v>
      </c>
      <c r="I222" s="133">
        <v>30.0</v>
      </c>
      <c r="J222" s="133">
        <v>0.0</v>
      </c>
      <c r="K222" s="133">
        <v>30.0</v>
      </c>
      <c r="L222" s="133">
        <v>40.0</v>
      </c>
      <c r="M222" s="133">
        <v>40.0</v>
      </c>
      <c r="N222" s="133">
        <v>40.0</v>
      </c>
      <c r="O222" s="133">
        <v>300.0</v>
      </c>
      <c r="P222" s="133">
        <v>2.0</v>
      </c>
      <c r="Q222" s="133">
        <v>10.0</v>
      </c>
      <c r="R222" s="133">
        <v>5.0</v>
      </c>
    </row>
    <row r="223">
      <c r="A223" s="133" t="s">
        <v>500</v>
      </c>
      <c r="B223" s="134">
        <v>44825.0</v>
      </c>
      <c r="C223" s="133">
        <v>160.0</v>
      </c>
      <c r="D223" s="133">
        <v>300.0</v>
      </c>
      <c r="E223" s="133">
        <v>100.0</v>
      </c>
      <c r="F223" s="133">
        <v>200.0</v>
      </c>
      <c r="G223" s="133">
        <v>200.0</v>
      </c>
      <c r="H223" s="133">
        <v>150.0</v>
      </c>
      <c r="I223" s="133">
        <v>100.0</v>
      </c>
      <c r="J223" s="133">
        <v>100.0</v>
      </c>
      <c r="K223" s="133">
        <v>70.0</v>
      </c>
      <c r="L223" s="133">
        <v>160.0</v>
      </c>
      <c r="M223" s="133">
        <v>100.0</v>
      </c>
      <c r="N223" s="133">
        <v>100.0</v>
      </c>
      <c r="O223" s="133">
        <v>1000.0</v>
      </c>
      <c r="P223" s="133">
        <v>8.0</v>
      </c>
      <c r="Q223" s="133">
        <v>20.0</v>
      </c>
      <c r="R223" s="133">
        <v>12.0</v>
      </c>
    </row>
    <row r="224">
      <c r="A224" s="133" t="s">
        <v>501</v>
      </c>
      <c r="B224" s="134">
        <v>44825.0</v>
      </c>
      <c r="C224" s="133">
        <v>100.0</v>
      </c>
      <c r="D224" s="133">
        <v>80.0</v>
      </c>
      <c r="E224" s="133">
        <v>25.0</v>
      </c>
      <c r="F224" s="133">
        <v>70.0</v>
      </c>
      <c r="G224" s="133">
        <v>68.0</v>
      </c>
      <c r="H224" s="133">
        <v>50.0</v>
      </c>
      <c r="I224" s="133">
        <v>50.0</v>
      </c>
      <c r="J224" s="133">
        <v>50.0</v>
      </c>
      <c r="K224" s="133">
        <v>50.0</v>
      </c>
      <c r="L224" s="133">
        <v>20.0</v>
      </c>
      <c r="M224" s="133">
        <v>100.0</v>
      </c>
      <c r="N224" s="133">
        <v>50.0</v>
      </c>
      <c r="O224" s="133">
        <v>400.0</v>
      </c>
      <c r="P224" s="133">
        <v>5.0</v>
      </c>
      <c r="Q224" s="133">
        <v>10.0</v>
      </c>
      <c r="R224" s="133">
        <v>5.0</v>
      </c>
    </row>
    <row r="225">
      <c r="A225" s="133" t="s">
        <v>502</v>
      </c>
      <c r="B225" s="134">
        <v>44825.0</v>
      </c>
      <c r="C225" s="133">
        <v>20.0</v>
      </c>
      <c r="D225" s="133">
        <v>30.0</v>
      </c>
      <c r="E225" s="133">
        <v>0.0</v>
      </c>
      <c r="F225" s="133">
        <v>0.0</v>
      </c>
      <c r="G225" s="133">
        <v>12.0</v>
      </c>
      <c r="H225" s="133">
        <v>0.0</v>
      </c>
      <c r="I225" s="133">
        <v>10.0</v>
      </c>
      <c r="J225" s="133">
        <v>20.0</v>
      </c>
      <c r="K225" s="133">
        <v>0.0</v>
      </c>
      <c r="L225" s="133">
        <v>0.0</v>
      </c>
      <c r="M225" s="133">
        <v>0.0</v>
      </c>
      <c r="N225" s="133">
        <v>20.0</v>
      </c>
      <c r="O225" s="133">
        <v>300.0</v>
      </c>
      <c r="P225" s="133">
        <v>1.0</v>
      </c>
      <c r="Q225" s="133">
        <v>5.0</v>
      </c>
      <c r="R225" s="133">
        <v>3.0</v>
      </c>
    </row>
    <row r="226">
      <c r="A226" s="133" t="s">
        <v>503</v>
      </c>
      <c r="B226" s="134">
        <v>44825.0</v>
      </c>
      <c r="C226" s="133">
        <v>80.0</v>
      </c>
      <c r="D226" s="133">
        <v>80.0</v>
      </c>
      <c r="E226" s="133">
        <v>30.0</v>
      </c>
      <c r="F226" s="133">
        <v>60.0</v>
      </c>
      <c r="G226" s="133">
        <v>0.0</v>
      </c>
      <c r="H226" s="133">
        <v>100.0</v>
      </c>
      <c r="I226" s="133">
        <v>80.0</v>
      </c>
      <c r="J226" s="133">
        <v>50.0</v>
      </c>
      <c r="K226" s="133">
        <v>20.0</v>
      </c>
      <c r="L226" s="133">
        <v>90.0</v>
      </c>
      <c r="M226" s="133">
        <v>40.0</v>
      </c>
      <c r="N226" s="133">
        <v>0.0</v>
      </c>
      <c r="O226" s="133">
        <v>500.0</v>
      </c>
      <c r="P226" s="133">
        <v>4.0</v>
      </c>
      <c r="Q226" s="133">
        <v>10.0</v>
      </c>
      <c r="R226" s="133">
        <v>7.0</v>
      </c>
    </row>
    <row r="227">
      <c r="A227" s="133" t="s">
        <v>504</v>
      </c>
      <c r="B227" s="134">
        <v>44825.0</v>
      </c>
    </row>
    <row r="228">
      <c r="A228" s="133" t="s">
        <v>505</v>
      </c>
      <c r="B228" s="134">
        <v>44825.0</v>
      </c>
      <c r="C228" s="133">
        <v>0.0</v>
      </c>
      <c r="D228" s="133">
        <v>0.0</v>
      </c>
      <c r="E228" s="133">
        <v>0.0</v>
      </c>
      <c r="F228" s="133">
        <v>0.0</v>
      </c>
      <c r="G228" s="133">
        <v>0.0</v>
      </c>
      <c r="H228" s="133">
        <v>0.0</v>
      </c>
      <c r="I228" s="133">
        <v>0.0</v>
      </c>
      <c r="J228" s="133">
        <v>0.0</v>
      </c>
      <c r="K228" s="133">
        <v>0.0</v>
      </c>
      <c r="L228" s="133">
        <v>0.0</v>
      </c>
      <c r="M228" s="133">
        <v>150.0</v>
      </c>
      <c r="N228" s="133">
        <v>0.0</v>
      </c>
      <c r="O228" s="133">
        <v>300.0</v>
      </c>
      <c r="P228" s="133">
        <v>0.0</v>
      </c>
      <c r="Q228" s="133">
        <v>0.0</v>
      </c>
      <c r="R228" s="133">
        <v>5.0</v>
      </c>
    </row>
    <row r="229">
      <c r="A229" s="133" t="s">
        <v>506</v>
      </c>
      <c r="B229" s="134">
        <v>44825.0</v>
      </c>
      <c r="C229" s="133">
        <v>40.0</v>
      </c>
      <c r="D229" s="133">
        <v>0.0</v>
      </c>
      <c r="E229" s="133">
        <v>5.0</v>
      </c>
      <c r="F229" s="133">
        <v>50.0</v>
      </c>
      <c r="G229" s="133">
        <v>64.0</v>
      </c>
      <c r="H229" s="133">
        <v>0.0</v>
      </c>
      <c r="I229" s="133">
        <v>30.0</v>
      </c>
      <c r="J229" s="133">
        <v>20.0</v>
      </c>
      <c r="K229" s="133">
        <v>0.0</v>
      </c>
      <c r="L229" s="133">
        <v>30.0</v>
      </c>
      <c r="M229" s="133">
        <v>30.0</v>
      </c>
      <c r="N229" s="133">
        <v>30.0</v>
      </c>
      <c r="O229" s="133">
        <v>200.0</v>
      </c>
      <c r="P229" s="133">
        <v>5.0</v>
      </c>
      <c r="Q229" s="133">
        <v>10.0</v>
      </c>
      <c r="R229" s="133">
        <v>4.0</v>
      </c>
    </row>
    <row r="230">
      <c r="A230" s="133" t="s">
        <v>507</v>
      </c>
      <c r="B230" s="134">
        <v>44825.0</v>
      </c>
      <c r="C230" s="133">
        <v>60.0</v>
      </c>
      <c r="D230" s="133">
        <v>80.0</v>
      </c>
      <c r="E230" s="133">
        <v>15.0</v>
      </c>
      <c r="F230" s="133">
        <v>50.0</v>
      </c>
      <c r="G230" s="133">
        <v>40.0</v>
      </c>
      <c r="H230" s="133">
        <v>0.0</v>
      </c>
      <c r="I230" s="133">
        <v>40.0</v>
      </c>
      <c r="J230" s="133">
        <v>30.0</v>
      </c>
      <c r="K230" s="133">
        <v>30.0</v>
      </c>
      <c r="L230" s="133">
        <v>0.0</v>
      </c>
      <c r="M230" s="133">
        <v>0.0</v>
      </c>
      <c r="N230" s="133">
        <v>20.0</v>
      </c>
      <c r="O230" s="133">
        <v>200.0</v>
      </c>
      <c r="P230" s="133">
        <v>0.0</v>
      </c>
      <c r="Q230" s="133">
        <v>10.0</v>
      </c>
      <c r="R230" s="133">
        <v>3.0</v>
      </c>
    </row>
    <row r="231">
      <c r="A231" s="133" t="s">
        <v>508</v>
      </c>
      <c r="B231" s="134">
        <v>44825.0</v>
      </c>
    </row>
    <row r="232">
      <c r="A232" s="133" t="s">
        <v>509</v>
      </c>
      <c r="B232" s="134">
        <v>44825.0</v>
      </c>
    </row>
    <row r="233">
      <c r="A233" s="133" t="s">
        <v>510</v>
      </c>
      <c r="B233" s="134">
        <v>44825.0</v>
      </c>
    </row>
    <row r="234">
      <c r="A234" s="133" t="s">
        <v>511</v>
      </c>
      <c r="B234" s="134">
        <v>44825.0</v>
      </c>
    </row>
    <row r="235">
      <c r="A235" s="133" t="s">
        <v>512</v>
      </c>
      <c r="B235" s="134">
        <v>44825.0</v>
      </c>
      <c r="C235" s="133">
        <v>20.0</v>
      </c>
      <c r="D235" s="133">
        <v>50.0</v>
      </c>
      <c r="E235" s="133">
        <v>20.0</v>
      </c>
      <c r="F235" s="133">
        <v>50.0</v>
      </c>
      <c r="G235" s="133">
        <v>32.0</v>
      </c>
      <c r="H235" s="133">
        <v>50.0</v>
      </c>
      <c r="I235" s="133">
        <v>70.0</v>
      </c>
      <c r="J235" s="133">
        <v>20.0</v>
      </c>
      <c r="K235" s="133">
        <v>10.0</v>
      </c>
      <c r="L235" s="133">
        <v>70.0</v>
      </c>
      <c r="M235" s="133">
        <v>0.0</v>
      </c>
      <c r="N235" s="133">
        <v>9.0</v>
      </c>
      <c r="O235" s="133">
        <v>200.0</v>
      </c>
      <c r="P235" s="133">
        <v>5.0</v>
      </c>
      <c r="Q235" s="133">
        <v>10.0</v>
      </c>
      <c r="R235" s="133">
        <v>2.0</v>
      </c>
    </row>
    <row r="236">
      <c r="A236" s="133" t="s">
        <v>487</v>
      </c>
      <c r="B236" s="134">
        <v>44855.0</v>
      </c>
      <c r="C236" s="133">
        <v>0.0</v>
      </c>
      <c r="D236" s="133">
        <v>0.0</v>
      </c>
      <c r="E236" s="133">
        <v>0.0</v>
      </c>
      <c r="F236" s="133">
        <v>0.0</v>
      </c>
      <c r="G236" s="133">
        <v>0.0</v>
      </c>
      <c r="H236" s="133">
        <v>0.0</v>
      </c>
      <c r="I236" s="133">
        <v>0.0</v>
      </c>
      <c r="J236" s="133">
        <v>0.0</v>
      </c>
      <c r="K236" s="133">
        <v>0.0</v>
      </c>
      <c r="L236" s="133">
        <v>0.0</v>
      </c>
      <c r="M236" s="133">
        <v>0.0</v>
      </c>
      <c r="N236" s="133">
        <v>0.0</v>
      </c>
      <c r="O236" s="133">
        <v>0.0</v>
      </c>
      <c r="P236" s="133">
        <v>0.0</v>
      </c>
      <c r="Q236" s="133">
        <v>0.0</v>
      </c>
      <c r="R236" s="133">
        <v>0.0</v>
      </c>
    </row>
    <row r="237">
      <c r="A237" s="133" t="s">
        <v>488</v>
      </c>
      <c r="B237" s="134">
        <v>44855.0</v>
      </c>
      <c r="C237" s="133">
        <v>80.0</v>
      </c>
      <c r="D237" s="133">
        <v>130.0</v>
      </c>
      <c r="E237" s="133">
        <v>10.0</v>
      </c>
      <c r="F237" s="133">
        <v>40.0</v>
      </c>
      <c r="G237" s="133">
        <v>56.0</v>
      </c>
      <c r="H237" s="133">
        <v>50.0</v>
      </c>
      <c r="K237" s="133">
        <v>10.0</v>
      </c>
      <c r="N237" s="133">
        <v>50.0</v>
      </c>
      <c r="O237" s="133">
        <v>300.0</v>
      </c>
      <c r="Q237" s="133">
        <v>10.0</v>
      </c>
      <c r="R237" s="133">
        <v>0.0</v>
      </c>
    </row>
    <row r="238">
      <c r="A238" s="133" t="s">
        <v>489</v>
      </c>
      <c r="B238" s="134">
        <v>44855.0</v>
      </c>
      <c r="C238" s="133">
        <v>20.0</v>
      </c>
      <c r="D238" s="133">
        <v>40.0</v>
      </c>
      <c r="E238" s="133">
        <v>20.0</v>
      </c>
      <c r="F238" s="133">
        <v>20.0</v>
      </c>
      <c r="G238" s="133">
        <v>20.0</v>
      </c>
      <c r="K238" s="133">
        <v>10.0</v>
      </c>
      <c r="N238" s="133">
        <v>28.0</v>
      </c>
      <c r="O238" s="133">
        <v>400.0</v>
      </c>
      <c r="Q238" s="133">
        <v>10.0</v>
      </c>
      <c r="R238" s="133">
        <v>2.0</v>
      </c>
    </row>
    <row r="239">
      <c r="A239" s="133" t="s">
        <v>490</v>
      </c>
      <c r="B239" s="134">
        <v>44855.0</v>
      </c>
      <c r="C239" s="133">
        <v>0.0</v>
      </c>
      <c r="D239" s="133">
        <v>0.0</v>
      </c>
      <c r="E239" s="133">
        <v>0.0</v>
      </c>
      <c r="F239" s="133">
        <v>20.0</v>
      </c>
      <c r="G239" s="133">
        <v>14.0</v>
      </c>
      <c r="H239" s="133">
        <v>0.0</v>
      </c>
      <c r="I239" s="133">
        <v>10.0</v>
      </c>
      <c r="J239" s="133">
        <v>10.0</v>
      </c>
      <c r="K239" s="133">
        <v>20.0</v>
      </c>
      <c r="L239" s="133">
        <v>40.0</v>
      </c>
      <c r="N239" s="133">
        <v>50.0</v>
      </c>
      <c r="O239" s="133">
        <v>200.0</v>
      </c>
      <c r="Q239" s="133">
        <v>2.0</v>
      </c>
      <c r="R239" s="133">
        <v>3.0</v>
      </c>
    </row>
    <row r="240">
      <c r="A240" s="133" t="s">
        <v>491</v>
      </c>
      <c r="B240" s="134">
        <v>44855.0</v>
      </c>
      <c r="C240" s="133">
        <v>100.0</v>
      </c>
      <c r="D240" s="133">
        <v>160.0</v>
      </c>
      <c r="E240" s="133">
        <v>15.0</v>
      </c>
      <c r="F240" s="133">
        <v>100.0</v>
      </c>
      <c r="G240" s="133">
        <v>100.0</v>
      </c>
      <c r="H240" s="133">
        <v>100.0</v>
      </c>
      <c r="I240" s="133">
        <v>100.0</v>
      </c>
      <c r="J240" s="133">
        <v>50.0</v>
      </c>
      <c r="K240" s="133">
        <v>50.0</v>
      </c>
      <c r="L240" s="133">
        <v>100.0</v>
      </c>
      <c r="M240" s="133">
        <v>40.0</v>
      </c>
      <c r="N240" s="133">
        <v>70.0</v>
      </c>
      <c r="O240" s="133">
        <v>500.0</v>
      </c>
      <c r="P240" s="133">
        <v>5.0</v>
      </c>
      <c r="Q240" s="133">
        <v>10.0</v>
      </c>
      <c r="R240" s="133">
        <v>5.0</v>
      </c>
    </row>
    <row r="241">
      <c r="A241" s="133" t="s">
        <v>492</v>
      </c>
      <c r="B241" s="134">
        <v>44855.0</v>
      </c>
      <c r="C241" s="133">
        <v>0.0</v>
      </c>
      <c r="D241" s="133">
        <v>0.0</v>
      </c>
      <c r="E241" s="133">
        <v>0.0</v>
      </c>
      <c r="F241" s="133">
        <v>0.0</v>
      </c>
      <c r="G241" s="133">
        <v>0.0</v>
      </c>
      <c r="H241" s="133">
        <v>0.0</v>
      </c>
      <c r="I241" s="133">
        <v>0.0</v>
      </c>
      <c r="J241" s="133">
        <v>0.0</v>
      </c>
      <c r="K241" s="133">
        <v>0.0</v>
      </c>
      <c r="N241" s="133">
        <v>0.0</v>
      </c>
      <c r="O241" s="133">
        <v>0.0</v>
      </c>
      <c r="Q241" s="133">
        <v>0.0</v>
      </c>
      <c r="R241" s="133">
        <v>0.0</v>
      </c>
    </row>
    <row r="242">
      <c r="A242" s="133" t="s">
        <v>493</v>
      </c>
      <c r="B242" s="134">
        <v>44855.0</v>
      </c>
      <c r="C242" s="133">
        <v>40.0</v>
      </c>
      <c r="D242" s="133">
        <v>140.0</v>
      </c>
      <c r="E242" s="133">
        <v>10.0</v>
      </c>
      <c r="F242" s="133">
        <v>20.0</v>
      </c>
      <c r="G242" s="133">
        <v>50.0</v>
      </c>
      <c r="H242" s="133">
        <v>70.0</v>
      </c>
      <c r="I242" s="133">
        <v>40.0</v>
      </c>
      <c r="J242" s="133">
        <v>20.0</v>
      </c>
      <c r="K242" s="133">
        <v>10.0</v>
      </c>
      <c r="L242" s="133">
        <v>50.0</v>
      </c>
      <c r="M242" s="133">
        <v>20.0</v>
      </c>
      <c r="N242" s="133">
        <v>50.0</v>
      </c>
      <c r="O242" s="133">
        <v>500.0</v>
      </c>
      <c r="Q242" s="133">
        <v>10.0</v>
      </c>
      <c r="R242" s="133">
        <v>3.0</v>
      </c>
    </row>
    <row r="243">
      <c r="A243" s="133" t="s">
        <v>494</v>
      </c>
      <c r="B243" s="134">
        <v>44855.0</v>
      </c>
      <c r="C243" s="133">
        <v>60.0</v>
      </c>
      <c r="D243" s="133">
        <v>20.0</v>
      </c>
      <c r="E243" s="133">
        <v>15.0</v>
      </c>
      <c r="F243" s="133">
        <v>40.0</v>
      </c>
      <c r="G243" s="133">
        <v>48.0</v>
      </c>
      <c r="H243" s="133">
        <v>50.0</v>
      </c>
      <c r="I243" s="133">
        <v>40.0</v>
      </c>
      <c r="J243" s="133">
        <v>40.0</v>
      </c>
      <c r="K243" s="133">
        <v>30.0</v>
      </c>
      <c r="L243" s="133">
        <v>50.0</v>
      </c>
      <c r="M243" s="133">
        <v>10.0</v>
      </c>
      <c r="N243" s="133">
        <v>50.0</v>
      </c>
      <c r="O243" s="133">
        <v>400.0</v>
      </c>
      <c r="P243" s="133">
        <v>4.0</v>
      </c>
      <c r="Q243" s="133">
        <v>10.0</v>
      </c>
      <c r="R243" s="133">
        <v>5.0</v>
      </c>
    </row>
    <row r="244">
      <c r="A244" s="133" t="s">
        <v>495</v>
      </c>
      <c r="B244" s="134">
        <v>44855.0</v>
      </c>
      <c r="C244" s="133">
        <v>80.0</v>
      </c>
      <c r="D244" s="133">
        <v>100.0</v>
      </c>
      <c r="E244" s="133">
        <v>0.0</v>
      </c>
      <c r="F244" s="133">
        <v>60.0</v>
      </c>
      <c r="G244" s="133">
        <v>20.0</v>
      </c>
      <c r="H244" s="133">
        <v>50.0</v>
      </c>
      <c r="I244" s="133">
        <v>10.0</v>
      </c>
      <c r="J244" s="133">
        <v>30.0</v>
      </c>
      <c r="K244" s="133">
        <v>10.0</v>
      </c>
      <c r="N244" s="133">
        <v>50.0</v>
      </c>
      <c r="O244" s="133">
        <v>300.0</v>
      </c>
      <c r="Q244" s="133">
        <v>0.0</v>
      </c>
      <c r="R244" s="133">
        <v>0.0</v>
      </c>
    </row>
    <row r="245">
      <c r="A245" s="133" t="s">
        <v>496</v>
      </c>
      <c r="B245" s="134">
        <v>44855.0</v>
      </c>
      <c r="C245" s="133">
        <v>100.0</v>
      </c>
      <c r="D245" s="133">
        <v>140.0</v>
      </c>
      <c r="E245" s="133">
        <v>15.0</v>
      </c>
      <c r="F245" s="133">
        <v>50.0</v>
      </c>
      <c r="G245" s="133">
        <v>44.0</v>
      </c>
      <c r="H245" s="133">
        <v>100.0</v>
      </c>
      <c r="I245" s="133">
        <v>60.0</v>
      </c>
      <c r="J245" s="133">
        <v>0.0</v>
      </c>
      <c r="K245" s="133">
        <v>30.0</v>
      </c>
      <c r="L245" s="133">
        <v>40.0</v>
      </c>
      <c r="M245" s="133">
        <v>0.0</v>
      </c>
      <c r="N245" s="133">
        <v>50.0</v>
      </c>
      <c r="O245" s="133">
        <v>600.0</v>
      </c>
      <c r="P245" s="133">
        <v>5.0</v>
      </c>
      <c r="Q245" s="133">
        <v>20.0</v>
      </c>
      <c r="R245" s="133">
        <v>7.0</v>
      </c>
    </row>
    <row r="246">
      <c r="A246" s="133" t="s">
        <v>497</v>
      </c>
      <c r="B246" s="134">
        <v>44855.0</v>
      </c>
      <c r="C246" s="133">
        <v>80.0</v>
      </c>
      <c r="D246" s="133">
        <v>0.0</v>
      </c>
      <c r="E246" s="133">
        <v>0.0</v>
      </c>
      <c r="F246" s="133">
        <v>70.0</v>
      </c>
      <c r="G246" s="133">
        <v>64.0</v>
      </c>
      <c r="H246" s="133">
        <v>100.0</v>
      </c>
      <c r="I246" s="133">
        <v>60.0</v>
      </c>
      <c r="J246" s="133">
        <v>30.0</v>
      </c>
      <c r="K246" s="133">
        <v>40.0</v>
      </c>
      <c r="L246" s="133">
        <v>40.0</v>
      </c>
      <c r="M246" s="133">
        <v>30.0</v>
      </c>
      <c r="N246" s="133">
        <v>0.0</v>
      </c>
      <c r="O246" s="133">
        <v>200.0</v>
      </c>
      <c r="P246" s="133">
        <v>4.0</v>
      </c>
      <c r="Q246" s="133">
        <v>10.0</v>
      </c>
      <c r="R246" s="133">
        <v>5.0</v>
      </c>
    </row>
    <row r="247">
      <c r="A247" s="133" t="s">
        <v>498</v>
      </c>
      <c r="B247" s="134">
        <v>44855.0</v>
      </c>
      <c r="C247" s="133">
        <v>140.0</v>
      </c>
      <c r="D247" s="133">
        <v>200.0</v>
      </c>
      <c r="E247" s="133">
        <v>50.0</v>
      </c>
      <c r="F247" s="133">
        <v>150.0</v>
      </c>
      <c r="G247" s="133">
        <v>150.0</v>
      </c>
      <c r="H247" s="133">
        <v>150.0</v>
      </c>
      <c r="I247" s="133">
        <v>160.0</v>
      </c>
      <c r="J247" s="133">
        <v>80.0</v>
      </c>
      <c r="K247" s="133">
        <v>80.0</v>
      </c>
      <c r="L247" s="133">
        <v>100.0</v>
      </c>
      <c r="M247" s="133">
        <v>0.0</v>
      </c>
      <c r="N247" s="133">
        <v>100.0</v>
      </c>
      <c r="O247" s="133">
        <v>800.0</v>
      </c>
      <c r="P247" s="133">
        <v>7.0</v>
      </c>
      <c r="Q247" s="133">
        <v>20.0</v>
      </c>
      <c r="R247" s="133">
        <v>10.0</v>
      </c>
    </row>
    <row r="248">
      <c r="A248" s="133" t="s">
        <v>499</v>
      </c>
      <c r="B248" s="134">
        <v>44855.0</v>
      </c>
      <c r="C248" s="133">
        <v>40.0</v>
      </c>
      <c r="D248" s="133">
        <v>70.0</v>
      </c>
      <c r="E248" s="133">
        <v>0.0</v>
      </c>
      <c r="F248" s="133">
        <v>70.0</v>
      </c>
      <c r="G248" s="133">
        <v>68.0</v>
      </c>
      <c r="H248" s="133">
        <v>40.0</v>
      </c>
      <c r="I248" s="133">
        <v>30.0</v>
      </c>
      <c r="J248" s="133">
        <v>0.0</v>
      </c>
      <c r="K248" s="133">
        <v>30.0</v>
      </c>
      <c r="L248" s="133">
        <v>40.0</v>
      </c>
      <c r="M248" s="133">
        <v>10.0</v>
      </c>
      <c r="N248" s="133">
        <v>40.0</v>
      </c>
      <c r="O248" s="133">
        <v>300.0</v>
      </c>
      <c r="P248" s="133">
        <v>2.0</v>
      </c>
      <c r="Q248" s="133">
        <v>10.0</v>
      </c>
      <c r="R248" s="133">
        <v>5.0</v>
      </c>
    </row>
    <row r="249">
      <c r="A249" s="133" t="s">
        <v>500</v>
      </c>
      <c r="B249" s="134">
        <v>44855.0</v>
      </c>
      <c r="C249" s="133">
        <v>160.0</v>
      </c>
      <c r="D249" s="133">
        <v>300.0</v>
      </c>
      <c r="E249" s="133">
        <v>100.0</v>
      </c>
      <c r="F249" s="133">
        <v>200.0</v>
      </c>
      <c r="G249" s="133">
        <v>200.0</v>
      </c>
      <c r="H249" s="133">
        <v>150.0</v>
      </c>
      <c r="I249" s="133">
        <v>100.0</v>
      </c>
      <c r="J249" s="133">
        <v>100.0</v>
      </c>
      <c r="K249" s="133">
        <v>70.0</v>
      </c>
      <c r="L249" s="133">
        <v>160.0</v>
      </c>
      <c r="M249" s="133">
        <v>100.0</v>
      </c>
      <c r="N249" s="133">
        <v>100.0</v>
      </c>
      <c r="O249" s="133">
        <v>1000.0</v>
      </c>
      <c r="P249" s="133">
        <v>8.0</v>
      </c>
      <c r="Q249" s="133">
        <v>20.0</v>
      </c>
      <c r="R249" s="133">
        <v>12.0</v>
      </c>
    </row>
    <row r="250">
      <c r="A250" s="133" t="s">
        <v>501</v>
      </c>
      <c r="B250" s="134">
        <v>44855.0</v>
      </c>
      <c r="C250" s="133">
        <v>100.0</v>
      </c>
      <c r="D250" s="133">
        <v>80.0</v>
      </c>
      <c r="E250" s="133">
        <v>25.0</v>
      </c>
      <c r="F250" s="133">
        <v>70.0</v>
      </c>
      <c r="G250" s="133">
        <v>68.0</v>
      </c>
      <c r="H250" s="133">
        <v>50.0</v>
      </c>
      <c r="I250" s="133">
        <v>50.0</v>
      </c>
      <c r="J250" s="133">
        <v>50.0</v>
      </c>
      <c r="K250" s="133">
        <v>50.0</v>
      </c>
      <c r="L250" s="133">
        <v>20.0</v>
      </c>
      <c r="M250" s="133">
        <v>0.0</v>
      </c>
      <c r="N250" s="133">
        <v>50.0</v>
      </c>
      <c r="O250" s="133">
        <v>400.0</v>
      </c>
      <c r="P250" s="133">
        <v>5.0</v>
      </c>
      <c r="Q250" s="133">
        <v>10.0</v>
      </c>
      <c r="R250" s="133">
        <v>5.0</v>
      </c>
    </row>
    <row r="251">
      <c r="A251" s="133" t="s">
        <v>502</v>
      </c>
      <c r="B251" s="134">
        <v>44855.0</v>
      </c>
      <c r="C251" s="133">
        <v>40.0</v>
      </c>
      <c r="D251" s="133">
        <v>60.0</v>
      </c>
      <c r="E251" s="133">
        <v>20.0</v>
      </c>
      <c r="F251" s="133">
        <v>40.0</v>
      </c>
      <c r="G251" s="133">
        <v>40.0</v>
      </c>
      <c r="H251" s="133">
        <v>40.0</v>
      </c>
      <c r="I251" s="133">
        <v>10.0</v>
      </c>
      <c r="J251" s="133">
        <v>20.0</v>
      </c>
      <c r="K251" s="133">
        <v>20.0</v>
      </c>
      <c r="L251" s="133">
        <v>40.0</v>
      </c>
      <c r="M251" s="133">
        <v>0.0</v>
      </c>
      <c r="N251" s="133">
        <v>20.0</v>
      </c>
      <c r="O251" s="133">
        <v>300.0</v>
      </c>
      <c r="P251" s="133">
        <v>1.0</v>
      </c>
      <c r="Q251" s="133">
        <v>5.0</v>
      </c>
      <c r="R251" s="133">
        <v>3.0</v>
      </c>
    </row>
    <row r="252">
      <c r="A252" s="133" t="s">
        <v>503</v>
      </c>
      <c r="B252" s="134">
        <v>44855.0</v>
      </c>
      <c r="C252" s="133">
        <v>80.0</v>
      </c>
      <c r="D252" s="133">
        <v>80.0</v>
      </c>
      <c r="E252" s="133">
        <v>30.0</v>
      </c>
      <c r="F252" s="133">
        <v>60.0</v>
      </c>
      <c r="G252" s="133">
        <v>0.0</v>
      </c>
      <c r="H252" s="133">
        <v>100.0</v>
      </c>
      <c r="I252" s="133">
        <v>80.0</v>
      </c>
      <c r="J252" s="133">
        <v>50.0</v>
      </c>
      <c r="K252" s="133">
        <v>20.0</v>
      </c>
      <c r="L252" s="133">
        <v>90.0</v>
      </c>
      <c r="M252" s="133">
        <v>30.0</v>
      </c>
      <c r="N252" s="133">
        <v>0.0</v>
      </c>
      <c r="O252" s="133">
        <v>500.0</v>
      </c>
      <c r="P252" s="133">
        <v>4.0</v>
      </c>
      <c r="Q252" s="133">
        <v>10.0</v>
      </c>
      <c r="R252" s="133">
        <v>7.0</v>
      </c>
    </row>
    <row r="253">
      <c r="A253" s="133" t="s">
        <v>504</v>
      </c>
      <c r="B253" s="134">
        <v>44855.0</v>
      </c>
      <c r="C253" s="133">
        <v>0.0</v>
      </c>
      <c r="D253" s="133">
        <v>0.0</v>
      </c>
      <c r="E253" s="133">
        <v>0.0</v>
      </c>
      <c r="F253" s="133">
        <v>0.0</v>
      </c>
      <c r="G253" s="133">
        <v>0.0</v>
      </c>
      <c r="H253" s="133">
        <v>0.0</v>
      </c>
      <c r="I253" s="133">
        <v>0.0</v>
      </c>
      <c r="J253" s="133">
        <v>0.0</v>
      </c>
      <c r="K253" s="133">
        <v>0.0</v>
      </c>
      <c r="L253" s="133">
        <v>0.0</v>
      </c>
      <c r="M253" s="133">
        <v>0.0</v>
      </c>
      <c r="N253" s="133">
        <v>0.0</v>
      </c>
      <c r="O253" s="133">
        <v>100.0</v>
      </c>
      <c r="P253" s="133">
        <v>3.0</v>
      </c>
      <c r="Q253" s="133">
        <v>10.0</v>
      </c>
      <c r="R253" s="133">
        <v>0.0</v>
      </c>
    </row>
    <row r="254">
      <c r="A254" s="133" t="s">
        <v>505</v>
      </c>
      <c r="B254" s="134">
        <v>44855.0</v>
      </c>
      <c r="C254" s="133">
        <v>0.0</v>
      </c>
      <c r="D254" s="133">
        <v>0.0</v>
      </c>
      <c r="E254" s="133">
        <v>0.0</v>
      </c>
      <c r="F254" s="133">
        <v>0.0</v>
      </c>
      <c r="G254" s="133">
        <v>0.0</v>
      </c>
      <c r="H254" s="133">
        <v>0.0</v>
      </c>
      <c r="I254" s="133">
        <v>0.0</v>
      </c>
      <c r="J254" s="133">
        <v>0.0</v>
      </c>
      <c r="K254" s="133">
        <v>0.0</v>
      </c>
      <c r="L254" s="133">
        <v>0.0</v>
      </c>
      <c r="M254" s="133">
        <v>0.0</v>
      </c>
      <c r="N254" s="133">
        <v>0.0</v>
      </c>
      <c r="O254" s="133">
        <v>0.0</v>
      </c>
      <c r="P254" s="133">
        <v>0.0</v>
      </c>
      <c r="Q254" s="133">
        <v>0.0</v>
      </c>
      <c r="R254" s="133">
        <v>0.0</v>
      </c>
    </row>
    <row r="255">
      <c r="A255" s="133" t="s">
        <v>506</v>
      </c>
      <c r="B255" s="134">
        <v>44855.0</v>
      </c>
      <c r="C255" s="133">
        <v>40.0</v>
      </c>
      <c r="D255" s="133">
        <v>0.0</v>
      </c>
      <c r="E255" s="133">
        <v>5.0</v>
      </c>
      <c r="F255" s="133">
        <v>50.0</v>
      </c>
      <c r="G255" s="133">
        <v>64.0</v>
      </c>
      <c r="H255" s="133">
        <v>0.0</v>
      </c>
      <c r="I255" s="133">
        <v>30.0</v>
      </c>
      <c r="J255" s="133">
        <v>20.0</v>
      </c>
      <c r="K255" s="133">
        <v>0.0</v>
      </c>
      <c r="L255" s="133">
        <v>30.0</v>
      </c>
      <c r="M255" s="133">
        <v>0.0</v>
      </c>
      <c r="N255" s="133">
        <v>30.0</v>
      </c>
      <c r="O255" s="133">
        <v>200.0</v>
      </c>
      <c r="P255" s="133">
        <v>5.0</v>
      </c>
      <c r="Q255" s="133">
        <v>10.0</v>
      </c>
      <c r="R255" s="133">
        <v>4.0</v>
      </c>
    </row>
    <row r="256">
      <c r="A256" s="133" t="s">
        <v>507</v>
      </c>
      <c r="B256" s="134">
        <v>44855.0</v>
      </c>
      <c r="C256" s="133">
        <v>60.0</v>
      </c>
      <c r="D256" s="133">
        <v>80.0</v>
      </c>
      <c r="E256" s="133">
        <v>15.0</v>
      </c>
      <c r="F256" s="133">
        <v>50.0</v>
      </c>
      <c r="G256" s="133">
        <v>40.0</v>
      </c>
      <c r="H256" s="133">
        <v>0.0</v>
      </c>
      <c r="I256" s="133">
        <v>40.0</v>
      </c>
      <c r="J256" s="133">
        <v>30.0</v>
      </c>
      <c r="K256" s="133">
        <v>30.0</v>
      </c>
      <c r="L256" s="133">
        <v>0.0</v>
      </c>
      <c r="M256" s="133">
        <v>50.0</v>
      </c>
      <c r="N256" s="133">
        <v>20.0</v>
      </c>
      <c r="O256" s="133">
        <v>200.0</v>
      </c>
      <c r="P256" s="133">
        <v>0.0</v>
      </c>
      <c r="Q256" s="133">
        <v>10.0</v>
      </c>
      <c r="R256" s="133">
        <v>3.0</v>
      </c>
    </row>
    <row r="257">
      <c r="A257" s="133" t="s">
        <v>508</v>
      </c>
      <c r="B257" s="134">
        <v>44855.0</v>
      </c>
      <c r="C257" s="133">
        <v>0.0</v>
      </c>
      <c r="D257" s="133">
        <v>0.0</v>
      </c>
      <c r="E257" s="133">
        <v>20.0</v>
      </c>
      <c r="F257" s="133">
        <v>0.0</v>
      </c>
      <c r="G257" s="133">
        <v>0.0</v>
      </c>
      <c r="H257" s="133">
        <v>0.0</v>
      </c>
      <c r="I257" s="133">
        <v>0.0</v>
      </c>
      <c r="J257" s="133">
        <v>0.0</v>
      </c>
      <c r="K257" s="133">
        <v>0.0</v>
      </c>
      <c r="L257" s="133">
        <v>30.0</v>
      </c>
      <c r="M257" s="133">
        <v>0.0</v>
      </c>
      <c r="N257" s="133">
        <v>0.0</v>
      </c>
      <c r="O257" s="133">
        <v>100.0</v>
      </c>
      <c r="P257" s="133">
        <v>3.0</v>
      </c>
      <c r="Q257" s="133">
        <v>10.0</v>
      </c>
      <c r="R257" s="133">
        <v>3.0</v>
      </c>
    </row>
    <row r="258">
      <c r="A258" s="133" t="s">
        <v>509</v>
      </c>
      <c r="B258" s="134">
        <v>44855.0</v>
      </c>
      <c r="C258" s="133">
        <v>0.0</v>
      </c>
      <c r="D258" s="133">
        <v>0.0</v>
      </c>
      <c r="E258" s="133">
        <v>0.0</v>
      </c>
      <c r="F258" s="133">
        <v>0.0</v>
      </c>
      <c r="G258" s="133">
        <v>0.0</v>
      </c>
      <c r="H258" s="133">
        <v>0.0</v>
      </c>
      <c r="I258" s="133">
        <v>0.0</v>
      </c>
      <c r="J258" s="133">
        <v>0.0</v>
      </c>
      <c r="K258" s="133">
        <v>0.0</v>
      </c>
      <c r="L258" s="133">
        <v>0.0</v>
      </c>
      <c r="M258" s="133">
        <v>50.0</v>
      </c>
      <c r="N258" s="133">
        <v>0.0</v>
      </c>
      <c r="O258" s="133">
        <v>0.0</v>
      </c>
      <c r="P258" s="133">
        <v>0.0</v>
      </c>
      <c r="Q258" s="133">
        <v>0.0</v>
      </c>
      <c r="R258" s="133">
        <v>0.0</v>
      </c>
    </row>
    <row r="259">
      <c r="A259" s="133" t="s">
        <v>510</v>
      </c>
      <c r="B259" s="134">
        <v>44855.0</v>
      </c>
    </row>
    <row r="260">
      <c r="A260" s="133" t="s">
        <v>511</v>
      </c>
      <c r="B260" s="134">
        <v>44855.0</v>
      </c>
      <c r="C260" s="133">
        <v>0.0</v>
      </c>
      <c r="D260" s="133">
        <v>40.0</v>
      </c>
      <c r="E260" s="133">
        <v>0.0</v>
      </c>
      <c r="F260" s="133">
        <v>50.0</v>
      </c>
      <c r="G260" s="133">
        <v>100.0</v>
      </c>
      <c r="H260" s="133">
        <v>0.0</v>
      </c>
      <c r="I260" s="133">
        <v>0.0</v>
      </c>
      <c r="J260" s="133">
        <v>90.0</v>
      </c>
      <c r="K260" s="133">
        <v>0.0</v>
      </c>
      <c r="L260" s="133">
        <v>40.0</v>
      </c>
      <c r="M260" s="133">
        <v>10.0</v>
      </c>
      <c r="N260" s="133">
        <v>100.0</v>
      </c>
      <c r="O260" s="133">
        <v>300.0</v>
      </c>
      <c r="P260" s="133">
        <v>0.0</v>
      </c>
      <c r="Q260" s="133">
        <v>0.0</v>
      </c>
      <c r="R260" s="133">
        <v>3.0</v>
      </c>
    </row>
    <row r="261">
      <c r="A261" s="133" t="s">
        <v>512</v>
      </c>
      <c r="B261" s="134">
        <v>44855.0</v>
      </c>
      <c r="C261" s="133">
        <v>20.0</v>
      </c>
      <c r="D261" s="133">
        <v>50.0</v>
      </c>
      <c r="E261" s="133">
        <v>20.0</v>
      </c>
      <c r="F261" s="133">
        <v>50.0</v>
      </c>
      <c r="G261" s="133">
        <v>32.0</v>
      </c>
      <c r="H261" s="133">
        <v>50.0</v>
      </c>
      <c r="I261" s="133">
        <v>70.0</v>
      </c>
      <c r="J261" s="133">
        <v>20.0</v>
      </c>
      <c r="K261" s="133">
        <v>10.0</v>
      </c>
      <c r="L261" s="133">
        <v>70.0</v>
      </c>
      <c r="M261" s="133">
        <v>0.0</v>
      </c>
      <c r="N261" s="133">
        <v>9.0</v>
      </c>
      <c r="O261" s="133">
        <v>200.0</v>
      </c>
      <c r="P261" s="133">
        <v>5.0</v>
      </c>
      <c r="Q261" s="133">
        <v>10.0</v>
      </c>
      <c r="R261" s="133">
        <v>2.0</v>
      </c>
    </row>
    <row r="262">
      <c r="A262" s="133" t="s">
        <v>487</v>
      </c>
      <c r="B262" s="134">
        <v>44886.0</v>
      </c>
      <c r="C262" s="133">
        <v>0.0</v>
      </c>
      <c r="D262" s="133">
        <v>0.0</v>
      </c>
      <c r="E262" s="133">
        <v>0.0</v>
      </c>
      <c r="F262" s="133">
        <v>0.0</v>
      </c>
      <c r="G262" s="133">
        <v>0.0</v>
      </c>
      <c r="H262" s="133">
        <v>0.0</v>
      </c>
      <c r="I262" s="133">
        <v>0.0</v>
      </c>
      <c r="J262" s="133">
        <v>0.0</v>
      </c>
      <c r="K262" s="133">
        <v>0.0</v>
      </c>
      <c r="L262" s="133">
        <v>0.0</v>
      </c>
      <c r="M262" s="133">
        <v>0.0</v>
      </c>
      <c r="N262" s="133">
        <v>0.0</v>
      </c>
      <c r="O262" s="133">
        <v>0.0</v>
      </c>
      <c r="P262" s="133">
        <v>0.0</v>
      </c>
      <c r="Q262" s="133">
        <v>0.0</v>
      </c>
      <c r="R262" s="133">
        <v>0.0</v>
      </c>
    </row>
    <row r="263">
      <c r="A263" s="133" t="s">
        <v>488</v>
      </c>
      <c r="B263" s="134">
        <v>44886.0</v>
      </c>
      <c r="C263" s="133">
        <v>80.0</v>
      </c>
      <c r="D263" s="133">
        <v>130.0</v>
      </c>
      <c r="E263" s="133">
        <v>10.0</v>
      </c>
      <c r="F263" s="133">
        <v>40.0</v>
      </c>
      <c r="G263" s="133">
        <v>56.0</v>
      </c>
      <c r="H263" s="133">
        <v>50.0</v>
      </c>
      <c r="K263" s="133">
        <v>10.0</v>
      </c>
      <c r="N263" s="133">
        <v>50.0</v>
      </c>
      <c r="O263" s="133">
        <v>300.0</v>
      </c>
      <c r="Q263" s="133">
        <v>10.0</v>
      </c>
      <c r="R263" s="133">
        <v>0.0</v>
      </c>
    </row>
    <row r="264">
      <c r="A264" s="133" t="s">
        <v>489</v>
      </c>
      <c r="B264" s="134">
        <v>44886.0</v>
      </c>
      <c r="C264" s="133">
        <v>20.0</v>
      </c>
      <c r="D264" s="133">
        <v>40.0</v>
      </c>
      <c r="E264" s="133">
        <v>20.0</v>
      </c>
      <c r="F264" s="133">
        <v>20.0</v>
      </c>
      <c r="G264" s="133">
        <v>20.0</v>
      </c>
      <c r="K264" s="133">
        <v>10.0</v>
      </c>
      <c r="N264" s="133">
        <v>28.0</v>
      </c>
      <c r="O264" s="133">
        <v>400.0</v>
      </c>
      <c r="Q264" s="133">
        <v>10.0</v>
      </c>
      <c r="R264" s="133">
        <v>2.0</v>
      </c>
    </row>
    <row r="265">
      <c r="A265" s="133" t="s">
        <v>490</v>
      </c>
      <c r="B265" s="134">
        <v>44886.0</v>
      </c>
      <c r="C265" s="133">
        <v>0.0</v>
      </c>
      <c r="D265" s="133">
        <v>0.0</v>
      </c>
      <c r="E265" s="133">
        <v>0.0</v>
      </c>
      <c r="F265" s="133">
        <v>20.0</v>
      </c>
      <c r="G265" s="133">
        <v>14.0</v>
      </c>
      <c r="H265" s="133">
        <v>0.0</v>
      </c>
      <c r="I265" s="133">
        <v>10.0</v>
      </c>
      <c r="J265" s="133">
        <v>10.0</v>
      </c>
      <c r="K265" s="133">
        <v>20.0</v>
      </c>
      <c r="L265" s="133">
        <v>40.0</v>
      </c>
      <c r="N265" s="133">
        <v>50.0</v>
      </c>
      <c r="O265" s="133">
        <v>200.0</v>
      </c>
      <c r="Q265" s="133">
        <v>2.0</v>
      </c>
      <c r="R265" s="133">
        <v>3.0</v>
      </c>
    </row>
    <row r="266">
      <c r="A266" s="133" t="s">
        <v>491</v>
      </c>
      <c r="B266" s="134">
        <v>44886.0</v>
      </c>
      <c r="C266" s="133">
        <v>100.0</v>
      </c>
      <c r="D266" s="133">
        <v>160.0</v>
      </c>
      <c r="E266" s="133">
        <v>15.0</v>
      </c>
      <c r="F266" s="133">
        <v>100.0</v>
      </c>
      <c r="G266" s="133">
        <v>100.0</v>
      </c>
      <c r="H266" s="133">
        <v>100.0</v>
      </c>
      <c r="I266" s="133">
        <v>100.0</v>
      </c>
      <c r="J266" s="133">
        <v>50.0</v>
      </c>
      <c r="K266" s="133">
        <v>50.0</v>
      </c>
      <c r="L266" s="133">
        <v>100.0</v>
      </c>
      <c r="M266" s="133">
        <v>40.0</v>
      </c>
      <c r="N266" s="133">
        <v>70.0</v>
      </c>
      <c r="O266" s="133">
        <v>500.0</v>
      </c>
      <c r="P266" s="133">
        <v>5.0</v>
      </c>
      <c r="Q266" s="133">
        <v>10.0</v>
      </c>
      <c r="R266" s="133">
        <v>5.0</v>
      </c>
    </row>
    <row r="267">
      <c r="A267" s="133" t="s">
        <v>492</v>
      </c>
      <c r="B267" s="134">
        <v>44886.0</v>
      </c>
      <c r="C267" s="133">
        <v>0.0</v>
      </c>
      <c r="D267" s="133">
        <v>0.0</v>
      </c>
      <c r="E267" s="133">
        <v>0.0</v>
      </c>
      <c r="F267" s="133">
        <v>0.0</v>
      </c>
      <c r="G267" s="133">
        <v>0.0</v>
      </c>
      <c r="H267" s="133">
        <v>0.0</v>
      </c>
      <c r="I267" s="133">
        <v>0.0</v>
      </c>
      <c r="J267" s="133">
        <v>0.0</v>
      </c>
      <c r="K267" s="133">
        <v>0.0</v>
      </c>
      <c r="N267" s="133">
        <v>0.0</v>
      </c>
      <c r="O267" s="133">
        <v>0.0</v>
      </c>
      <c r="Q267" s="133">
        <v>0.0</v>
      </c>
      <c r="R267" s="133">
        <v>0.0</v>
      </c>
    </row>
    <row r="268">
      <c r="A268" s="133" t="s">
        <v>493</v>
      </c>
      <c r="B268" s="134">
        <v>44886.0</v>
      </c>
      <c r="C268" s="133">
        <v>40.0</v>
      </c>
      <c r="D268" s="133">
        <v>140.0</v>
      </c>
      <c r="E268" s="133">
        <v>10.0</v>
      </c>
      <c r="F268" s="133">
        <v>20.0</v>
      </c>
      <c r="G268" s="133">
        <v>50.0</v>
      </c>
      <c r="H268" s="133">
        <v>70.0</v>
      </c>
      <c r="I268" s="133">
        <v>40.0</v>
      </c>
      <c r="J268" s="133">
        <v>20.0</v>
      </c>
      <c r="K268" s="133">
        <v>10.0</v>
      </c>
      <c r="L268" s="133">
        <v>50.0</v>
      </c>
      <c r="M268" s="133">
        <v>20.0</v>
      </c>
      <c r="N268" s="133">
        <v>50.0</v>
      </c>
      <c r="O268" s="133">
        <v>500.0</v>
      </c>
      <c r="Q268" s="133">
        <v>10.0</v>
      </c>
      <c r="R268" s="133">
        <v>3.0</v>
      </c>
    </row>
    <row r="269">
      <c r="A269" s="133" t="s">
        <v>494</v>
      </c>
      <c r="B269" s="134">
        <v>44886.0</v>
      </c>
      <c r="C269" s="133">
        <v>60.0</v>
      </c>
      <c r="D269" s="133">
        <v>20.0</v>
      </c>
      <c r="E269" s="133">
        <v>15.0</v>
      </c>
      <c r="F269" s="133">
        <v>40.0</v>
      </c>
      <c r="G269" s="133">
        <v>48.0</v>
      </c>
      <c r="H269" s="133">
        <v>50.0</v>
      </c>
      <c r="I269" s="133">
        <v>40.0</v>
      </c>
      <c r="J269" s="133">
        <v>40.0</v>
      </c>
      <c r="K269" s="133">
        <v>30.0</v>
      </c>
      <c r="L269" s="133">
        <v>50.0</v>
      </c>
      <c r="M269" s="133">
        <v>10.0</v>
      </c>
      <c r="N269" s="133">
        <v>50.0</v>
      </c>
      <c r="O269" s="133">
        <v>400.0</v>
      </c>
      <c r="P269" s="133">
        <v>4.0</v>
      </c>
      <c r="Q269" s="133">
        <v>10.0</v>
      </c>
      <c r="R269" s="133">
        <v>5.0</v>
      </c>
    </row>
    <row r="270">
      <c r="A270" s="133" t="s">
        <v>495</v>
      </c>
      <c r="B270" s="134">
        <v>44886.0</v>
      </c>
      <c r="C270" s="133">
        <v>80.0</v>
      </c>
      <c r="D270" s="133">
        <v>100.0</v>
      </c>
      <c r="E270" s="133">
        <v>0.0</v>
      </c>
      <c r="F270" s="133">
        <v>60.0</v>
      </c>
      <c r="G270" s="133">
        <v>20.0</v>
      </c>
      <c r="H270" s="133">
        <v>50.0</v>
      </c>
      <c r="I270" s="133">
        <v>10.0</v>
      </c>
      <c r="J270" s="133">
        <v>30.0</v>
      </c>
      <c r="K270" s="133">
        <v>10.0</v>
      </c>
      <c r="N270" s="133">
        <v>50.0</v>
      </c>
      <c r="O270" s="133">
        <v>300.0</v>
      </c>
      <c r="Q270" s="133">
        <v>0.0</v>
      </c>
      <c r="R270" s="133">
        <v>0.0</v>
      </c>
    </row>
    <row r="271">
      <c r="A271" s="133" t="s">
        <v>496</v>
      </c>
      <c r="B271" s="134">
        <v>44886.0</v>
      </c>
      <c r="C271" s="133">
        <v>100.0</v>
      </c>
      <c r="D271" s="133">
        <v>140.0</v>
      </c>
      <c r="E271" s="133">
        <v>15.0</v>
      </c>
      <c r="F271" s="133">
        <v>50.0</v>
      </c>
      <c r="G271" s="133">
        <v>44.0</v>
      </c>
      <c r="H271" s="133">
        <v>100.0</v>
      </c>
      <c r="I271" s="133">
        <v>60.0</v>
      </c>
      <c r="J271" s="133">
        <v>0.0</v>
      </c>
      <c r="K271" s="133">
        <v>30.0</v>
      </c>
      <c r="L271" s="133">
        <v>40.0</v>
      </c>
      <c r="M271" s="133">
        <v>0.0</v>
      </c>
      <c r="N271" s="133">
        <v>50.0</v>
      </c>
      <c r="O271" s="133">
        <v>600.0</v>
      </c>
      <c r="P271" s="133">
        <v>5.0</v>
      </c>
      <c r="Q271" s="133">
        <v>20.0</v>
      </c>
      <c r="R271" s="133">
        <v>7.0</v>
      </c>
    </row>
    <row r="272">
      <c r="A272" s="133" t="s">
        <v>497</v>
      </c>
      <c r="B272" s="134">
        <v>44886.0</v>
      </c>
      <c r="C272" s="133">
        <v>80.0</v>
      </c>
      <c r="D272" s="133">
        <v>0.0</v>
      </c>
      <c r="E272" s="133">
        <v>0.0</v>
      </c>
      <c r="F272" s="133">
        <v>70.0</v>
      </c>
      <c r="G272" s="133">
        <v>64.0</v>
      </c>
      <c r="H272" s="133">
        <v>100.0</v>
      </c>
      <c r="I272" s="133">
        <v>60.0</v>
      </c>
      <c r="J272" s="133">
        <v>30.0</v>
      </c>
      <c r="K272" s="133">
        <v>40.0</v>
      </c>
      <c r="L272" s="133">
        <v>40.0</v>
      </c>
      <c r="M272" s="133">
        <v>30.0</v>
      </c>
      <c r="N272" s="133">
        <v>0.0</v>
      </c>
      <c r="O272" s="133">
        <v>200.0</v>
      </c>
      <c r="P272" s="133">
        <v>4.0</v>
      </c>
      <c r="Q272" s="133">
        <v>10.0</v>
      </c>
      <c r="R272" s="133">
        <v>5.0</v>
      </c>
    </row>
    <row r="273">
      <c r="A273" s="133" t="s">
        <v>498</v>
      </c>
      <c r="B273" s="134">
        <v>44886.0</v>
      </c>
      <c r="C273" s="133">
        <v>120.0</v>
      </c>
      <c r="D273" s="133">
        <v>70.0</v>
      </c>
      <c r="E273" s="133">
        <v>0.0</v>
      </c>
      <c r="F273" s="133">
        <v>200.0</v>
      </c>
      <c r="G273" s="133">
        <v>72.0</v>
      </c>
      <c r="H273" s="133">
        <v>50.0</v>
      </c>
      <c r="I273" s="133">
        <v>130.0</v>
      </c>
      <c r="J273" s="133">
        <v>100.0</v>
      </c>
      <c r="K273" s="133">
        <v>0.0</v>
      </c>
      <c r="L273" s="133">
        <v>100.0</v>
      </c>
      <c r="M273" s="133">
        <v>0.0</v>
      </c>
      <c r="N273" s="133">
        <v>25.0</v>
      </c>
      <c r="O273" s="133">
        <v>500.0</v>
      </c>
      <c r="P273" s="133">
        <v>7.0</v>
      </c>
      <c r="Q273" s="133">
        <v>26.0</v>
      </c>
      <c r="R273" s="133">
        <v>3.0</v>
      </c>
    </row>
    <row r="274">
      <c r="A274" s="133" t="s">
        <v>499</v>
      </c>
      <c r="B274" s="134">
        <v>44886.0</v>
      </c>
      <c r="C274" s="133">
        <v>40.0</v>
      </c>
      <c r="D274" s="133">
        <v>100.0</v>
      </c>
      <c r="E274" s="133">
        <v>0.0</v>
      </c>
      <c r="F274" s="133">
        <v>20.0</v>
      </c>
      <c r="G274" s="133">
        <v>60.0</v>
      </c>
      <c r="H274" s="133">
        <v>40.0</v>
      </c>
      <c r="I274" s="133">
        <v>30.0</v>
      </c>
      <c r="J274" s="133">
        <v>20.0</v>
      </c>
      <c r="K274" s="133">
        <v>20.0</v>
      </c>
      <c r="L274" s="133">
        <v>40.0</v>
      </c>
      <c r="M274" s="133">
        <v>10.0</v>
      </c>
      <c r="N274" s="133">
        <v>40.0</v>
      </c>
      <c r="O274" s="133">
        <v>300.0</v>
      </c>
      <c r="P274" s="133">
        <v>2.0</v>
      </c>
      <c r="Q274" s="133">
        <v>10.0</v>
      </c>
      <c r="R274" s="133">
        <v>5.0</v>
      </c>
    </row>
    <row r="275">
      <c r="A275" s="133" t="s">
        <v>500</v>
      </c>
      <c r="B275" s="134">
        <v>44886.0</v>
      </c>
      <c r="C275" s="133">
        <v>160.0</v>
      </c>
      <c r="D275" s="133">
        <v>260.0</v>
      </c>
      <c r="E275" s="133">
        <v>80.0</v>
      </c>
      <c r="F275" s="133">
        <v>200.0</v>
      </c>
      <c r="G275" s="133">
        <v>200.0</v>
      </c>
      <c r="H275" s="133">
        <v>150.0</v>
      </c>
      <c r="I275" s="133">
        <v>160.0</v>
      </c>
      <c r="J275" s="133">
        <v>100.0</v>
      </c>
      <c r="K275" s="133">
        <v>60.0</v>
      </c>
      <c r="L275" s="133">
        <v>100.0</v>
      </c>
      <c r="M275" s="133">
        <v>0.0</v>
      </c>
      <c r="N275" s="133">
        <v>100.0</v>
      </c>
      <c r="O275" s="133">
        <v>100.0</v>
      </c>
      <c r="P275" s="133">
        <v>10.0</v>
      </c>
      <c r="Q275" s="133">
        <v>10.0</v>
      </c>
      <c r="R275" s="133">
        <v>10.0</v>
      </c>
    </row>
    <row r="276">
      <c r="A276" s="133" t="s">
        <v>501</v>
      </c>
      <c r="B276" s="134">
        <v>44886.0</v>
      </c>
      <c r="C276" s="133">
        <v>100.0</v>
      </c>
      <c r="D276" s="133">
        <v>80.0</v>
      </c>
      <c r="E276" s="133">
        <v>25.0</v>
      </c>
      <c r="F276" s="133">
        <v>70.0</v>
      </c>
      <c r="G276" s="133">
        <v>68.0</v>
      </c>
      <c r="H276" s="133">
        <v>50.0</v>
      </c>
      <c r="I276" s="133">
        <v>50.0</v>
      </c>
      <c r="J276" s="133">
        <v>50.0</v>
      </c>
      <c r="K276" s="133">
        <v>50.0</v>
      </c>
      <c r="L276" s="133">
        <v>20.0</v>
      </c>
      <c r="M276" s="133">
        <v>0.0</v>
      </c>
      <c r="N276" s="133">
        <v>50.0</v>
      </c>
      <c r="O276" s="133">
        <v>400.0</v>
      </c>
      <c r="P276" s="133">
        <v>5.0</v>
      </c>
      <c r="Q276" s="133">
        <v>10.0</v>
      </c>
      <c r="R276" s="133">
        <v>5.0</v>
      </c>
    </row>
    <row r="277">
      <c r="A277" s="133" t="s">
        <v>502</v>
      </c>
      <c r="B277" s="134">
        <v>44886.0</v>
      </c>
      <c r="C277" s="133">
        <v>40.0</v>
      </c>
      <c r="D277" s="133">
        <v>60.0</v>
      </c>
      <c r="E277" s="133">
        <v>20.0</v>
      </c>
      <c r="F277" s="133">
        <v>40.0</v>
      </c>
      <c r="G277" s="133">
        <v>40.0</v>
      </c>
      <c r="H277" s="133">
        <v>40.0</v>
      </c>
      <c r="I277" s="133">
        <v>10.0</v>
      </c>
      <c r="J277" s="133">
        <v>20.0</v>
      </c>
      <c r="K277" s="133">
        <v>20.0</v>
      </c>
      <c r="L277" s="133">
        <v>40.0</v>
      </c>
      <c r="M277" s="133">
        <v>0.0</v>
      </c>
      <c r="N277" s="133">
        <v>20.0</v>
      </c>
      <c r="O277" s="133">
        <v>300.0</v>
      </c>
      <c r="P277" s="133">
        <v>1.0</v>
      </c>
      <c r="Q277" s="133">
        <v>5.0</v>
      </c>
      <c r="R277" s="133">
        <v>3.0</v>
      </c>
    </row>
    <row r="278">
      <c r="A278" s="133" t="s">
        <v>503</v>
      </c>
      <c r="B278" s="134">
        <v>44886.0</v>
      </c>
      <c r="C278" s="133">
        <v>80.0</v>
      </c>
      <c r="D278" s="133">
        <v>80.0</v>
      </c>
      <c r="E278" s="133">
        <v>30.0</v>
      </c>
      <c r="F278" s="133">
        <v>60.0</v>
      </c>
      <c r="G278" s="133">
        <v>0.0</v>
      </c>
      <c r="H278" s="133">
        <v>100.0</v>
      </c>
      <c r="I278" s="133">
        <v>80.0</v>
      </c>
      <c r="J278" s="133">
        <v>50.0</v>
      </c>
      <c r="K278" s="133">
        <v>20.0</v>
      </c>
      <c r="L278" s="133">
        <v>90.0</v>
      </c>
      <c r="M278" s="133">
        <v>30.0</v>
      </c>
      <c r="N278" s="133">
        <v>0.0</v>
      </c>
      <c r="O278" s="133">
        <v>500.0</v>
      </c>
      <c r="P278" s="133">
        <v>4.0</v>
      </c>
      <c r="Q278" s="133">
        <v>10.0</v>
      </c>
      <c r="R278" s="133">
        <v>7.0</v>
      </c>
    </row>
    <row r="279">
      <c r="A279" s="133" t="s">
        <v>504</v>
      </c>
      <c r="B279" s="134">
        <v>44886.0</v>
      </c>
      <c r="C279" s="133">
        <v>0.0</v>
      </c>
      <c r="D279" s="133">
        <v>0.0</v>
      </c>
      <c r="E279" s="133">
        <v>0.0</v>
      </c>
      <c r="F279" s="133">
        <v>0.0</v>
      </c>
      <c r="G279" s="133">
        <v>0.0</v>
      </c>
      <c r="H279" s="133">
        <v>0.0</v>
      </c>
      <c r="I279" s="133">
        <v>0.0</v>
      </c>
      <c r="J279" s="133">
        <v>0.0</v>
      </c>
      <c r="K279" s="133">
        <v>0.0</v>
      </c>
      <c r="L279" s="133">
        <v>0.0</v>
      </c>
      <c r="M279" s="133">
        <v>0.0</v>
      </c>
      <c r="N279" s="133">
        <v>0.0</v>
      </c>
      <c r="O279" s="133">
        <v>100.0</v>
      </c>
      <c r="P279" s="133">
        <v>3.0</v>
      </c>
      <c r="Q279" s="133">
        <v>10.0</v>
      </c>
      <c r="R279" s="133">
        <v>0.0</v>
      </c>
    </row>
    <row r="280">
      <c r="A280" s="133" t="s">
        <v>505</v>
      </c>
      <c r="B280" s="134">
        <v>44886.0</v>
      </c>
      <c r="C280" s="133">
        <v>0.0</v>
      </c>
      <c r="D280" s="133">
        <v>0.0</v>
      </c>
      <c r="E280" s="133">
        <v>0.0</v>
      </c>
      <c r="F280" s="133">
        <v>0.0</v>
      </c>
      <c r="G280" s="133">
        <v>0.0</v>
      </c>
      <c r="H280" s="133">
        <v>0.0</v>
      </c>
      <c r="I280" s="133">
        <v>0.0</v>
      </c>
      <c r="J280" s="133">
        <v>0.0</v>
      </c>
      <c r="K280" s="133">
        <v>0.0</v>
      </c>
      <c r="L280" s="133">
        <v>0.0</v>
      </c>
      <c r="M280" s="133">
        <v>0.0</v>
      </c>
      <c r="N280" s="133">
        <v>0.0</v>
      </c>
      <c r="O280" s="133">
        <v>0.0</v>
      </c>
      <c r="P280" s="133">
        <v>0.0</v>
      </c>
      <c r="Q280" s="133">
        <v>0.0</v>
      </c>
      <c r="R280" s="133">
        <v>0.0</v>
      </c>
    </row>
    <row r="281">
      <c r="A281" s="133" t="s">
        <v>506</v>
      </c>
      <c r="B281" s="134">
        <v>44886.0</v>
      </c>
      <c r="C281" s="133">
        <v>40.0</v>
      </c>
      <c r="D281" s="133">
        <v>0.0</v>
      </c>
      <c r="E281" s="133">
        <v>5.0</v>
      </c>
      <c r="F281" s="133">
        <v>50.0</v>
      </c>
      <c r="G281" s="133">
        <v>64.0</v>
      </c>
      <c r="H281" s="133">
        <v>0.0</v>
      </c>
      <c r="I281" s="133">
        <v>30.0</v>
      </c>
      <c r="J281" s="133">
        <v>20.0</v>
      </c>
      <c r="K281" s="133">
        <v>0.0</v>
      </c>
      <c r="L281" s="133">
        <v>30.0</v>
      </c>
      <c r="M281" s="133">
        <v>0.0</v>
      </c>
      <c r="N281" s="133">
        <v>30.0</v>
      </c>
      <c r="O281" s="133">
        <v>200.0</v>
      </c>
      <c r="P281" s="133">
        <v>5.0</v>
      </c>
      <c r="Q281" s="133">
        <v>10.0</v>
      </c>
      <c r="R281" s="133">
        <v>4.0</v>
      </c>
    </row>
    <row r="282">
      <c r="A282" s="133" t="s">
        <v>507</v>
      </c>
      <c r="B282" s="134">
        <v>44886.0</v>
      </c>
      <c r="C282" s="133">
        <v>60.0</v>
      </c>
      <c r="D282" s="133">
        <v>80.0</v>
      </c>
      <c r="E282" s="133">
        <v>15.0</v>
      </c>
      <c r="F282" s="133">
        <v>50.0</v>
      </c>
      <c r="G282" s="133">
        <v>40.0</v>
      </c>
      <c r="H282" s="133">
        <v>0.0</v>
      </c>
      <c r="I282" s="133">
        <v>40.0</v>
      </c>
      <c r="J282" s="133">
        <v>30.0</v>
      </c>
      <c r="K282" s="133">
        <v>30.0</v>
      </c>
      <c r="L282" s="133">
        <v>0.0</v>
      </c>
      <c r="M282" s="133">
        <v>50.0</v>
      </c>
      <c r="N282" s="133">
        <v>20.0</v>
      </c>
      <c r="O282" s="133">
        <v>200.0</v>
      </c>
      <c r="P282" s="133">
        <v>0.0</v>
      </c>
      <c r="Q282" s="133">
        <v>10.0</v>
      </c>
      <c r="R282" s="133">
        <v>3.0</v>
      </c>
    </row>
    <row r="283">
      <c r="A283" s="133" t="s">
        <v>508</v>
      </c>
      <c r="B283" s="134">
        <v>44886.0</v>
      </c>
      <c r="C283" s="133">
        <v>0.0</v>
      </c>
      <c r="D283" s="133">
        <v>0.0</v>
      </c>
      <c r="E283" s="133">
        <v>20.0</v>
      </c>
      <c r="F283" s="133">
        <v>0.0</v>
      </c>
      <c r="G283" s="133">
        <v>0.0</v>
      </c>
      <c r="H283" s="133">
        <v>0.0</v>
      </c>
      <c r="I283" s="133">
        <v>0.0</v>
      </c>
      <c r="J283" s="133">
        <v>0.0</v>
      </c>
      <c r="K283" s="133">
        <v>0.0</v>
      </c>
      <c r="L283" s="133">
        <v>30.0</v>
      </c>
      <c r="M283" s="133">
        <v>0.0</v>
      </c>
      <c r="N283" s="133">
        <v>0.0</v>
      </c>
      <c r="O283" s="133">
        <v>100.0</v>
      </c>
      <c r="P283" s="133">
        <v>3.0</v>
      </c>
      <c r="Q283" s="133">
        <v>10.0</v>
      </c>
      <c r="R283" s="133">
        <v>3.0</v>
      </c>
    </row>
    <row r="284">
      <c r="A284" s="133" t="s">
        <v>509</v>
      </c>
      <c r="B284" s="134">
        <v>44886.0</v>
      </c>
      <c r="C284" s="133">
        <v>0.0</v>
      </c>
      <c r="D284" s="133">
        <v>0.0</v>
      </c>
      <c r="E284" s="133">
        <v>0.0</v>
      </c>
      <c r="F284" s="133">
        <v>0.0</v>
      </c>
      <c r="G284" s="133">
        <v>0.0</v>
      </c>
      <c r="H284" s="133">
        <v>0.0</v>
      </c>
      <c r="I284" s="133">
        <v>0.0</v>
      </c>
      <c r="J284" s="133">
        <v>0.0</v>
      </c>
      <c r="K284" s="133">
        <v>0.0</v>
      </c>
      <c r="L284" s="133">
        <v>0.0</v>
      </c>
      <c r="M284" s="133">
        <v>50.0</v>
      </c>
      <c r="N284" s="133">
        <v>0.0</v>
      </c>
      <c r="O284" s="133">
        <v>0.0</v>
      </c>
      <c r="P284" s="133">
        <v>0.0</v>
      </c>
      <c r="Q284" s="133">
        <v>0.0</v>
      </c>
      <c r="R284" s="133">
        <v>0.0</v>
      </c>
    </row>
    <row r="285">
      <c r="A285" s="133" t="s">
        <v>510</v>
      </c>
      <c r="B285" s="134">
        <v>44886.0</v>
      </c>
    </row>
    <row r="286">
      <c r="A286" s="133" t="s">
        <v>511</v>
      </c>
      <c r="B286" s="134">
        <v>44886.0</v>
      </c>
      <c r="C286" s="133">
        <v>20.0</v>
      </c>
      <c r="D286" s="133">
        <v>0.0</v>
      </c>
      <c r="E286" s="133">
        <v>10.0</v>
      </c>
      <c r="F286" s="133">
        <v>0.0</v>
      </c>
      <c r="G286" s="133">
        <v>0.0</v>
      </c>
      <c r="H286" s="133">
        <v>0.0</v>
      </c>
      <c r="I286" s="133">
        <v>10.0</v>
      </c>
      <c r="J286" s="133">
        <v>100.0</v>
      </c>
      <c r="K286" s="133">
        <v>30.0</v>
      </c>
      <c r="L286" s="133">
        <v>0.0</v>
      </c>
      <c r="M286" s="133">
        <v>0.0</v>
      </c>
      <c r="N286" s="133">
        <v>0.0</v>
      </c>
      <c r="O286" s="133">
        <v>0.0</v>
      </c>
      <c r="P286" s="133">
        <v>0.0</v>
      </c>
      <c r="Q286" s="133">
        <v>0.0</v>
      </c>
      <c r="R286" s="133">
        <v>6.0</v>
      </c>
    </row>
    <row r="287">
      <c r="A287" s="133" t="s">
        <v>512</v>
      </c>
      <c r="B287" s="134">
        <v>44886.0</v>
      </c>
      <c r="C287" s="133">
        <v>20.0</v>
      </c>
      <c r="D287" s="133">
        <v>50.0</v>
      </c>
      <c r="E287" s="133">
        <v>20.0</v>
      </c>
      <c r="F287" s="133">
        <v>50.0</v>
      </c>
      <c r="G287" s="133">
        <v>32.0</v>
      </c>
      <c r="H287" s="133">
        <v>50.0</v>
      </c>
      <c r="I287" s="133">
        <v>70.0</v>
      </c>
      <c r="J287" s="133">
        <v>20.0</v>
      </c>
      <c r="K287" s="133">
        <v>10.0</v>
      </c>
      <c r="L287" s="133">
        <v>70.0</v>
      </c>
      <c r="M287" s="133">
        <v>0.0</v>
      </c>
      <c r="N287" s="133">
        <v>9.0</v>
      </c>
      <c r="O287" s="133">
        <v>200.0</v>
      </c>
      <c r="P287" s="133">
        <v>5.0</v>
      </c>
      <c r="Q287" s="133">
        <v>10.0</v>
      </c>
      <c r="R287" s="133">
        <v>2.0</v>
      </c>
    </row>
    <row r="288">
      <c r="A288" s="133" t="s">
        <v>487</v>
      </c>
      <c r="B288" s="134">
        <v>44916.0</v>
      </c>
      <c r="C288" s="133">
        <v>80.0</v>
      </c>
      <c r="D288" s="133">
        <v>100.0</v>
      </c>
      <c r="E288" s="133">
        <v>50.0</v>
      </c>
      <c r="F288" s="133">
        <v>100.0</v>
      </c>
      <c r="G288" s="133">
        <v>100.0</v>
      </c>
      <c r="H288" s="133">
        <v>50.0</v>
      </c>
      <c r="I288" s="133">
        <v>70.0</v>
      </c>
      <c r="J288" s="133">
        <v>40.0</v>
      </c>
      <c r="K288" s="133">
        <v>40.0</v>
      </c>
      <c r="L288" s="133">
        <v>50.0</v>
      </c>
      <c r="M288" s="133">
        <v>0.0</v>
      </c>
      <c r="N288" s="133">
        <v>50.0</v>
      </c>
      <c r="O288" s="133">
        <v>400.0</v>
      </c>
      <c r="P288" s="133">
        <v>5.0</v>
      </c>
      <c r="Q288" s="133">
        <v>10.0</v>
      </c>
      <c r="R288" s="133">
        <v>0.0</v>
      </c>
    </row>
    <row r="289">
      <c r="A289" s="133" t="s">
        <v>488</v>
      </c>
      <c r="B289" s="134">
        <v>44916.0</v>
      </c>
      <c r="C289" s="133">
        <v>60.0</v>
      </c>
      <c r="D289" s="133">
        <v>140.0</v>
      </c>
      <c r="E289" s="133">
        <v>40.0</v>
      </c>
      <c r="F289" s="133">
        <v>120.0</v>
      </c>
      <c r="G289" s="133">
        <v>120.0</v>
      </c>
      <c r="H289" s="133">
        <v>50.0</v>
      </c>
      <c r="I289" s="133">
        <v>80.0</v>
      </c>
      <c r="J289" s="133">
        <v>50.0</v>
      </c>
      <c r="K289" s="133">
        <v>30.0</v>
      </c>
      <c r="N289" s="133">
        <v>30.0</v>
      </c>
      <c r="O289" s="133">
        <v>400.0</v>
      </c>
      <c r="Q289" s="133">
        <v>10.0</v>
      </c>
      <c r="R289" s="133">
        <v>0.0</v>
      </c>
    </row>
    <row r="290">
      <c r="A290" s="133" t="s">
        <v>489</v>
      </c>
      <c r="B290" s="134">
        <v>44916.0</v>
      </c>
      <c r="C290" s="133">
        <v>0.0</v>
      </c>
      <c r="D290" s="133">
        <v>60.0</v>
      </c>
      <c r="E290" s="133">
        <v>10.0</v>
      </c>
      <c r="F290" s="133">
        <v>40.0</v>
      </c>
      <c r="G290" s="133">
        <v>40.0</v>
      </c>
      <c r="K290" s="133">
        <v>20.0</v>
      </c>
      <c r="N290" s="133">
        <v>0.0</v>
      </c>
      <c r="O290" s="133">
        <v>100.0</v>
      </c>
      <c r="Q290" s="133">
        <v>0.0</v>
      </c>
      <c r="R290" s="133">
        <v>0.0</v>
      </c>
    </row>
    <row r="291">
      <c r="A291" s="133" t="s">
        <v>490</v>
      </c>
      <c r="B291" s="134">
        <v>44916.0</v>
      </c>
      <c r="C291" s="133">
        <v>20.0</v>
      </c>
      <c r="D291" s="133">
        <v>0.0</v>
      </c>
      <c r="E291" s="133">
        <v>20.0</v>
      </c>
      <c r="F291" s="133">
        <v>40.0</v>
      </c>
      <c r="G291" s="133">
        <v>44.0</v>
      </c>
      <c r="H291" s="133">
        <v>0.0</v>
      </c>
      <c r="I291" s="133">
        <v>10.0</v>
      </c>
      <c r="J291" s="133">
        <v>20.0</v>
      </c>
      <c r="K291" s="133">
        <v>10.0</v>
      </c>
      <c r="L291" s="133">
        <v>40.0</v>
      </c>
      <c r="N291" s="133">
        <v>0.0</v>
      </c>
      <c r="O291" s="133">
        <v>200.0</v>
      </c>
      <c r="Q291" s="133">
        <v>6.0</v>
      </c>
      <c r="R291" s="133">
        <v>3.0</v>
      </c>
    </row>
    <row r="292">
      <c r="A292" s="133" t="s">
        <v>491</v>
      </c>
      <c r="B292" s="134">
        <v>44916.0</v>
      </c>
      <c r="C292" s="133">
        <v>40.0</v>
      </c>
      <c r="D292" s="133">
        <v>160.0</v>
      </c>
      <c r="E292" s="133">
        <v>50.0</v>
      </c>
      <c r="F292" s="133">
        <v>100.0</v>
      </c>
      <c r="G292" s="133">
        <v>100.0</v>
      </c>
      <c r="H292" s="133">
        <v>50.0</v>
      </c>
      <c r="I292" s="133">
        <v>0.0</v>
      </c>
      <c r="J292" s="133">
        <v>50.0</v>
      </c>
      <c r="K292" s="133">
        <v>30.0</v>
      </c>
      <c r="L292" s="133">
        <v>0.0</v>
      </c>
      <c r="M292" s="133">
        <v>0.0</v>
      </c>
      <c r="N292" s="133">
        <v>0.0</v>
      </c>
      <c r="O292" s="133">
        <v>600.0</v>
      </c>
      <c r="P292" s="133">
        <v>5.0</v>
      </c>
      <c r="Q292" s="133">
        <v>10.0</v>
      </c>
      <c r="R292" s="133">
        <v>2.0</v>
      </c>
    </row>
    <row r="293">
      <c r="A293" s="133" t="s">
        <v>492</v>
      </c>
      <c r="B293" s="134">
        <v>44916.0</v>
      </c>
      <c r="C293" s="133">
        <v>0.0</v>
      </c>
      <c r="D293" s="133">
        <v>40.0</v>
      </c>
      <c r="E293" s="133">
        <v>5.0</v>
      </c>
      <c r="F293" s="133">
        <v>30.0</v>
      </c>
      <c r="G293" s="133">
        <v>32.0</v>
      </c>
      <c r="H293" s="133">
        <v>10.0</v>
      </c>
      <c r="I293" s="133">
        <v>20.0</v>
      </c>
      <c r="J293" s="133">
        <v>10.0</v>
      </c>
      <c r="K293" s="133">
        <v>20.0</v>
      </c>
      <c r="N293" s="133">
        <v>20.0</v>
      </c>
      <c r="O293" s="133">
        <v>100.0</v>
      </c>
      <c r="Q293" s="133">
        <v>5.0</v>
      </c>
      <c r="R293" s="133">
        <v>1.0</v>
      </c>
    </row>
    <row r="294">
      <c r="A294" s="133" t="s">
        <v>493</v>
      </c>
      <c r="B294" s="134">
        <v>44916.0</v>
      </c>
      <c r="C294" s="133">
        <v>40.0</v>
      </c>
      <c r="D294" s="133">
        <v>0.0</v>
      </c>
      <c r="E294" s="133">
        <v>25.0</v>
      </c>
      <c r="F294" s="133">
        <v>0.0</v>
      </c>
      <c r="G294" s="133">
        <v>0.0</v>
      </c>
      <c r="H294" s="133">
        <v>0.0</v>
      </c>
      <c r="I294" s="133">
        <v>0.0</v>
      </c>
      <c r="J294" s="133">
        <v>20.0</v>
      </c>
      <c r="K294" s="133">
        <v>20.0</v>
      </c>
      <c r="L294" s="133">
        <v>0.0</v>
      </c>
      <c r="M294" s="133">
        <v>0.0</v>
      </c>
      <c r="N294" s="133">
        <v>40.0</v>
      </c>
      <c r="O294" s="133">
        <v>400.0</v>
      </c>
      <c r="P294" s="133">
        <v>4.0</v>
      </c>
      <c r="Q294" s="133">
        <v>10.0</v>
      </c>
      <c r="R294" s="133">
        <v>4.0</v>
      </c>
    </row>
    <row r="295">
      <c r="A295" s="133" t="s">
        <v>494</v>
      </c>
      <c r="B295" s="134">
        <v>44916.0</v>
      </c>
      <c r="C295" s="133">
        <v>0.0</v>
      </c>
      <c r="D295" s="133">
        <v>50.0</v>
      </c>
      <c r="E295" s="133">
        <v>20.0</v>
      </c>
      <c r="F295" s="133">
        <v>50.0</v>
      </c>
      <c r="G295" s="133">
        <v>52.0</v>
      </c>
      <c r="H295" s="133">
        <v>0.0</v>
      </c>
      <c r="I295" s="133">
        <v>30.0</v>
      </c>
      <c r="J295" s="133">
        <v>0.0</v>
      </c>
      <c r="K295" s="133">
        <v>30.0</v>
      </c>
      <c r="L295" s="133">
        <v>60.0</v>
      </c>
      <c r="M295" s="133">
        <v>0.0</v>
      </c>
      <c r="N295" s="133">
        <v>0.0</v>
      </c>
      <c r="O295" s="133">
        <v>200.0</v>
      </c>
      <c r="P295" s="133">
        <v>0.0</v>
      </c>
      <c r="Q295" s="133">
        <v>10.0</v>
      </c>
      <c r="R295" s="133">
        <v>0.0</v>
      </c>
    </row>
    <row r="296">
      <c r="A296" s="133" t="s">
        <v>495</v>
      </c>
      <c r="B296" s="134">
        <v>44916.0</v>
      </c>
      <c r="C296" s="133">
        <v>80.0</v>
      </c>
      <c r="D296" s="133">
        <v>100.0</v>
      </c>
      <c r="E296" s="133">
        <v>45.0</v>
      </c>
      <c r="F296" s="133">
        <v>60.0</v>
      </c>
      <c r="G296" s="133">
        <v>60.0</v>
      </c>
      <c r="H296" s="133">
        <v>50.0</v>
      </c>
      <c r="I296" s="133">
        <v>60.0</v>
      </c>
      <c r="J296" s="133">
        <v>40.0</v>
      </c>
      <c r="K296" s="133">
        <v>0.0</v>
      </c>
      <c r="N296" s="133">
        <v>40.0</v>
      </c>
      <c r="O296" s="133">
        <v>400.0</v>
      </c>
      <c r="Q296" s="133">
        <v>10.0</v>
      </c>
      <c r="R296" s="133">
        <v>0.0</v>
      </c>
    </row>
    <row r="297">
      <c r="A297" s="133" t="s">
        <v>496</v>
      </c>
      <c r="B297" s="134">
        <v>44916.0</v>
      </c>
      <c r="C297" s="133">
        <v>100.0</v>
      </c>
      <c r="D297" s="133">
        <v>140.0</v>
      </c>
      <c r="E297" s="133">
        <v>50.0</v>
      </c>
      <c r="F297" s="133">
        <v>120.0</v>
      </c>
      <c r="G297" s="133">
        <v>116.0</v>
      </c>
      <c r="H297" s="133">
        <v>100.0</v>
      </c>
      <c r="I297" s="133">
        <v>90.0</v>
      </c>
      <c r="J297" s="133">
        <v>60.0</v>
      </c>
      <c r="K297" s="133">
        <v>30.0</v>
      </c>
      <c r="L297" s="133">
        <v>90.0</v>
      </c>
      <c r="M297" s="133">
        <v>20.0</v>
      </c>
      <c r="N297" s="133">
        <v>80.0</v>
      </c>
      <c r="O297" s="133">
        <v>500.0</v>
      </c>
      <c r="P297" s="133">
        <v>5.0</v>
      </c>
      <c r="Q297" s="133">
        <v>10.0</v>
      </c>
      <c r="R297" s="133">
        <v>0.0</v>
      </c>
    </row>
    <row r="298">
      <c r="A298" s="133" t="s">
        <v>497</v>
      </c>
      <c r="B298" s="134">
        <v>44916.0</v>
      </c>
      <c r="C298" s="133">
        <v>80.0</v>
      </c>
      <c r="D298" s="133">
        <v>70.0</v>
      </c>
      <c r="E298" s="133">
        <v>10.0</v>
      </c>
      <c r="F298" s="133">
        <v>100.0</v>
      </c>
      <c r="G298" s="133">
        <v>100.0</v>
      </c>
      <c r="H298" s="133">
        <v>50.0</v>
      </c>
      <c r="I298" s="133">
        <v>60.0</v>
      </c>
      <c r="J298" s="133">
        <v>50.0</v>
      </c>
      <c r="K298" s="133">
        <v>40.0</v>
      </c>
      <c r="L298" s="133">
        <v>50.0</v>
      </c>
      <c r="M298" s="133">
        <v>0.0</v>
      </c>
      <c r="N298" s="133">
        <v>50.0</v>
      </c>
      <c r="O298" s="133">
        <v>500.0</v>
      </c>
      <c r="P298" s="133">
        <v>5.0</v>
      </c>
      <c r="Q298" s="133">
        <v>10.0</v>
      </c>
      <c r="R298" s="133">
        <v>0.0</v>
      </c>
    </row>
    <row r="299">
      <c r="A299" s="133" t="s">
        <v>498</v>
      </c>
      <c r="B299" s="134">
        <v>44916.0</v>
      </c>
      <c r="C299" s="133">
        <v>120.0</v>
      </c>
      <c r="D299" s="133">
        <v>250.0</v>
      </c>
      <c r="E299" s="133">
        <v>100.0</v>
      </c>
      <c r="F299" s="133">
        <v>100.0</v>
      </c>
      <c r="G299" s="133">
        <v>100.0</v>
      </c>
      <c r="H299" s="133">
        <v>50.0</v>
      </c>
      <c r="I299" s="133">
        <v>100.0</v>
      </c>
      <c r="J299" s="133">
        <v>60.0</v>
      </c>
      <c r="K299" s="133">
        <v>30.0</v>
      </c>
      <c r="L299" s="133">
        <v>100.0</v>
      </c>
      <c r="M299" s="133">
        <v>50.0</v>
      </c>
      <c r="N299" s="133">
        <v>100.0</v>
      </c>
      <c r="O299" s="133">
        <v>600.0</v>
      </c>
      <c r="P299" s="133">
        <v>7.0</v>
      </c>
      <c r="Q299" s="133">
        <v>25.0</v>
      </c>
      <c r="R299" s="133">
        <v>0.0</v>
      </c>
    </row>
    <row r="300">
      <c r="A300" s="133" t="s">
        <v>499</v>
      </c>
      <c r="B300" s="134">
        <v>44916.0</v>
      </c>
      <c r="C300" s="133">
        <v>60.0</v>
      </c>
      <c r="D300" s="133">
        <v>80.0</v>
      </c>
      <c r="E300" s="133">
        <v>5.0</v>
      </c>
      <c r="F300" s="133">
        <v>60.0</v>
      </c>
      <c r="G300" s="133">
        <v>80.0</v>
      </c>
      <c r="H300" s="133">
        <v>0.0</v>
      </c>
      <c r="I300" s="133">
        <v>0.0</v>
      </c>
      <c r="J300" s="133">
        <v>40.0</v>
      </c>
      <c r="K300" s="133">
        <v>0.0</v>
      </c>
      <c r="L300" s="133">
        <v>0.0</v>
      </c>
      <c r="M300" s="133">
        <v>0.0</v>
      </c>
      <c r="N300" s="133">
        <v>0.0</v>
      </c>
      <c r="O300" s="133">
        <v>300.0</v>
      </c>
      <c r="P300" s="133">
        <v>3.0</v>
      </c>
      <c r="Q300" s="133">
        <v>10.0</v>
      </c>
      <c r="R300" s="133">
        <v>0.0</v>
      </c>
    </row>
    <row r="301">
      <c r="A301" s="133" t="s">
        <v>500</v>
      </c>
      <c r="B301" s="134">
        <v>44916.0</v>
      </c>
      <c r="C301" s="133">
        <v>100.0</v>
      </c>
      <c r="D301" s="133">
        <v>300.0</v>
      </c>
      <c r="E301" s="133">
        <v>35.0</v>
      </c>
      <c r="F301" s="133">
        <v>200.0</v>
      </c>
      <c r="G301" s="133">
        <v>200.0</v>
      </c>
      <c r="H301" s="133">
        <v>150.0</v>
      </c>
      <c r="I301" s="133">
        <v>100.0</v>
      </c>
      <c r="J301" s="133">
        <v>100.0</v>
      </c>
      <c r="K301" s="133">
        <v>80.0</v>
      </c>
      <c r="L301" s="133">
        <v>100.0</v>
      </c>
      <c r="M301" s="133">
        <v>0.0</v>
      </c>
      <c r="N301" s="133">
        <v>100.0</v>
      </c>
      <c r="O301" s="133">
        <v>1000.0</v>
      </c>
      <c r="P301" s="133">
        <v>5.0</v>
      </c>
      <c r="Q301" s="133">
        <v>10.0</v>
      </c>
      <c r="R301" s="133">
        <v>0.0</v>
      </c>
    </row>
    <row r="302">
      <c r="A302" s="133" t="s">
        <v>501</v>
      </c>
      <c r="B302" s="134">
        <v>44916.0</v>
      </c>
      <c r="C302" s="133">
        <v>60.0</v>
      </c>
      <c r="D302" s="133">
        <v>70.0</v>
      </c>
      <c r="E302" s="133">
        <v>10.0</v>
      </c>
      <c r="F302" s="133">
        <v>10.0</v>
      </c>
      <c r="G302" s="133">
        <v>40.0</v>
      </c>
      <c r="H302" s="133">
        <v>50.0</v>
      </c>
      <c r="I302" s="133">
        <v>0.0</v>
      </c>
      <c r="J302" s="133">
        <v>20.0</v>
      </c>
      <c r="K302" s="133">
        <v>10.0</v>
      </c>
      <c r="L302" s="133">
        <v>0.0</v>
      </c>
      <c r="M302" s="133">
        <v>0.0</v>
      </c>
      <c r="N302" s="133">
        <v>40.0</v>
      </c>
      <c r="O302" s="133">
        <v>400.0</v>
      </c>
      <c r="P302" s="133">
        <v>3.0</v>
      </c>
      <c r="Q302" s="133">
        <v>7.0</v>
      </c>
      <c r="R302" s="133">
        <v>4.0</v>
      </c>
    </row>
    <row r="303">
      <c r="A303" s="133" t="s">
        <v>502</v>
      </c>
      <c r="B303" s="134">
        <v>44916.0</v>
      </c>
      <c r="C303" s="133">
        <v>0.0</v>
      </c>
      <c r="D303" s="133">
        <v>60.0</v>
      </c>
      <c r="E303" s="133">
        <v>20.0</v>
      </c>
      <c r="F303" s="133">
        <v>40.0</v>
      </c>
      <c r="G303" s="133">
        <v>40.0</v>
      </c>
      <c r="H303" s="133">
        <v>26.0</v>
      </c>
      <c r="I303" s="133">
        <v>40.0</v>
      </c>
      <c r="J303" s="133">
        <v>20.0</v>
      </c>
      <c r="K303" s="133">
        <v>0.0</v>
      </c>
      <c r="L303" s="133">
        <v>10.0</v>
      </c>
      <c r="M303" s="133">
        <v>0.0</v>
      </c>
      <c r="N303" s="133">
        <v>0.0</v>
      </c>
      <c r="O303" s="133">
        <v>300.0</v>
      </c>
      <c r="P303" s="133">
        <v>2.0</v>
      </c>
      <c r="Q303" s="133">
        <v>2.0</v>
      </c>
      <c r="R303" s="133">
        <v>0.0</v>
      </c>
    </row>
    <row r="304">
      <c r="A304" s="133" t="s">
        <v>503</v>
      </c>
      <c r="B304" s="134">
        <v>44916.0</v>
      </c>
      <c r="C304" s="133">
        <v>0.0</v>
      </c>
      <c r="D304" s="133">
        <v>60.0</v>
      </c>
      <c r="E304" s="133">
        <v>15.0</v>
      </c>
      <c r="F304" s="133">
        <v>20.0</v>
      </c>
      <c r="G304" s="133">
        <v>40.0</v>
      </c>
      <c r="H304" s="133">
        <v>50.0</v>
      </c>
      <c r="I304" s="133">
        <v>20.0</v>
      </c>
      <c r="J304" s="133">
        <v>20.0</v>
      </c>
      <c r="K304" s="133">
        <v>20.0</v>
      </c>
      <c r="L304" s="133">
        <v>20.0</v>
      </c>
      <c r="M304" s="133">
        <v>0.0</v>
      </c>
      <c r="N304" s="133">
        <v>0.0</v>
      </c>
      <c r="O304" s="133">
        <v>200.0</v>
      </c>
      <c r="P304" s="133">
        <v>4.0</v>
      </c>
      <c r="Q304" s="133">
        <v>10.0</v>
      </c>
      <c r="R304" s="133">
        <v>2.0</v>
      </c>
    </row>
    <row r="305">
      <c r="A305" s="133" t="s">
        <v>504</v>
      </c>
      <c r="B305" s="134">
        <v>44916.0</v>
      </c>
      <c r="C305" s="133">
        <v>60.0</v>
      </c>
      <c r="D305" s="133">
        <v>120.0</v>
      </c>
      <c r="E305" s="133">
        <v>30.0</v>
      </c>
      <c r="F305" s="133">
        <v>60.0</v>
      </c>
      <c r="G305" s="133">
        <v>0.0</v>
      </c>
      <c r="H305" s="133">
        <v>50.0</v>
      </c>
      <c r="I305" s="133">
        <v>80.0</v>
      </c>
      <c r="J305" s="133">
        <v>30.0</v>
      </c>
      <c r="K305" s="133">
        <v>20.0</v>
      </c>
      <c r="L305" s="133">
        <v>30.0</v>
      </c>
      <c r="M305" s="133">
        <v>40.0</v>
      </c>
      <c r="N305" s="133">
        <v>38.0</v>
      </c>
      <c r="O305" s="133">
        <v>2000.0</v>
      </c>
      <c r="P305" s="133">
        <v>2.0</v>
      </c>
      <c r="Q305" s="133">
        <v>9.0</v>
      </c>
      <c r="R305" s="133">
        <v>1.0</v>
      </c>
    </row>
    <row r="306">
      <c r="A306" s="133" t="s">
        <v>505</v>
      </c>
      <c r="B306" s="134">
        <v>44916.0</v>
      </c>
      <c r="C306" s="133">
        <v>20.0</v>
      </c>
      <c r="D306" s="133">
        <v>50.0</v>
      </c>
      <c r="E306" s="133">
        <v>40.0</v>
      </c>
      <c r="F306" s="133">
        <v>30.0</v>
      </c>
      <c r="G306" s="133">
        <v>20.0</v>
      </c>
      <c r="H306" s="133">
        <v>38.0</v>
      </c>
      <c r="I306" s="133">
        <v>0.0</v>
      </c>
      <c r="J306" s="133">
        <v>20.0</v>
      </c>
      <c r="K306" s="133">
        <v>10.0</v>
      </c>
      <c r="L306" s="133">
        <v>10.0</v>
      </c>
      <c r="M306" s="133">
        <v>0.0</v>
      </c>
      <c r="N306" s="133">
        <v>0.0</v>
      </c>
      <c r="O306" s="133">
        <v>100.0</v>
      </c>
      <c r="P306" s="133">
        <v>0.0</v>
      </c>
      <c r="Q306" s="133">
        <v>5.0</v>
      </c>
      <c r="R306" s="133">
        <v>0.0</v>
      </c>
    </row>
    <row r="307">
      <c r="A307" s="133" t="s">
        <v>506</v>
      </c>
      <c r="B307" s="134">
        <v>44916.0</v>
      </c>
      <c r="C307" s="133">
        <v>0.0</v>
      </c>
      <c r="D307" s="133">
        <v>0.0</v>
      </c>
      <c r="E307" s="133">
        <v>20.0</v>
      </c>
      <c r="F307" s="133">
        <v>0.0</v>
      </c>
      <c r="G307" s="133">
        <v>44.0</v>
      </c>
      <c r="H307" s="133">
        <v>50.0</v>
      </c>
      <c r="I307" s="133">
        <v>0.0</v>
      </c>
      <c r="J307" s="133">
        <v>20.0</v>
      </c>
      <c r="K307" s="133">
        <v>0.0</v>
      </c>
      <c r="L307" s="133">
        <v>50.0</v>
      </c>
      <c r="M307" s="133">
        <v>0.0</v>
      </c>
      <c r="N307" s="133">
        <v>0.0</v>
      </c>
      <c r="O307" s="133">
        <v>100.0</v>
      </c>
      <c r="P307" s="133">
        <v>0.0</v>
      </c>
      <c r="Q307" s="133">
        <v>0.0</v>
      </c>
      <c r="R307" s="133">
        <v>2.0</v>
      </c>
    </row>
    <row r="308">
      <c r="A308" s="133" t="s">
        <v>507</v>
      </c>
      <c r="B308" s="134">
        <v>44916.0</v>
      </c>
      <c r="C308" s="133">
        <v>20.0</v>
      </c>
      <c r="D308" s="133">
        <v>120.0</v>
      </c>
      <c r="E308" s="133">
        <v>30.0</v>
      </c>
      <c r="F308" s="133">
        <v>80.0</v>
      </c>
      <c r="G308" s="133">
        <v>80.0</v>
      </c>
      <c r="H308" s="133">
        <v>50.0</v>
      </c>
      <c r="I308" s="133">
        <v>40.0</v>
      </c>
      <c r="J308" s="133">
        <v>40.0</v>
      </c>
      <c r="K308" s="133">
        <v>20.0</v>
      </c>
      <c r="L308" s="133">
        <v>10.0</v>
      </c>
      <c r="M308" s="133">
        <v>0.0</v>
      </c>
      <c r="N308" s="133">
        <v>24.0</v>
      </c>
      <c r="O308" s="133">
        <v>300.0</v>
      </c>
      <c r="P308" s="133">
        <v>2.0</v>
      </c>
      <c r="Q308" s="133">
        <v>10.0</v>
      </c>
      <c r="R308" s="133">
        <v>3.0</v>
      </c>
    </row>
    <row r="309">
      <c r="A309" s="133" t="s">
        <v>508</v>
      </c>
      <c r="B309" s="134">
        <v>44916.0</v>
      </c>
      <c r="C309" s="133">
        <v>20.0</v>
      </c>
      <c r="D309" s="133">
        <v>40.0</v>
      </c>
      <c r="E309" s="133">
        <v>15.0</v>
      </c>
      <c r="F309" s="133">
        <v>50.0</v>
      </c>
      <c r="G309" s="133">
        <v>52.0</v>
      </c>
      <c r="H309" s="133">
        <v>50.0</v>
      </c>
      <c r="I309" s="133">
        <v>60.0</v>
      </c>
      <c r="J309" s="133">
        <v>30.0</v>
      </c>
      <c r="K309" s="133">
        <v>20.0</v>
      </c>
      <c r="L309" s="133">
        <v>0.0</v>
      </c>
      <c r="M309" s="133">
        <v>0.0</v>
      </c>
      <c r="N309" s="133">
        <v>20.0</v>
      </c>
      <c r="O309" s="133">
        <v>100.0</v>
      </c>
      <c r="P309" s="133">
        <v>2.0</v>
      </c>
      <c r="Q309" s="133">
        <v>7.0</v>
      </c>
      <c r="R309" s="133">
        <v>2.0</v>
      </c>
    </row>
    <row r="310">
      <c r="A310" s="133" t="s">
        <v>509</v>
      </c>
      <c r="B310" s="134">
        <v>44916.0</v>
      </c>
      <c r="C310" s="133">
        <v>80.0</v>
      </c>
      <c r="D310" s="133">
        <v>100.0</v>
      </c>
      <c r="E310" s="133">
        <v>15.0</v>
      </c>
      <c r="F310" s="133">
        <v>100.0</v>
      </c>
      <c r="G310" s="133">
        <v>100.0</v>
      </c>
      <c r="H310" s="133">
        <v>0.0</v>
      </c>
      <c r="I310" s="133">
        <v>0.0</v>
      </c>
      <c r="J310" s="133">
        <v>30.0</v>
      </c>
      <c r="K310" s="133">
        <v>10.0</v>
      </c>
      <c r="L310" s="133">
        <v>0.0</v>
      </c>
      <c r="M310" s="133">
        <v>0.0</v>
      </c>
      <c r="N310" s="133">
        <v>40.0</v>
      </c>
      <c r="O310" s="133">
        <v>0.0</v>
      </c>
      <c r="P310" s="133">
        <v>5.0</v>
      </c>
      <c r="Q310" s="133">
        <v>10.0</v>
      </c>
      <c r="R310" s="133">
        <v>0.0</v>
      </c>
    </row>
    <row r="311">
      <c r="A311" s="133" t="s">
        <v>510</v>
      </c>
      <c r="B311" s="134">
        <v>44916.0</v>
      </c>
      <c r="C311" s="133">
        <v>0.0</v>
      </c>
      <c r="D311" s="133">
        <v>0.0</v>
      </c>
      <c r="E311" s="133">
        <v>0.0</v>
      </c>
      <c r="F311" s="133">
        <v>0.0</v>
      </c>
      <c r="G311" s="133">
        <v>0.0</v>
      </c>
      <c r="H311" s="133">
        <v>0.0</v>
      </c>
      <c r="I311" s="133">
        <v>0.0</v>
      </c>
      <c r="J311" s="133">
        <v>0.0</v>
      </c>
      <c r="K311" s="133">
        <v>0.0</v>
      </c>
      <c r="L311" s="133">
        <v>0.0</v>
      </c>
      <c r="M311" s="133">
        <v>0.0</v>
      </c>
      <c r="N311" s="133">
        <v>0.0</v>
      </c>
      <c r="O311" s="133">
        <v>0.0</v>
      </c>
      <c r="P311" s="133">
        <v>0.0</v>
      </c>
      <c r="Q311" s="133">
        <v>0.0</v>
      </c>
      <c r="R311" s="133">
        <v>0.0</v>
      </c>
    </row>
    <row r="312">
      <c r="A312" s="133" t="s">
        <v>511</v>
      </c>
      <c r="B312" s="134">
        <v>44916.0</v>
      </c>
      <c r="C312" s="133">
        <v>140.0</v>
      </c>
      <c r="D312" s="133">
        <v>160.0</v>
      </c>
      <c r="E312" s="133">
        <v>40.0</v>
      </c>
      <c r="F312" s="133">
        <v>120.0</v>
      </c>
      <c r="G312" s="133">
        <v>120.0</v>
      </c>
      <c r="H312" s="133">
        <v>100.0</v>
      </c>
      <c r="I312" s="133">
        <v>120.0</v>
      </c>
      <c r="J312" s="133">
        <v>60.0</v>
      </c>
      <c r="K312" s="133">
        <v>40.0</v>
      </c>
      <c r="L312" s="133">
        <v>100.0</v>
      </c>
      <c r="M312" s="133">
        <v>0.0</v>
      </c>
      <c r="N312" s="133">
        <v>50.0</v>
      </c>
      <c r="O312" s="133">
        <v>600.0</v>
      </c>
      <c r="P312" s="133">
        <v>7.0</v>
      </c>
      <c r="Q312" s="133">
        <v>15.0</v>
      </c>
      <c r="R312" s="133">
        <v>0.0</v>
      </c>
    </row>
    <row r="313">
      <c r="A313" s="133" t="s">
        <v>512</v>
      </c>
      <c r="B313" s="134">
        <v>44916.0</v>
      </c>
      <c r="C313" s="133">
        <v>60.0</v>
      </c>
      <c r="D313" s="133">
        <v>80.0</v>
      </c>
      <c r="E313" s="133">
        <v>25.0</v>
      </c>
      <c r="F313" s="133">
        <v>60.0</v>
      </c>
      <c r="G313" s="133">
        <v>68.0</v>
      </c>
      <c r="H313" s="133">
        <v>0.0</v>
      </c>
      <c r="I313" s="133">
        <v>40.0</v>
      </c>
      <c r="J313" s="133">
        <v>20.0</v>
      </c>
      <c r="K313" s="133">
        <v>20.0</v>
      </c>
      <c r="L313" s="133">
        <v>0.0</v>
      </c>
      <c r="M313" s="133">
        <v>40.0</v>
      </c>
      <c r="N313" s="133">
        <v>30.0</v>
      </c>
      <c r="O313" s="133">
        <v>300.0</v>
      </c>
      <c r="P313" s="133">
        <v>3.0</v>
      </c>
      <c r="Q313" s="133">
        <v>12.0</v>
      </c>
      <c r="R313" s="133">
        <v>0.0</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6" width="12.63"/>
  </cols>
  <sheetData>
    <row r="1" ht="15.0" customHeight="1">
      <c r="A1" s="28" t="s">
        <v>23</v>
      </c>
      <c r="B1" s="28" t="s">
        <v>0</v>
      </c>
      <c r="C1" s="28" t="s">
        <v>24</v>
      </c>
      <c r="D1" s="28" t="s">
        <v>25</v>
      </c>
    </row>
    <row r="2" ht="15.0" customHeight="1">
      <c r="A2" s="27" t="s">
        <v>26</v>
      </c>
      <c r="B2" s="27" t="s">
        <v>22</v>
      </c>
      <c r="C2" s="27" t="s">
        <v>27</v>
      </c>
      <c r="D2" s="29">
        <v>6923.539406971202</v>
      </c>
    </row>
    <row r="3" ht="15.0" customHeight="1">
      <c r="A3" s="27" t="s">
        <v>26</v>
      </c>
      <c r="B3" s="27" t="s">
        <v>22</v>
      </c>
      <c r="C3" s="27" t="s">
        <v>28</v>
      </c>
      <c r="D3" s="29">
        <v>16898.97325419119</v>
      </c>
    </row>
    <row r="4" ht="15.0" customHeight="1">
      <c r="A4" s="27" t="s">
        <v>26</v>
      </c>
      <c r="B4" s="27" t="s">
        <v>22</v>
      </c>
      <c r="C4" s="27" t="s">
        <v>29</v>
      </c>
      <c r="D4" s="29">
        <v>4158.233211465835</v>
      </c>
    </row>
    <row r="5" ht="15.0" customHeight="1">
      <c r="A5" s="27" t="s">
        <v>26</v>
      </c>
      <c r="B5" s="27" t="s">
        <v>22</v>
      </c>
      <c r="C5" s="27" t="s">
        <v>30</v>
      </c>
      <c r="D5" s="29">
        <v>8949.123491516199</v>
      </c>
    </row>
    <row r="6" ht="15.0" customHeight="1">
      <c r="A6" s="27" t="s">
        <v>26</v>
      </c>
      <c r="B6" s="27" t="s">
        <v>22</v>
      </c>
      <c r="C6" s="27" t="s">
        <v>31</v>
      </c>
      <c r="D6" s="29">
        <v>1830.9244321182002</v>
      </c>
    </row>
    <row r="7" ht="15.0" customHeight="1">
      <c r="A7" s="27" t="s">
        <v>26</v>
      </c>
      <c r="B7" s="27" t="s">
        <v>22</v>
      </c>
      <c r="C7" s="27" t="s">
        <v>32</v>
      </c>
      <c r="D7" s="29">
        <v>4742.545852476571</v>
      </c>
    </row>
    <row r="8" ht="15.0" customHeight="1">
      <c r="A8" s="27" t="s">
        <v>26</v>
      </c>
      <c r="B8" s="27" t="s">
        <v>22</v>
      </c>
      <c r="C8" s="27" t="s">
        <v>33</v>
      </c>
      <c r="D8" s="29">
        <v>3357.036893194301</v>
      </c>
    </row>
    <row r="9" ht="15.0" customHeight="1">
      <c r="A9" s="27" t="s">
        <v>26</v>
      </c>
      <c r="B9" s="27" t="s">
        <v>22</v>
      </c>
      <c r="C9" s="27" t="s">
        <v>34</v>
      </c>
      <c r="D9" s="29">
        <v>2976.278505124877</v>
      </c>
    </row>
    <row r="10" ht="15.0" customHeight="1">
      <c r="A10" s="27" t="s">
        <v>26</v>
      </c>
      <c r="B10" s="27" t="s">
        <v>22</v>
      </c>
      <c r="C10" s="27" t="s">
        <v>35</v>
      </c>
      <c r="D10" s="29">
        <v>2682.755866343596</v>
      </c>
    </row>
    <row r="11" ht="15.0" customHeight="1">
      <c r="A11" s="27" t="s">
        <v>26</v>
      </c>
      <c r="B11" s="27" t="s">
        <v>22</v>
      </c>
      <c r="C11" s="27" t="s">
        <v>36</v>
      </c>
      <c r="D11" s="29">
        <v>5465.724486540528</v>
      </c>
    </row>
    <row r="12" ht="15.0" customHeight="1">
      <c r="A12" s="27" t="s">
        <v>26</v>
      </c>
      <c r="B12" s="27" t="s">
        <v>22</v>
      </c>
      <c r="C12" s="27" t="s">
        <v>37</v>
      </c>
      <c r="D12" s="29">
        <v>7216.616442161642</v>
      </c>
    </row>
    <row r="13" ht="15.0" customHeight="1">
      <c r="A13" s="27" t="s">
        <v>26</v>
      </c>
      <c r="B13" s="27" t="s">
        <v>22</v>
      </c>
      <c r="C13" s="27" t="s">
        <v>38</v>
      </c>
      <c r="D13" s="29">
        <v>5020.673947265827</v>
      </c>
    </row>
    <row r="14" ht="15.0" customHeight="1">
      <c r="A14" s="27" t="s">
        <v>26</v>
      </c>
      <c r="B14" s="27" t="s">
        <v>22</v>
      </c>
      <c r="C14" s="27" t="s">
        <v>39</v>
      </c>
      <c r="D14" s="29">
        <v>8169.371345101386</v>
      </c>
    </row>
    <row r="15" ht="15.0" customHeight="1">
      <c r="A15" s="27" t="s">
        <v>26</v>
      </c>
      <c r="B15" s="27" t="s">
        <v>22</v>
      </c>
      <c r="C15" s="27" t="s">
        <v>40</v>
      </c>
      <c r="D15" s="29">
        <v>3826.22343359327</v>
      </c>
    </row>
    <row r="16" ht="15.0" customHeight="1">
      <c r="A16" s="27" t="s">
        <v>26</v>
      </c>
      <c r="B16" s="27" t="s">
        <v>22</v>
      </c>
      <c r="C16" s="27" t="s">
        <v>41</v>
      </c>
      <c r="D16" s="29">
        <v>7613.514124504415</v>
      </c>
    </row>
    <row r="17" ht="15.0" customHeight="1">
      <c r="A17" s="27" t="s">
        <v>26</v>
      </c>
      <c r="B17" s="27" t="s">
        <v>22</v>
      </c>
      <c r="C17" s="27" t="s">
        <v>42</v>
      </c>
      <c r="D17" s="29">
        <v>2614.9825501493856</v>
      </c>
    </row>
    <row r="18" ht="15.0" customHeight="1">
      <c r="A18" s="27" t="s">
        <v>26</v>
      </c>
      <c r="B18" s="27" t="s">
        <v>22</v>
      </c>
      <c r="C18" s="27" t="s">
        <v>43</v>
      </c>
      <c r="D18" s="29">
        <v>11535.987949728493</v>
      </c>
    </row>
    <row r="19" ht="15.0" customHeight="1">
      <c r="A19" s="27" t="s">
        <v>26</v>
      </c>
      <c r="B19" s="27" t="s">
        <v>22</v>
      </c>
      <c r="C19" s="27" t="s">
        <v>44</v>
      </c>
      <c r="D19" s="29">
        <v>1806.2931617309598</v>
      </c>
    </row>
    <row r="20" ht="15.0" customHeight="1">
      <c r="A20" s="27" t="s">
        <v>26</v>
      </c>
      <c r="B20" s="27" t="s">
        <v>22</v>
      </c>
      <c r="C20" s="27" t="s">
        <v>45</v>
      </c>
      <c r="D20" s="29">
        <v>9437.945705191767</v>
      </c>
    </row>
    <row r="21" ht="15.0" customHeight="1">
      <c r="A21" s="27" t="s">
        <v>26</v>
      </c>
      <c r="B21" s="27" t="s">
        <v>22</v>
      </c>
      <c r="C21" s="27" t="s">
        <v>46</v>
      </c>
      <c r="D21" s="29">
        <v>2627.335507972305</v>
      </c>
    </row>
    <row r="22" ht="15.0" customHeight="1">
      <c r="A22" s="27" t="s">
        <v>26</v>
      </c>
      <c r="B22" s="27" t="s">
        <v>22</v>
      </c>
      <c r="C22" s="27" t="s">
        <v>47</v>
      </c>
      <c r="D22" s="29">
        <v>3931.7665355632425</v>
      </c>
    </row>
    <row r="23" ht="15.0" customHeight="1">
      <c r="A23" s="27" t="s">
        <v>26</v>
      </c>
      <c r="B23" s="27" t="s">
        <v>22</v>
      </c>
      <c r="C23" s="27" t="s">
        <v>48</v>
      </c>
      <c r="D23" s="29">
        <v>18233.50115612847</v>
      </c>
    </row>
    <row r="24" ht="15.0" customHeight="1">
      <c r="A24" s="27" t="s">
        <v>26</v>
      </c>
      <c r="B24" s="27" t="s">
        <v>22</v>
      </c>
      <c r="C24" s="27" t="s">
        <v>49</v>
      </c>
      <c r="D24" s="29">
        <v>5443.013719975955</v>
      </c>
    </row>
    <row r="25" ht="15.0" customHeight="1">
      <c r="A25" s="27" t="s">
        <v>26</v>
      </c>
      <c r="B25" s="27" t="s">
        <v>22</v>
      </c>
      <c r="C25" s="27" t="s">
        <v>50</v>
      </c>
      <c r="D25" s="29">
        <v>11238.017114178414</v>
      </c>
    </row>
    <row r="26" ht="15.0" customHeight="1">
      <c r="A26" s="27" t="s">
        <v>26</v>
      </c>
      <c r="B26" s="27" t="s">
        <v>22</v>
      </c>
      <c r="C26" s="27" t="s">
        <v>51</v>
      </c>
      <c r="D26" s="29">
        <v>6534.211980149954</v>
      </c>
    </row>
    <row r="27" ht="15.0" customHeight="1">
      <c r="A27" s="27" t="s">
        <v>26</v>
      </c>
      <c r="B27" s="27" t="s">
        <v>22</v>
      </c>
      <c r="C27" s="27" t="s">
        <v>52</v>
      </c>
      <c r="D27" s="29">
        <v>5197.198051707716</v>
      </c>
    </row>
    <row r="28" ht="15.0" customHeight="1">
      <c r="A28" s="27" t="s">
        <v>26</v>
      </c>
      <c r="B28" s="27" t="s">
        <v>22</v>
      </c>
      <c r="C28" s="27" t="s">
        <v>53</v>
      </c>
      <c r="D28" s="29">
        <v>3530.9834682538235</v>
      </c>
    </row>
    <row r="29" ht="15.0" customHeight="1">
      <c r="A29" s="27" t="s">
        <v>26</v>
      </c>
      <c r="B29" s="27" t="s">
        <v>22</v>
      </c>
      <c r="C29" s="27" t="s">
        <v>54</v>
      </c>
      <c r="D29" s="29">
        <v>2401.5488627559353</v>
      </c>
    </row>
    <row r="30" ht="15.0" customHeight="1">
      <c r="A30" s="27" t="s">
        <v>26</v>
      </c>
      <c r="B30" s="27" t="s">
        <v>22</v>
      </c>
      <c r="C30" s="27" t="s">
        <v>55</v>
      </c>
      <c r="D30" s="29">
        <v>1159.7223140659003</v>
      </c>
    </row>
    <row r="31" ht="15.0" customHeight="1">
      <c r="A31" s="27" t="s">
        <v>26</v>
      </c>
      <c r="B31" s="27" t="s">
        <v>22</v>
      </c>
      <c r="C31" s="27" t="s">
        <v>56</v>
      </c>
      <c r="D31" s="29">
        <v>3585.056721978997</v>
      </c>
    </row>
    <row r="32" ht="15.0" customHeight="1">
      <c r="A32" s="27" t="s">
        <v>26</v>
      </c>
      <c r="B32" s="27" t="s">
        <v>22</v>
      </c>
      <c r="C32" s="27" t="s">
        <v>57</v>
      </c>
      <c r="D32" s="29">
        <v>7892.532113726309</v>
      </c>
    </row>
    <row r="33" ht="15.0" customHeight="1">
      <c r="A33" s="27" t="s">
        <v>26</v>
      </c>
      <c r="B33" s="27" t="s">
        <v>22</v>
      </c>
      <c r="C33" s="27" t="s">
        <v>58</v>
      </c>
      <c r="D33" s="29">
        <v>7235.001348428201</v>
      </c>
    </row>
    <row r="34" ht="15.0" customHeight="1">
      <c r="A34" s="27" t="s">
        <v>26</v>
      </c>
      <c r="B34" s="27" t="s">
        <v>22</v>
      </c>
      <c r="C34" s="27" t="s">
        <v>59</v>
      </c>
      <c r="D34" s="29">
        <v>12295.109134964147</v>
      </c>
    </row>
    <row r="35" ht="15.0" customHeight="1">
      <c r="A35" s="27" t="s">
        <v>26</v>
      </c>
      <c r="B35" s="27" t="s">
        <v>22</v>
      </c>
      <c r="C35" s="27" t="s">
        <v>60</v>
      </c>
      <c r="D35" s="29">
        <v>1436.8241059223544</v>
      </c>
    </row>
    <row r="36" ht="15.0" customHeight="1">
      <c r="A36" s="27" t="s">
        <v>26</v>
      </c>
      <c r="B36" s="27" t="s">
        <v>22</v>
      </c>
      <c r="C36" s="27" t="s">
        <v>61</v>
      </c>
      <c r="D36" s="27">
        <v>207969.0</v>
      </c>
    </row>
    <row r="37" ht="15.0" customHeight="1">
      <c r="A37" s="27" t="s">
        <v>26</v>
      </c>
      <c r="B37" s="27" t="s">
        <v>10</v>
      </c>
      <c r="C37" s="27" t="s">
        <v>62</v>
      </c>
      <c r="D37" s="30">
        <v>6763.0</v>
      </c>
    </row>
    <row r="38" ht="15.0" customHeight="1">
      <c r="A38" s="27" t="s">
        <v>26</v>
      </c>
      <c r="B38" s="27" t="s">
        <v>10</v>
      </c>
      <c r="C38" s="27" t="s">
        <v>63</v>
      </c>
      <c r="D38" s="27">
        <v>4624.0</v>
      </c>
    </row>
    <row r="39" ht="15.0" customHeight="1">
      <c r="A39" s="27" t="s">
        <v>26</v>
      </c>
      <c r="B39" s="27" t="s">
        <v>10</v>
      </c>
      <c r="C39" s="27" t="s">
        <v>64</v>
      </c>
      <c r="D39" s="27">
        <v>4627.0</v>
      </c>
    </row>
    <row r="40" ht="15.0" customHeight="1">
      <c r="A40" s="27" t="s">
        <v>26</v>
      </c>
      <c r="B40" s="27" t="s">
        <v>10</v>
      </c>
      <c r="C40" s="27" t="s">
        <v>65</v>
      </c>
      <c r="D40" s="27">
        <v>3526.0</v>
      </c>
    </row>
    <row r="41" ht="15.0" customHeight="1">
      <c r="A41" s="27" t="s">
        <v>26</v>
      </c>
      <c r="B41" s="27" t="s">
        <v>10</v>
      </c>
      <c r="C41" s="27" t="s">
        <v>66</v>
      </c>
      <c r="D41" s="27">
        <v>3565.0</v>
      </c>
    </row>
    <row r="42" ht="15.0" customHeight="1">
      <c r="A42" s="27" t="s">
        <v>26</v>
      </c>
      <c r="B42" s="27" t="s">
        <v>10</v>
      </c>
      <c r="C42" s="27" t="s">
        <v>67</v>
      </c>
      <c r="D42" s="27">
        <v>3617.0</v>
      </c>
    </row>
    <row r="43" ht="15.0" customHeight="1">
      <c r="A43" s="27" t="s">
        <v>26</v>
      </c>
      <c r="B43" s="27" t="s">
        <v>10</v>
      </c>
      <c r="C43" s="27" t="s">
        <v>68</v>
      </c>
      <c r="D43" s="27">
        <v>2009.0</v>
      </c>
    </row>
    <row r="44" ht="15.0" customHeight="1">
      <c r="A44" s="27" t="s">
        <v>26</v>
      </c>
      <c r="B44" s="27" t="s">
        <v>10</v>
      </c>
      <c r="C44" s="27" t="s">
        <v>69</v>
      </c>
      <c r="D44" s="27">
        <v>4313.0</v>
      </c>
    </row>
    <row r="45" ht="15.0" customHeight="1">
      <c r="A45" s="27" t="s">
        <v>26</v>
      </c>
      <c r="B45" s="27" t="s">
        <v>10</v>
      </c>
      <c r="C45" s="27" t="s">
        <v>70</v>
      </c>
      <c r="D45" s="27">
        <v>4657.0</v>
      </c>
    </row>
    <row r="46" ht="15.0" customHeight="1">
      <c r="A46" s="27" t="s">
        <v>26</v>
      </c>
      <c r="B46" s="27" t="s">
        <v>10</v>
      </c>
      <c r="C46" s="27" t="s">
        <v>71</v>
      </c>
      <c r="D46" s="27">
        <v>17254.0</v>
      </c>
    </row>
    <row r="47" ht="15.0" customHeight="1">
      <c r="A47" s="27" t="s">
        <v>26</v>
      </c>
      <c r="B47" s="27" t="s">
        <v>10</v>
      </c>
      <c r="C47" s="27" t="s">
        <v>72</v>
      </c>
      <c r="D47" s="27">
        <v>7575.0</v>
      </c>
    </row>
    <row r="48" ht="15.0" customHeight="1">
      <c r="A48" s="27" t="s">
        <v>26</v>
      </c>
      <c r="B48" s="27" t="s">
        <v>10</v>
      </c>
      <c r="C48" s="27" t="s">
        <v>73</v>
      </c>
      <c r="D48" s="27">
        <v>5104.0</v>
      </c>
    </row>
    <row r="49" ht="15.0" customHeight="1">
      <c r="A49" s="27" t="s">
        <v>26</v>
      </c>
      <c r="B49" s="27" t="s">
        <v>10</v>
      </c>
      <c r="C49" s="27" t="s">
        <v>74</v>
      </c>
      <c r="D49" s="27">
        <v>17991.0</v>
      </c>
    </row>
    <row r="50" ht="15.0" customHeight="1">
      <c r="A50" s="27" t="s">
        <v>26</v>
      </c>
      <c r="B50" s="27" t="s">
        <v>10</v>
      </c>
      <c r="C50" s="27" t="s">
        <v>75</v>
      </c>
      <c r="D50" s="27">
        <v>5760.0</v>
      </c>
    </row>
    <row r="51" ht="15.75" customHeight="1">
      <c r="A51" s="27" t="s">
        <v>26</v>
      </c>
      <c r="B51" s="27" t="s">
        <v>10</v>
      </c>
      <c r="C51" s="27" t="s">
        <v>76</v>
      </c>
      <c r="D51" s="27">
        <v>3134.0</v>
      </c>
    </row>
    <row r="52" ht="15.75" customHeight="1">
      <c r="A52" s="27" t="s">
        <v>26</v>
      </c>
      <c r="B52" s="27" t="s">
        <v>10</v>
      </c>
      <c r="C52" s="27" t="s">
        <v>77</v>
      </c>
      <c r="D52" s="27">
        <v>7437.0</v>
      </c>
    </row>
    <row r="53" ht="15.75" customHeight="1">
      <c r="A53" s="27" t="s">
        <v>26</v>
      </c>
      <c r="B53" s="27" t="s">
        <v>10</v>
      </c>
      <c r="C53" s="27" t="s">
        <v>78</v>
      </c>
      <c r="D53" s="27">
        <v>5013.0</v>
      </c>
    </row>
    <row r="54" ht="15.75" customHeight="1">
      <c r="A54" s="27" t="s">
        <v>26</v>
      </c>
      <c r="B54" s="27" t="s">
        <v>10</v>
      </c>
      <c r="C54" s="27" t="s">
        <v>79</v>
      </c>
      <c r="D54" s="27">
        <v>7192.0</v>
      </c>
    </row>
    <row r="55" ht="15.75" customHeight="1">
      <c r="A55" s="27" t="s">
        <v>26</v>
      </c>
      <c r="B55" s="27" t="s">
        <v>10</v>
      </c>
      <c r="C55" s="27" t="s">
        <v>80</v>
      </c>
      <c r="D55" s="27">
        <v>4393.0</v>
      </c>
    </row>
    <row r="56" ht="15.75" customHeight="1">
      <c r="A56" s="27" t="s">
        <v>26</v>
      </c>
      <c r="B56" s="27" t="s">
        <v>10</v>
      </c>
      <c r="C56" s="27" t="s">
        <v>81</v>
      </c>
      <c r="D56" s="27">
        <v>2565.0</v>
      </c>
    </row>
    <row r="57" ht="15.75" customHeight="1">
      <c r="A57" s="27" t="s">
        <v>26</v>
      </c>
      <c r="B57" s="27" t="s">
        <v>10</v>
      </c>
      <c r="C57" s="27" t="s">
        <v>82</v>
      </c>
      <c r="D57" s="27">
        <v>2646.0</v>
      </c>
    </row>
    <row r="58" ht="15.75" customHeight="1">
      <c r="A58" s="27" t="s">
        <v>26</v>
      </c>
      <c r="B58" s="27" t="s">
        <v>10</v>
      </c>
      <c r="C58" s="27" t="s">
        <v>83</v>
      </c>
      <c r="D58" s="27">
        <v>7085.0</v>
      </c>
    </row>
    <row r="59" ht="15.75" customHeight="1">
      <c r="A59" s="27" t="s">
        <v>26</v>
      </c>
      <c r="B59" s="27" t="s">
        <v>10</v>
      </c>
      <c r="C59" s="27" t="s">
        <v>84</v>
      </c>
      <c r="D59" s="27">
        <v>6940.0</v>
      </c>
    </row>
    <row r="60" ht="15.75" customHeight="1">
      <c r="A60" s="27" t="s">
        <v>26</v>
      </c>
      <c r="B60" s="27" t="s">
        <v>10</v>
      </c>
      <c r="C60" s="27" t="s">
        <v>85</v>
      </c>
      <c r="D60" s="27">
        <v>10952.0</v>
      </c>
    </row>
    <row r="61" ht="15.75" customHeight="1">
      <c r="A61" s="27" t="s">
        <v>26</v>
      </c>
      <c r="B61" s="27" t="s">
        <v>10</v>
      </c>
      <c r="C61" s="27" t="s">
        <v>86</v>
      </c>
      <c r="D61" s="27">
        <v>3944.0</v>
      </c>
    </row>
    <row r="62" ht="15.75" customHeight="1">
      <c r="A62" s="27" t="s">
        <v>26</v>
      </c>
      <c r="B62" s="27" t="s">
        <v>10</v>
      </c>
      <c r="C62" s="27" t="s">
        <v>87</v>
      </c>
      <c r="D62" s="27">
        <v>16276.0</v>
      </c>
    </row>
    <row r="63" ht="15.75" customHeight="1">
      <c r="A63" s="27" t="s">
        <v>26</v>
      </c>
      <c r="B63" s="27" t="s">
        <v>10</v>
      </c>
      <c r="C63" s="27" t="s">
        <v>88</v>
      </c>
      <c r="D63" s="27">
        <v>6982.0</v>
      </c>
    </row>
    <row r="64" ht="15.75" customHeight="1">
      <c r="A64" s="27" t="s">
        <v>26</v>
      </c>
      <c r="B64" s="27" t="s">
        <v>10</v>
      </c>
      <c r="C64" s="27" t="s">
        <v>89</v>
      </c>
      <c r="D64" s="27">
        <v>16145.0</v>
      </c>
    </row>
    <row r="65" ht="15.75" customHeight="1">
      <c r="A65" s="27" t="s">
        <v>26</v>
      </c>
      <c r="B65" s="27" t="s">
        <v>10</v>
      </c>
      <c r="C65" s="27" t="s">
        <v>90</v>
      </c>
      <c r="D65" s="27">
        <v>7332.0</v>
      </c>
    </row>
    <row r="66" ht="15.75" customHeight="1">
      <c r="A66" s="27" t="s">
        <v>26</v>
      </c>
      <c r="B66" s="27" t="s">
        <v>10</v>
      </c>
      <c r="C66" s="27" t="s">
        <v>91</v>
      </c>
      <c r="D66" s="27">
        <v>7133.0</v>
      </c>
    </row>
    <row r="67" ht="15.75" customHeight="1">
      <c r="A67" s="27" t="s">
        <v>26</v>
      </c>
      <c r="B67" s="27" t="s">
        <v>10</v>
      </c>
      <c r="C67" s="27" t="s">
        <v>92</v>
      </c>
      <c r="D67" s="27">
        <v>3438.0</v>
      </c>
    </row>
    <row r="68" ht="15.75" customHeight="1">
      <c r="A68" s="27" t="s">
        <v>26</v>
      </c>
      <c r="B68" s="27" t="s">
        <v>10</v>
      </c>
      <c r="C68" s="27" t="s">
        <v>93</v>
      </c>
      <c r="D68" s="27">
        <v>6097.0</v>
      </c>
    </row>
    <row r="69" ht="15.75" customHeight="1">
      <c r="A69" s="27" t="s">
        <v>26</v>
      </c>
      <c r="B69" s="27" t="s">
        <v>10</v>
      </c>
      <c r="C69" s="27" t="s">
        <v>94</v>
      </c>
      <c r="D69" s="27">
        <v>4376.0</v>
      </c>
    </row>
    <row r="70" ht="15.75" customHeight="1">
      <c r="A70" s="27" t="s">
        <v>26</v>
      </c>
      <c r="B70" s="27" t="s">
        <v>10</v>
      </c>
      <c r="C70" s="27" t="s">
        <v>95</v>
      </c>
      <c r="D70" s="27">
        <v>3966.0</v>
      </c>
    </row>
    <row r="71" ht="15.75" customHeight="1">
      <c r="A71" s="27" t="s">
        <v>26</v>
      </c>
      <c r="B71" s="27" t="s">
        <v>10</v>
      </c>
      <c r="C71" s="27" t="s">
        <v>96</v>
      </c>
      <c r="D71" s="27">
        <v>4564.0</v>
      </c>
    </row>
    <row r="72" ht="15.75" customHeight="1">
      <c r="A72" s="27" t="s">
        <v>26</v>
      </c>
      <c r="B72" s="27" t="s">
        <v>10</v>
      </c>
      <c r="C72" s="27" t="s">
        <v>97</v>
      </c>
      <c r="D72" s="27">
        <v>8814.0</v>
      </c>
    </row>
    <row r="73" ht="15.75" customHeight="1">
      <c r="A73" s="27" t="s">
        <v>26</v>
      </c>
      <c r="B73" s="27" t="s">
        <v>10</v>
      </c>
      <c r="C73" s="27" t="s">
        <v>98</v>
      </c>
      <c r="D73" s="27">
        <v>8933.0</v>
      </c>
    </row>
    <row r="74" ht="15.75" customHeight="1">
      <c r="A74" s="27" t="s">
        <v>26</v>
      </c>
      <c r="B74" s="27" t="s">
        <v>10</v>
      </c>
      <c r="C74" s="27" t="s">
        <v>99</v>
      </c>
      <c r="D74" s="27">
        <v>6556.0</v>
      </c>
    </row>
    <row r="75" ht="15.75" customHeight="1">
      <c r="A75" s="27" t="s">
        <v>26</v>
      </c>
      <c r="B75" s="27" t="s">
        <v>10</v>
      </c>
      <c r="C75" s="27" t="s">
        <v>100</v>
      </c>
      <c r="D75" s="27">
        <v>7840.0</v>
      </c>
    </row>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9.0"/>
    <col customWidth="1" min="2" max="2" width="13.0"/>
    <col customWidth="1" min="3" max="3" width="16.5"/>
    <col customWidth="1" min="4" max="4" width="29.88"/>
    <col customWidth="1" min="5" max="5" width="21.88"/>
    <col customWidth="1" min="6" max="6" width="25.88"/>
    <col customWidth="1" min="7" max="7" width="18.0"/>
    <col customWidth="1" min="8" max="8" width="16.88"/>
  </cols>
  <sheetData>
    <row r="1" ht="15.0" customHeight="1">
      <c r="A1" s="31" t="str">
        <f>IFERROR(__xludf.DUMMYFUNCTION("GOOGLETRANSLATE(A2,""fr"",""en"")"),"Administrative level")</f>
        <v>Administrative level</v>
      </c>
      <c r="B1" s="31" t="str">
        <f>IFERROR(__xludf.DUMMYFUNCTION("GOOGLETRANSLATE(B2,""fr"",""en"")"),"Venue")</f>
        <v>Venue</v>
      </c>
      <c r="C1" s="31" t="str">
        <f>IFERROR(__xludf.DUMMYFUNCTION("GOOGLETRANSLATE(C2,""fr"",""en"")"),"Total population")</f>
        <v>Total population</v>
      </c>
      <c r="D1" s="31" t="str">
        <f>IFERROR(__xludf.DUMMYFUNCTION("GOOGLETRANSLATE(D2,""fr"",""en"")"),"Supply frequency")</f>
        <v>Supply frequency</v>
      </c>
      <c r="E1" s="31" t="str">
        <f>IFERROR(__xludf.DUMMYFUNCTION("GOOGLETRANSLATE(E3,""fr"",""en"")"),"Pra Regional Store")</f>
        <v>Pra Regional Store</v>
      </c>
      <c r="F1" s="31" t="str">
        <f>IFERROR(__xludf.DUMMYFUNCTION("GOOGLETRANSLATE(F2,""fr"",""en"")"),"Distance (km) - go simple")</f>
        <v>Distance (km) - go simple</v>
      </c>
      <c r="G1" s="32"/>
      <c r="H1" s="32"/>
    </row>
    <row r="2" ht="15.0" customHeight="1">
      <c r="A2" s="33" t="s">
        <v>101</v>
      </c>
      <c r="B2" s="33" t="s">
        <v>102</v>
      </c>
      <c r="C2" s="33" t="s">
        <v>103</v>
      </c>
      <c r="D2" s="33" t="s">
        <v>104</v>
      </c>
      <c r="E2" s="33" t="s">
        <v>105</v>
      </c>
      <c r="F2" s="33" t="s">
        <v>106</v>
      </c>
      <c r="G2" s="32" t="s">
        <v>107</v>
      </c>
      <c r="H2" s="32" t="s">
        <v>108</v>
      </c>
    </row>
    <row r="3" ht="15.0" customHeight="1">
      <c r="A3" s="34" t="s">
        <v>109</v>
      </c>
      <c r="B3" s="35" t="s">
        <v>27</v>
      </c>
      <c r="C3" s="36">
        <v>6923.539406971202</v>
      </c>
      <c r="D3" s="37" t="s">
        <v>110</v>
      </c>
      <c r="E3" s="38" t="s">
        <v>111</v>
      </c>
      <c r="F3" s="39">
        <v>325.0</v>
      </c>
      <c r="G3" s="27" t="s">
        <v>112</v>
      </c>
      <c r="H3" s="40" t="s">
        <v>113</v>
      </c>
    </row>
    <row r="4">
      <c r="A4" s="41" t="s">
        <v>109</v>
      </c>
      <c r="B4" s="42" t="s">
        <v>28</v>
      </c>
      <c r="C4" s="43">
        <v>16898.97325419119</v>
      </c>
      <c r="D4" s="37" t="s">
        <v>110</v>
      </c>
      <c r="E4" s="38" t="s">
        <v>111</v>
      </c>
      <c r="F4" s="41">
        <v>380.0</v>
      </c>
      <c r="G4" s="27" t="s">
        <v>112</v>
      </c>
      <c r="H4" s="40" t="s">
        <v>113</v>
      </c>
    </row>
    <row r="5">
      <c r="A5" s="41" t="s">
        <v>109</v>
      </c>
      <c r="B5" s="42" t="s">
        <v>29</v>
      </c>
      <c r="C5" s="43">
        <v>4158.233211465835</v>
      </c>
      <c r="D5" s="37" t="s">
        <v>110</v>
      </c>
      <c r="E5" s="38" t="s">
        <v>111</v>
      </c>
      <c r="F5" s="41">
        <v>342.0</v>
      </c>
      <c r="G5" s="27" t="s">
        <v>112</v>
      </c>
      <c r="H5" s="40" t="s">
        <v>113</v>
      </c>
    </row>
    <row r="6">
      <c r="A6" s="41" t="s">
        <v>109</v>
      </c>
      <c r="B6" s="42" t="s">
        <v>30</v>
      </c>
      <c r="C6" s="43">
        <v>8949.123491516199</v>
      </c>
      <c r="D6" s="37" t="s">
        <v>110</v>
      </c>
      <c r="E6" s="38" t="s">
        <v>111</v>
      </c>
      <c r="F6" s="41">
        <v>394.0</v>
      </c>
      <c r="G6" s="27" t="s">
        <v>112</v>
      </c>
      <c r="H6" s="40" t="s">
        <v>113</v>
      </c>
    </row>
    <row r="7">
      <c r="A7" s="41" t="s">
        <v>109</v>
      </c>
      <c r="B7" s="42" t="s">
        <v>31</v>
      </c>
      <c r="C7" s="43">
        <v>1830.9244321182002</v>
      </c>
      <c r="D7" s="37" t="s">
        <v>110</v>
      </c>
      <c r="E7" s="38" t="s">
        <v>111</v>
      </c>
      <c r="F7" s="41">
        <v>344.0</v>
      </c>
      <c r="G7" s="27" t="s">
        <v>112</v>
      </c>
      <c r="H7" s="40" t="s">
        <v>113</v>
      </c>
    </row>
    <row r="8">
      <c r="A8" s="41" t="s">
        <v>109</v>
      </c>
      <c r="B8" s="42" t="s">
        <v>32</v>
      </c>
      <c r="C8" s="43">
        <v>4742.545852476571</v>
      </c>
      <c r="D8" s="37" t="s">
        <v>110</v>
      </c>
      <c r="E8" s="38" t="s">
        <v>111</v>
      </c>
      <c r="F8" s="41">
        <v>332.0</v>
      </c>
      <c r="G8" s="27" t="s">
        <v>112</v>
      </c>
      <c r="H8" s="40" t="s">
        <v>113</v>
      </c>
    </row>
    <row r="9">
      <c r="A9" s="41" t="s">
        <v>109</v>
      </c>
      <c r="B9" s="42" t="s">
        <v>33</v>
      </c>
      <c r="C9" s="43">
        <v>3357.036893194301</v>
      </c>
      <c r="D9" s="37" t="s">
        <v>110</v>
      </c>
      <c r="E9" s="38" t="s">
        <v>111</v>
      </c>
      <c r="F9" s="41">
        <v>332.0</v>
      </c>
      <c r="G9" s="27" t="s">
        <v>112</v>
      </c>
      <c r="H9" s="40" t="s">
        <v>113</v>
      </c>
    </row>
    <row r="10" ht="15.0" customHeight="1">
      <c r="A10" s="41" t="s">
        <v>109</v>
      </c>
      <c r="B10" s="35" t="s">
        <v>34</v>
      </c>
      <c r="C10" s="36">
        <v>2976.278505124877</v>
      </c>
      <c r="D10" s="37" t="s">
        <v>110</v>
      </c>
      <c r="E10" s="38" t="s">
        <v>111</v>
      </c>
      <c r="F10" s="39">
        <v>420.0</v>
      </c>
      <c r="G10" s="27" t="s">
        <v>112</v>
      </c>
      <c r="H10" s="40" t="s">
        <v>113</v>
      </c>
    </row>
    <row r="11" ht="15.0" customHeight="1">
      <c r="A11" s="41" t="s">
        <v>109</v>
      </c>
      <c r="B11" s="35" t="s">
        <v>35</v>
      </c>
      <c r="C11" s="36">
        <v>2682.755866343596</v>
      </c>
      <c r="D11" s="37" t="s">
        <v>110</v>
      </c>
      <c r="E11" s="38" t="s">
        <v>111</v>
      </c>
      <c r="F11" s="39">
        <v>365.0</v>
      </c>
      <c r="G11" s="27" t="s">
        <v>112</v>
      </c>
      <c r="H11" s="40" t="s">
        <v>113</v>
      </c>
    </row>
    <row r="12">
      <c r="A12" s="41" t="s">
        <v>109</v>
      </c>
      <c r="B12" s="42" t="s">
        <v>36</v>
      </c>
      <c r="C12" s="43">
        <v>5465.724486540528</v>
      </c>
      <c r="D12" s="37" t="s">
        <v>110</v>
      </c>
      <c r="E12" s="38" t="s">
        <v>111</v>
      </c>
      <c r="F12" s="41">
        <v>410.0</v>
      </c>
      <c r="G12" s="27" t="s">
        <v>112</v>
      </c>
      <c r="H12" s="40" t="s">
        <v>113</v>
      </c>
    </row>
    <row r="13">
      <c r="A13" s="41" t="s">
        <v>109</v>
      </c>
      <c r="B13" s="42" t="s">
        <v>37</v>
      </c>
      <c r="C13" s="43">
        <v>7216.616442161642</v>
      </c>
      <c r="D13" s="37" t="s">
        <v>110</v>
      </c>
      <c r="E13" s="38" t="s">
        <v>111</v>
      </c>
      <c r="F13" s="41">
        <v>375.0</v>
      </c>
      <c r="G13" s="27" t="s">
        <v>112</v>
      </c>
      <c r="H13" s="40" t="s">
        <v>113</v>
      </c>
    </row>
    <row r="14">
      <c r="A14" s="41" t="s">
        <v>109</v>
      </c>
      <c r="B14" s="42" t="s">
        <v>38</v>
      </c>
      <c r="C14" s="43">
        <v>5020.673947265827</v>
      </c>
      <c r="D14" s="37" t="s">
        <v>110</v>
      </c>
      <c r="E14" s="38" t="s">
        <v>111</v>
      </c>
      <c r="F14" s="41">
        <v>345.0</v>
      </c>
      <c r="G14" s="27" t="s">
        <v>112</v>
      </c>
      <c r="H14" s="40" t="s">
        <v>113</v>
      </c>
    </row>
    <row r="15">
      <c r="A15" s="41" t="s">
        <v>109</v>
      </c>
      <c r="B15" s="42" t="s">
        <v>39</v>
      </c>
      <c r="C15" s="43">
        <v>8169.371345101386</v>
      </c>
      <c r="D15" s="37" t="s">
        <v>110</v>
      </c>
      <c r="E15" s="38" t="s">
        <v>111</v>
      </c>
      <c r="F15" s="41">
        <v>334.0</v>
      </c>
      <c r="G15" s="27" t="s">
        <v>112</v>
      </c>
      <c r="H15" s="40" t="s">
        <v>113</v>
      </c>
    </row>
    <row r="16">
      <c r="A16" s="41" t="s">
        <v>109</v>
      </c>
      <c r="B16" s="42" t="s">
        <v>40</v>
      </c>
      <c r="C16" s="43">
        <v>3826.22343359327</v>
      </c>
      <c r="D16" s="37" t="s">
        <v>110</v>
      </c>
      <c r="E16" s="38" t="s">
        <v>111</v>
      </c>
      <c r="F16" s="41">
        <v>358.0</v>
      </c>
      <c r="G16" s="27" t="s">
        <v>112</v>
      </c>
      <c r="H16" s="40" t="s">
        <v>113</v>
      </c>
    </row>
    <row r="17">
      <c r="A17" s="41" t="s">
        <v>109</v>
      </c>
      <c r="B17" s="42" t="s">
        <v>41</v>
      </c>
      <c r="C17" s="43">
        <v>7613.514124504415</v>
      </c>
      <c r="D17" s="37" t="s">
        <v>110</v>
      </c>
      <c r="E17" s="38" t="s">
        <v>111</v>
      </c>
      <c r="F17" s="41">
        <v>368.0</v>
      </c>
      <c r="G17" s="27" t="s">
        <v>112</v>
      </c>
      <c r="H17" s="40" t="s">
        <v>113</v>
      </c>
    </row>
    <row r="18">
      <c r="A18" s="41" t="s">
        <v>109</v>
      </c>
      <c r="B18" s="42" t="s">
        <v>42</v>
      </c>
      <c r="C18" s="43">
        <v>2614.9825501493856</v>
      </c>
      <c r="D18" s="37" t="s">
        <v>110</v>
      </c>
      <c r="E18" s="38" t="s">
        <v>111</v>
      </c>
      <c r="F18" s="41">
        <v>358.0</v>
      </c>
      <c r="G18" s="27" t="s">
        <v>112</v>
      </c>
      <c r="H18" s="40" t="s">
        <v>113</v>
      </c>
    </row>
    <row r="19">
      <c r="A19" s="41" t="s">
        <v>109</v>
      </c>
      <c r="B19" s="42" t="s">
        <v>43</v>
      </c>
      <c r="C19" s="43">
        <v>11535.987949728493</v>
      </c>
      <c r="D19" s="37" t="s">
        <v>110</v>
      </c>
      <c r="E19" s="38" t="s">
        <v>111</v>
      </c>
      <c r="F19" s="41">
        <v>337.0</v>
      </c>
      <c r="G19" s="27" t="s">
        <v>112</v>
      </c>
      <c r="H19" s="40" t="s">
        <v>113</v>
      </c>
    </row>
    <row r="20">
      <c r="A20" s="41" t="s">
        <v>109</v>
      </c>
      <c r="B20" s="42" t="s">
        <v>44</v>
      </c>
      <c r="C20" s="43">
        <v>1806.2931617309598</v>
      </c>
      <c r="D20" s="37" t="s">
        <v>110</v>
      </c>
      <c r="E20" s="38" t="s">
        <v>111</v>
      </c>
      <c r="F20" s="41">
        <v>380.0</v>
      </c>
      <c r="G20" s="27" t="s">
        <v>112</v>
      </c>
      <c r="H20" s="40" t="s">
        <v>113</v>
      </c>
    </row>
    <row r="21" ht="15.75" customHeight="1">
      <c r="A21" s="41" t="s">
        <v>109</v>
      </c>
      <c r="B21" s="42" t="s">
        <v>45</v>
      </c>
      <c r="C21" s="43">
        <v>9437.945705191767</v>
      </c>
      <c r="D21" s="37" t="s">
        <v>110</v>
      </c>
      <c r="E21" s="38" t="s">
        <v>111</v>
      </c>
      <c r="F21" s="41">
        <v>350.0</v>
      </c>
      <c r="G21" s="27" t="s">
        <v>112</v>
      </c>
      <c r="H21" s="40" t="s">
        <v>113</v>
      </c>
    </row>
    <row r="22" ht="15.75" customHeight="1">
      <c r="A22" s="41" t="s">
        <v>109</v>
      </c>
      <c r="B22" s="42" t="s">
        <v>46</v>
      </c>
      <c r="C22" s="43">
        <v>2627.335507972305</v>
      </c>
      <c r="D22" s="37" t="s">
        <v>110</v>
      </c>
      <c r="E22" s="38" t="s">
        <v>111</v>
      </c>
      <c r="F22" s="41">
        <v>365.0</v>
      </c>
      <c r="G22" s="27" t="s">
        <v>112</v>
      </c>
      <c r="H22" s="40" t="s">
        <v>113</v>
      </c>
    </row>
    <row r="23" ht="15.75" customHeight="1">
      <c r="A23" s="41" t="s">
        <v>109</v>
      </c>
      <c r="B23" s="42" t="s">
        <v>47</v>
      </c>
      <c r="C23" s="43">
        <v>3931.7665355632425</v>
      </c>
      <c r="D23" s="37" t="s">
        <v>110</v>
      </c>
      <c r="E23" s="38" t="s">
        <v>111</v>
      </c>
      <c r="F23" s="41">
        <v>331.0</v>
      </c>
      <c r="G23" s="27" t="s">
        <v>112</v>
      </c>
      <c r="H23" s="40" t="s">
        <v>113</v>
      </c>
    </row>
    <row r="24" ht="15.75" customHeight="1">
      <c r="A24" s="41" t="s">
        <v>109</v>
      </c>
      <c r="B24" s="42" t="s">
        <v>48</v>
      </c>
      <c r="C24" s="43">
        <v>18233.50115612847</v>
      </c>
      <c r="D24" s="37" t="s">
        <v>110</v>
      </c>
      <c r="E24" s="38" t="s">
        <v>111</v>
      </c>
      <c r="F24" s="41">
        <v>370.0</v>
      </c>
      <c r="G24" s="27" t="s">
        <v>112</v>
      </c>
      <c r="H24" s="40" t="s">
        <v>113</v>
      </c>
    </row>
    <row r="25" ht="15.75" customHeight="1">
      <c r="A25" s="41" t="s">
        <v>109</v>
      </c>
      <c r="B25" s="42" t="s">
        <v>49</v>
      </c>
      <c r="C25" s="43">
        <v>5443.013719975955</v>
      </c>
      <c r="D25" s="37" t="s">
        <v>110</v>
      </c>
      <c r="E25" s="38" t="s">
        <v>111</v>
      </c>
      <c r="F25" s="41">
        <v>340.0</v>
      </c>
      <c r="G25" s="27" t="s">
        <v>112</v>
      </c>
      <c r="H25" s="40" t="s">
        <v>113</v>
      </c>
    </row>
    <row r="26" ht="15.75" customHeight="1">
      <c r="A26" s="41" t="s">
        <v>109</v>
      </c>
      <c r="B26" s="42" t="s">
        <v>50</v>
      </c>
      <c r="C26" s="43">
        <v>11238.017114178414</v>
      </c>
      <c r="D26" s="37" t="s">
        <v>110</v>
      </c>
      <c r="E26" s="38" t="s">
        <v>111</v>
      </c>
      <c r="F26" s="41">
        <v>337.0</v>
      </c>
      <c r="G26" s="27" t="s">
        <v>112</v>
      </c>
      <c r="H26" s="40" t="s">
        <v>113</v>
      </c>
    </row>
    <row r="27" ht="15.75" customHeight="1">
      <c r="A27" s="41" t="s">
        <v>109</v>
      </c>
      <c r="B27" s="42" t="s">
        <v>51</v>
      </c>
      <c r="C27" s="43">
        <v>6534.211980149954</v>
      </c>
      <c r="D27" s="37" t="s">
        <v>110</v>
      </c>
      <c r="E27" s="38" t="s">
        <v>111</v>
      </c>
      <c r="F27" s="41">
        <v>344.0</v>
      </c>
      <c r="G27" s="27" t="s">
        <v>112</v>
      </c>
      <c r="H27" s="40" t="s">
        <v>113</v>
      </c>
    </row>
    <row r="28" ht="15.75" customHeight="1">
      <c r="A28" s="41" t="s">
        <v>109</v>
      </c>
      <c r="B28" s="42" t="s">
        <v>52</v>
      </c>
      <c r="C28" s="43">
        <v>5197.198051707716</v>
      </c>
      <c r="D28" s="37" t="s">
        <v>110</v>
      </c>
      <c r="E28" s="38" t="s">
        <v>111</v>
      </c>
      <c r="F28" s="41">
        <v>425.0</v>
      </c>
      <c r="G28" s="27" t="s">
        <v>112</v>
      </c>
      <c r="H28" s="40" t="s">
        <v>113</v>
      </c>
    </row>
    <row r="29" ht="15.75" customHeight="1">
      <c r="A29" s="41" t="s">
        <v>109</v>
      </c>
      <c r="B29" s="42" t="s">
        <v>53</v>
      </c>
      <c r="C29" s="43">
        <v>3530.9834682538235</v>
      </c>
      <c r="D29" s="37" t="s">
        <v>110</v>
      </c>
      <c r="E29" s="38" t="s">
        <v>111</v>
      </c>
      <c r="F29" s="41">
        <v>339.0</v>
      </c>
      <c r="G29" s="27" t="s">
        <v>112</v>
      </c>
      <c r="H29" s="40" t="s">
        <v>113</v>
      </c>
    </row>
    <row r="30" ht="15.75" customHeight="1">
      <c r="A30" s="41" t="s">
        <v>109</v>
      </c>
      <c r="B30" s="42" t="s">
        <v>54</v>
      </c>
      <c r="C30" s="43">
        <v>2401.5488627559353</v>
      </c>
      <c r="D30" s="37" t="s">
        <v>110</v>
      </c>
      <c r="E30" s="38" t="s">
        <v>111</v>
      </c>
      <c r="F30" s="41">
        <v>344.0</v>
      </c>
      <c r="G30" s="27" t="s">
        <v>112</v>
      </c>
      <c r="H30" s="40" t="s">
        <v>113</v>
      </c>
    </row>
    <row r="31" ht="15.75" customHeight="1">
      <c r="A31" s="41" t="s">
        <v>109</v>
      </c>
      <c r="B31" s="42" t="s">
        <v>55</v>
      </c>
      <c r="C31" s="43">
        <v>1159.7223140659003</v>
      </c>
      <c r="D31" s="37" t="s">
        <v>110</v>
      </c>
      <c r="E31" s="38" t="s">
        <v>111</v>
      </c>
      <c r="F31" s="41">
        <v>360.0</v>
      </c>
      <c r="G31" s="27" t="s">
        <v>112</v>
      </c>
      <c r="H31" s="40" t="s">
        <v>113</v>
      </c>
    </row>
    <row r="32" ht="15.75" customHeight="1">
      <c r="A32" s="41" t="s">
        <v>109</v>
      </c>
      <c r="B32" s="42" t="s">
        <v>56</v>
      </c>
      <c r="C32" s="43">
        <v>3585.056721978997</v>
      </c>
      <c r="D32" s="37" t="s">
        <v>110</v>
      </c>
      <c r="E32" s="38" t="s">
        <v>111</v>
      </c>
      <c r="F32" s="41">
        <v>390.0</v>
      </c>
      <c r="G32" s="27" t="s">
        <v>112</v>
      </c>
      <c r="H32" s="40" t="s">
        <v>113</v>
      </c>
    </row>
    <row r="33" ht="15.75" customHeight="1">
      <c r="A33" s="41" t="s">
        <v>109</v>
      </c>
      <c r="B33" s="42" t="s">
        <v>57</v>
      </c>
      <c r="C33" s="43">
        <v>7892.532113726309</v>
      </c>
      <c r="D33" s="37" t="s">
        <v>110</v>
      </c>
      <c r="E33" s="38" t="s">
        <v>111</v>
      </c>
      <c r="F33" s="41">
        <v>359.0</v>
      </c>
      <c r="G33" s="27" t="s">
        <v>112</v>
      </c>
      <c r="H33" s="40" t="s">
        <v>113</v>
      </c>
    </row>
    <row r="34" ht="15.75" customHeight="1">
      <c r="A34" s="41" t="s">
        <v>109</v>
      </c>
      <c r="B34" s="42" t="s">
        <v>58</v>
      </c>
      <c r="C34" s="43">
        <v>7235.001348428201</v>
      </c>
      <c r="D34" s="37" t="s">
        <v>110</v>
      </c>
      <c r="E34" s="38" t="s">
        <v>111</v>
      </c>
      <c r="F34" s="41">
        <v>405.0</v>
      </c>
      <c r="G34" s="27" t="s">
        <v>112</v>
      </c>
      <c r="H34" s="40" t="s">
        <v>113</v>
      </c>
    </row>
    <row r="35" ht="15.75" customHeight="1">
      <c r="A35" s="41" t="s">
        <v>109</v>
      </c>
      <c r="B35" s="42" t="s">
        <v>59</v>
      </c>
      <c r="C35" s="43">
        <v>12295.109134964147</v>
      </c>
      <c r="D35" s="37" t="s">
        <v>110</v>
      </c>
      <c r="E35" s="38" t="s">
        <v>111</v>
      </c>
      <c r="F35" s="41">
        <v>440.0</v>
      </c>
      <c r="G35" s="27" t="s">
        <v>112</v>
      </c>
      <c r="H35" s="40" t="s">
        <v>113</v>
      </c>
    </row>
    <row r="36" ht="15.75" customHeight="1">
      <c r="A36" s="41" t="s">
        <v>109</v>
      </c>
      <c r="B36" s="42" t="s">
        <v>60</v>
      </c>
      <c r="C36" s="43">
        <v>1436.8241059223544</v>
      </c>
      <c r="D36" s="37" t="s">
        <v>110</v>
      </c>
      <c r="E36" s="38" t="s">
        <v>111</v>
      </c>
      <c r="F36" s="41">
        <v>398.0</v>
      </c>
      <c r="G36" s="27" t="s">
        <v>112</v>
      </c>
      <c r="H36" s="40" t="s">
        <v>113</v>
      </c>
    </row>
    <row r="37" ht="15.75" customHeight="1">
      <c r="A37" s="34" t="s">
        <v>0</v>
      </c>
      <c r="B37" s="42" t="s">
        <v>61</v>
      </c>
      <c r="C37" s="44">
        <v>207969.0</v>
      </c>
      <c r="D37" s="37" t="s">
        <v>110</v>
      </c>
      <c r="E37" s="38" t="s">
        <v>111</v>
      </c>
      <c r="F37" s="41">
        <v>325.0</v>
      </c>
      <c r="G37" s="27" t="s">
        <v>112</v>
      </c>
      <c r="H37" s="40" t="s">
        <v>113</v>
      </c>
    </row>
    <row r="38" ht="15.75" customHeight="1">
      <c r="A38" s="34"/>
      <c r="B38" s="41"/>
      <c r="C38" s="41"/>
      <c r="D38" s="45"/>
      <c r="E38" s="38"/>
      <c r="F38" s="41"/>
      <c r="G38" s="27"/>
      <c r="H38" s="46"/>
    </row>
    <row r="39" ht="15.75" customHeight="1">
      <c r="A39" s="34"/>
      <c r="B39" s="41"/>
      <c r="C39" s="41"/>
      <c r="D39" s="45"/>
      <c r="E39" s="38"/>
      <c r="F39" s="41"/>
      <c r="G39" s="27"/>
      <c r="H39" s="46"/>
    </row>
    <row r="40" ht="15.75" customHeight="1">
      <c r="A40" s="34"/>
      <c r="B40" s="41"/>
      <c r="C40" s="41"/>
      <c r="D40" s="45"/>
      <c r="E40" s="38"/>
      <c r="F40" s="41"/>
      <c r="G40" s="27"/>
      <c r="H40" s="46"/>
    </row>
    <row r="41" ht="15.75" customHeight="1">
      <c r="A41" s="34"/>
      <c r="B41" s="41"/>
      <c r="C41" s="41"/>
      <c r="D41" s="45"/>
      <c r="E41" s="38"/>
      <c r="F41" s="41"/>
      <c r="G41" s="27"/>
      <c r="H41" s="46"/>
    </row>
    <row r="42" ht="15.75" customHeight="1">
      <c r="A42" s="34"/>
      <c r="B42" s="41"/>
      <c r="C42" s="41"/>
      <c r="D42" s="45"/>
      <c r="E42" s="38"/>
      <c r="F42" s="41"/>
      <c r="G42" s="27"/>
      <c r="H42" s="46"/>
    </row>
    <row r="43" ht="15.75" customHeight="1">
      <c r="A43" s="34"/>
      <c r="B43" s="41"/>
      <c r="C43" s="41"/>
      <c r="D43" s="45"/>
      <c r="E43" s="38"/>
      <c r="F43" s="41"/>
      <c r="G43" s="27"/>
      <c r="H43" s="46"/>
    </row>
    <row r="44" ht="15.75" customHeight="1">
      <c r="A44" s="34"/>
      <c r="B44" s="41"/>
      <c r="C44" s="41"/>
      <c r="D44" s="45"/>
      <c r="E44" s="38"/>
      <c r="F44" s="41"/>
      <c r="G44" s="27"/>
      <c r="H44" s="46"/>
    </row>
    <row r="45" ht="15.75" customHeight="1">
      <c r="A45" s="34"/>
      <c r="B45" s="41"/>
      <c r="C45" s="41"/>
      <c r="D45" s="45"/>
      <c r="E45" s="38"/>
      <c r="F45" s="41"/>
      <c r="G45" s="27"/>
      <c r="H45" s="46"/>
    </row>
    <row r="46" ht="15.75" customHeight="1">
      <c r="A46" s="34"/>
      <c r="B46" s="41"/>
      <c r="C46" s="41"/>
      <c r="D46" s="45"/>
      <c r="E46" s="38"/>
      <c r="F46" s="41"/>
      <c r="G46" s="27"/>
      <c r="H46" s="46"/>
    </row>
    <row r="47" ht="15.75" customHeight="1">
      <c r="A47" s="34"/>
      <c r="B47" s="41"/>
      <c r="C47" s="41"/>
      <c r="D47" s="45"/>
      <c r="E47" s="38"/>
      <c r="F47" s="41"/>
      <c r="G47" s="27"/>
      <c r="H47" s="46"/>
    </row>
    <row r="48" ht="15.75" customHeight="1">
      <c r="A48" s="34"/>
      <c r="B48" s="41"/>
      <c r="C48" s="41"/>
      <c r="D48" s="45"/>
      <c r="E48" s="38"/>
      <c r="F48" s="41"/>
      <c r="G48" s="27"/>
      <c r="H48" s="46"/>
    </row>
    <row r="49" ht="15.75" customHeight="1">
      <c r="A49" s="34"/>
      <c r="B49" s="41"/>
      <c r="C49" s="41"/>
      <c r="D49" s="45"/>
      <c r="E49" s="38"/>
      <c r="F49" s="41"/>
      <c r="G49" s="27"/>
      <c r="H49" s="46"/>
    </row>
    <row r="50" ht="15.75" customHeight="1">
      <c r="A50" s="34"/>
      <c r="B50" s="41"/>
      <c r="C50" s="41"/>
      <c r="D50" s="45"/>
      <c r="E50" s="38"/>
      <c r="F50" s="41"/>
      <c r="G50" s="27"/>
      <c r="H50" s="46"/>
    </row>
    <row r="51" ht="15.75" customHeight="1">
      <c r="A51" s="34"/>
      <c r="B51" s="41"/>
      <c r="C51" s="41"/>
      <c r="D51" s="45"/>
      <c r="E51" s="38"/>
      <c r="F51" s="41"/>
      <c r="G51" s="27"/>
      <c r="H51" s="46"/>
    </row>
    <row r="52" ht="15.75" customHeight="1">
      <c r="A52" s="34"/>
      <c r="B52" s="41"/>
      <c r="C52" s="41"/>
      <c r="D52" s="45"/>
      <c r="E52" s="38"/>
      <c r="F52" s="41"/>
      <c r="G52" s="27"/>
      <c r="H52" s="46"/>
    </row>
    <row r="53" ht="15.75" customHeight="1">
      <c r="A53" s="34"/>
      <c r="B53" s="41"/>
      <c r="C53" s="41"/>
      <c r="D53" s="45"/>
      <c r="E53" s="38"/>
      <c r="F53" s="41"/>
      <c r="G53" s="27"/>
      <c r="H53" s="46"/>
    </row>
    <row r="54" ht="15.75" customHeight="1">
      <c r="A54" s="34"/>
      <c r="B54" s="41"/>
      <c r="C54" s="41"/>
      <c r="D54" s="45"/>
      <c r="E54" s="38"/>
      <c r="F54" s="41"/>
      <c r="G54" s="27"/>
      <c r="H54" s="46"/>
    </row>
    <row r="55" ht="15.75" customHeight="1">
      <c r="A55" s="34"/>
      <c r="B55" s="41"/>
      <c r="C55" s="41"/>
      <c r="D55" s="45"/>
      <c r="E55" s="38"/>
      <c r="F55" s="41"/>
      <c r="G55" s="27"/>
      <c r="H55" s="46"/>
    </row>
    <row r="56" ht="15.75" customHeight="1">
      <c r="A56" s="34"/>
      <c r="B56" s="41"/>
      <c r="C56" s="41"/>
      <c r="D56" s="45"/>
      <c r="E56" s="38"/>
      <c r="F56" s="41"/>
      <c r="G56" s="27"/>
      <c r="H56" s="46"/>
    </row>
    <row r="57" ht="15.75" customHeight="1">
      <c r="A57" s="34"/>
      <c r="B57" s="41"/>
      <c r="C57" s="41"/>
      <c r="D57" s="45"/>
      <c r="E57" s="38"/>
      <c r="F57" s="41"/>
      <c r="G57" s="27"/>
      <c r="H57" s="46"/>
    </row>
    <row r="58" ht="15.75" customHeight="1">
      <c r="A58" s="34"/>
      <c r="B58" s="41"/>
      <c r="C58" s="41"/>
      <c r="D58" s="45"/>
      <c r="E58" s="38"/>
      <c r="F58" s="41"/>
      <c r="G58" s="27"/>
      <c r="H58" s="46"/>
    </row>
    <row r="59" ht="15.75" customHeight="1">
      <c r="A59" s="34"/>
      <c r="B59" s="41"/>
      <c r="C59" s="41"/>
      <c r="D59" s="45"/>
      <c r="E59" s="38"/>
      <c r="F59" s="41"/>
      <c r="G59" s="27"/>
      <c r="H59" s="46"/>
    </row>
    <row r="60" ht="15.75" customHeight="1">
      <c r="A60" s="34"/>
      <c r="B60" s="41"/>
      <c r="C60" s="41"/>
      <c r="D60" s="45"/>
      <c r="E60" s="38"/>
      <c r="F60" s="41"/>
      <c r="G60" s="27"/>
      <c r="H60" s="46"/>
    </row>
    <row r="61" ht="15.75" customHeight="1">
      <c r="A61" s="34"/>
      <c r="B61" s="41"/>
      <c r="C61" s="41"/>
      <c r="D61" s="45"/>
      <c r="E61" s="38"/>
      <c r="F61" s="41"/>
      <c r="G61" s="27"/>
      <c r="H61" s="46"/>
    </row>
    <row r="62" ht="15.75" customHeight="1">
      <c r="A62" s="34"/>
      <c r="B62" s="41"/>
      <c r="C62" s="41"/>
      <c r="D62" s="45"/>
      <c r="E62" s="38"/>
      <c r="F62" s="41"/>
      <c r="G62" s="27"/>
      <c r="H62" s="46"/>
    </row>
    <row r="63" ht="15.75" customHeight="1">
      <c r="A63" s="34"/>
      <c r="B63" s="41"/>
      <c r="C63" s="41"/>
      <c r="D63" s="45"/>
      <c r="E63" s="38"/>
      <c r="F63" s="41"/>
      <c r="G63" s="27"/>
      <c r="H63" s="46"/>
    </row>
    <row r="64" ht="15.75" customHeight="1">
      <c r="A64" s="34"/>
      <c r="B64" s="41"/>
      <c r="C64" s="41"/>
      <c r="D64" s="45"/>
      <c r="E64" s="38"/>
      <c r="F64" s="41"/>
      <c r="G64" s="27"/>
      <c r="H64" s="46"/>
    </row>
    <row r="65" ht="15.75" customHeight="1">
      <c r="A65" s="34"/>
      <c r="B65" s="41"/>
      <c r="C65" s="41"/>
      <c r="D65" s="45"/>
      <c r="E65" s="38"/>
      <c r="F65" s="41"/>
      <c r="G65" s="27"/>
      <c r="H65" s="46"/>
    </row>
    <row r="66" ht="15.75" customHeight="1">
      <c r="A66" s="34"/>
      <c r="B66" s="41"/>
      <c r="C66" s="41"/>
      <c r="D66" s="45"/>
      <c r="E66" s="38"/>
      <c r="F66" s="41"/>
      <c r="G66" s="27"/>
      <c r="H66" s="46"/>
    </row>
    <row r="67" ht="15.75" customHeight="1">
      <c r="A67" s="34"/>
      <c r="B67" s="41"/>
      <c r="C67" s="41"/>
      <c r="D67" s="45"/>
      <c r="E67" s="38"/>
      <c r="F67" s="41"/>
      <c r="G67" s="27"/>
      <c r="H67" s="46"/>
    </row>
    <row r="68" ht="15.75" customHeight="1">
      <c r="A68" s="34"/>
      <c r="B68" s="41"/>
      <c r="C68" s="41"/>
      <c r="D68" s="45"/>
      <c r="E68" s="38"/>
      <c r="F68" s="41"/>
      <c r="G68" s="27"/>
      <c r="H68" s="46"/>
    </row>
    <row r="69" ht="15.75" customHeight="1">
      <c r="A69" s="34"/>
      <c r="B69" s="41"/>
      <c r="C69" s="41"/>
      <c r="D69" s="45"/>
      <c r="E69" s="38"/>
      <c r="F69" s="41"/>
      <c r="G69" s="27"/>
      <c r="H69" s="46"/>
    </row>
    <row r="70" ht="15.75" customHeight="1">
      <c r="A70" s="34"/>
      <c r="B70" s="41"/>
      <c r="C70" s="41"/>
      <c r="D70" s="45"/>
      <c r="E70" s="38"/>
      <c r="F70" s="41"/>
      <c r="G70" s="27"/>
      <c r="H70" s="46"/>
    </row>
    <row r="71" ht="15.75" customHeight="1">
      <c r="A71" s="47"/>
      <c r="B71" s="48"/>
      <c r="C71" s="48"/>
      <c r="D71" s="49"/>
      <c r="E71" s="1"/>
      <c r="F71" s="48"/>
      <c r="G71" s="27"/>
      <c r="H71" s="46"/>
    </row>
    <row r="72" ht="15.75" customHeight="1">
      <c r="A72" s="47"/>
      <c r="B72" s="48"/>
      <c r="C72" s="48"/>
      <c r="D72" s="49"/>
      <c r="E72" s="1"/>
      <c r="F72" s="48"/>
      <c r="G72" s="27"/>
      <c r="H72" s="46"/>
    </row>
    <row r="73" ht="15.75" customHeight="1">
      <c r="A73" s="47"/>
      <c r="B73" s="48"/>
      <c r="C73" s="48"/>
      <c r="D73" s="49"/>
      <c r="E73" s="1"/>
      <c r="F73" s="48"/>
      <c r="G73" s="27"/>
      <c r="H73" s="46"/>
    </row>
    <row r="74" ht="15.75" customHeight="1">
      <c r="A74" s="47"/>
      <c r="B74" s="48"/>
      <c r="C74" s="48"/>
      <c r="D74" s="49"/>
      <c r="E74" s="1"/>
      <c r="F74" s="48"/>
      <c r="G74" s="27"/>
      <c r="H74" s="46"/>
    </row>
    <row r="75" ht="15.75" customHeight="1">
      <c r="A75" s="47"/>
      <c r="B75" s="48"/>
      <c r="C75" s="48"/>
      <c r="D75" s="49"/>
      <c r="E75" s="1"/>
      <c r="F75" s="48"/>
      <c r="G75" s="27"/>
      <c r="H75" s="46"/>
    </row>
    <row r="76" ht="15.75" customHeight="1">
      <c r="A76" s="47"/>
      <c r="B76" s="48"/>
      <c r="C76" s="48"/>
      <c r="D76" s="49"/>
      <c r="E76" s="1"/>
      <c r="F76" s="48"/>
      <c r="G76" s="27"/>
      <c r="H76" s="46"/>
    </row>
    <row r="77" ht="15.75" customHeight="1">
      <c r="A77" s="47"/>
      <c r="B77" s="48"/>
      <c r="C77" s="48"/>
      <c r="D77" s="49"/>
      <c r="E77" s="1"/>
      <c r="F77" s="48"/>
      <c r="G77" s="27"/>
      <c r="H77" s="46"/>
    </row>
    <row r="78" ht="15.75" customHeight="1">
      <c r="A78" s="47"/>
      <c r="B78" s="48"/>
      <c r="C78" s="48"/>
      <c r="D78" s="49"/>
      <c r="E78" s="1"/>
      <c r="F78" s="48"/>
      <c r="G78" s="27"/>
      <c r="H78" s="46"/>
    </row>
    <row r="79" ht="15.75" customHeight="1">
      <c r="A79" s="47"/>
      <c r="B79" s="48"/>
      <c r="C79" s="48"/>
      <c r="D79" s="49"/>
      <c r="E79" s="1"/>
      <c r="F79" s="48"/>
      <c r="G79" s="27"/>
      <c r="H79" s="46"/>
    </row>
    <row r="80" ht="15.75" customHeight="1">
      <c r="A80" s="47"/>
      <c r="B80" s="48"/>
      <c r="C80" s="48"/>
      <c r="D80" s="49"/>
      <c r="E80" s="1"/>
      <c r="F80" s="48"/>
      <c r="G80" s="27"/>
      <c r="H80" s="46"/>
    </row>
    <row r="81" ht="15.75" customHeight="1">
      <c r="A81" s="47"/>
      <c r="B81" s="48"/>
      <c r="C81" s="48"/>
      <c r="D81" s="49"/>
      <c r="E81" s="1"/>
      <c r="F81" s="48"/>
      <c r="G81" s="27"/>
      <c r="H81" s="46"/>
    </row>
    <row r="82" ht="15.75" customHeight="1">
      <c r="A82" s="47"/>
      <c r="B82" s="48"/>
      <c r="C82" s="48"/>
      <c r="D82" s="49"/>
      <c r="E82" s="1"/>
      <c r="F82" s="48"/>
      <c r="G82" s="27"/>
      <c r="H82" s="46"/>
    </row>
    <row r="83" ht="15.75" customHeight="1">
      <c r="A83" s="47"/>
      <c r="B83" s="48"/>
      <c r="C83" s="48"/>
      <c r="D83" s="49"/>
      <c r="E83" s="1"/>
      <c r="F83" s="48"/>
      <c r="G83" s="27"/>
      <c r="H83" s="46"/>
    </row>
    <row r="84" ht="15.75" customHeight="1">
      <c r="A84" s="47"/>
      <c r="B84" s="48"/>
      <c r="C84" s="48"/>
      <c r="D84" s="49"/>
      <c r="E84" s="1"/>
      <c r="F84" s="48"/>
      <c r="G84" s="27"/>
      <c r="H84" s="46"/>
    </row>
    <row r="85" ht="15.75" customHeight="1">
      <c r="A85" s="47"/>
      <c r="B85" s="48"/>
      <c r="C85" s="48"/>
      <c r="D85" s="49"/>
      <c r="E85" s="1"/>
      <c r="F85" s="48"/>
      <c r="G85" s="27"/>
      <c r="H85" s="46"/>
    </row>
    <row r="86" ht="15.75" customHeight="1">
      <c r="A86" s="47"/>
      <c r="B86" s="48"/>
      <c r="C86" s="48"/>
      <c r="D86" s="49"/>
      <c r="E86" s="1"/>
      <c r="F86" s="48"/>
      <c r="G86" s="27"/>
      <c r="H86" s="46"/>
    </row>
    <row r="87" ht="15.75" customHeight="1">
      <c r="A87" s="47"/>
      <c r="B87" s="48"/>
      <c r="C87" s="48"/>
      <c r="D87" s="49"/>
      <c r="E87" s="1"/>
      <c r="F87" s="48"/>
      <c r="G87" s="27"/>
      <c r="H87" s="46"/>
    </row>
    <row r="88" ht="15.75" customHeight="1">
      <c r="A88" s="47"/>
      <c r="B88" s="48"/>
      <c r="C88" s="48"/>
      <c r="D88" s="49"/>
      <c r="E88" s="1"/>
      <c r="F88" s="48"/>
      <c r="G88" s="27"/>
      <c r="H88" s="46"/>
    </row>
    <row r="89" ht="15.75" customHeight="1">
      <c r="A89" s="47"/>
      <c r="B89" s="48"/>
      <c r="C89" s="48"/>
      <c r="D89" s="49"/>
      <c r="E89" s="1"/>
      <c r="F89" s="48"/>
      <c r="G89" s="27"/>
      <c r="H89" s="46"/>
    </row>
    <row r="90" ht="15.75" customHeight="1">
      <c r="A90" s="47"/>
      <c r="B90" s="48"/>
      <c r="C90" s="48"/>
      <c r="D90" s="49"/>
      <c r="E90" s="1"/>
      <c r="F90" s="48"/>
      <c r="G90" s="27"/>
      <c r="H90" s="46"/>
    </row>
    <row r="91" ht="15.75" customHeight="1">
      <c r="A91" s="47"/>
      <c r="B91" s="48"/>
      <c r="C91" s="48"/>
      <c r="D91" s="49"/>
      <c r="E91" s="1"/>
      <c r="F91" s="48"/>
      <c r="G91" s="27"/>
      <c r="H91" s="46"/>
    </row>
    <row r="92" ht="15.75" customHeight="1">
      <c r="A92" s="47"/>
      <c r="B92" s="48"/>
      <c r="C92" s="48"/>
      <c r="D92" s="49"/>
      <c r="E92" s="1"/>
      <c r="F92" s="48"/>
      <c r="G92" s="27"/>
      <c r="H92" s="46"/>
    </row>
    <row r="93" ht="15.75" customHeight="1">
      <c r="A93" s="47"/>
      <c r="B93" s="48"/>
      <c r="C93" s="48"/>
      <c r="D93" s="49"/>
      <c r="E93" s="1"/>
      <c r="F93" s="48"/>
      <c r="G93" s="27"/>
      <c r="H93" s="46"/>
    </row>
    <row r="94" ht="15.75" customHeight="1">
      <c r="A94" s="47"/>
      <c r="B94" s="48"/>
      <c r="C94" s="48"/>
      <c r="D94" s="49"/>
      <c r="E94" s="1"/>
      <c r="F94" s="48"/>
      <c r="G94" s="27"/>
      <c r="H94" s="46"/>
    </row>
    <row r="95" ht="15.75" customHeight="1">
      <c r="A95" s="47"/>
      <c r="B95" s="48"/>
      <c r="C95" s="48"/>
      <c r="D95" s="49"/>
      <c r="E95" s="1"/>
      <c r="F95" s="48"/>
      <c r="G95" s="27"/>
      <c r="H95" s="46"/>
    </row>
    <row r="96" ht="15.75" customHeight="1">
      <c r="A96" s="47"/>
      <c r="B96" s="48"/>
      <c r="C96" s="48"/>
      <c r="D96" s="49"/>
      <c r="E96" s="1"/>
      <c r="F96" s="48"/>
      <c r="G96" s="27"/>
      <c r="H96" s="46"/>
    </row>
    <row r="97" ht="15.75" customHeight="1">
      <c r="A97" s="47"/>
      <c r="B97" s="48"/>
      <c r="C97" s="48"/>
      <c r="D97" s="49"/>
      <c r="E97" s="1"/>
      <c r="F97" s="48"/>
      <c r="G97" s="27"/>
      <c r="H97" s="46"/>
    </row>
    <row r="98" ht="15.75" customHeight="1">
      <c r="A98" s="47"/>
      <c r="B98" s="48"/>
      <c r="C98" s="48"/>
      <c r="D98" s="49"/>
      <c r="E98" s="1"/>
      <c r="F98" s="48"/>
      <c r="G98" s="27"/>
      <c r="H98" s="46"/>
    </row>
    <row r="99" ht="15.75" customHeight="1">
      <c r="A99" s="47"/>
      <c r="B99" s="48"/>
      <c r="C99" s="48"/>
      <c r="D99" s="49"/>
      <c r="E99" s="1"/>
      <c r="F99" s="48"/>
      <c r="G99" s="27"/>
      <c r="H99" s="46"/>
    </row>
    <row r="100" ht="15.75" customHeight="1">
      <c r="A100" s="47"/>
      <c r="B100" s="48"/>
      <c r="C100" s="48"/>
      <c r="D100" s="49"/>
      <c r="E100" s="1"/>
      <c r="F100" s="48"/>
      <c r="G100" s="27"/>
      <c r="H100" s="46"/>
    </row>
    <row r="101" ht="15.75" customHeight="1">
      <c r="A101" s="47"/>
      <c r="B101" s="48"/>
      <c r="C101" s="48"/>
      <c r="D101" s="49"/>
      <c r="E101" s="1"/>
      <c r="F101" s="48"/>
      <c r="G101" s="27"/>
      <c r="H101" s="46"/>
    </row>
    <row r="102" ht="15.75" customHeight="1">
      <c r="A102" s="47"/>
      <c r="B102" s="48"/>
      <c r="C102" s="48"/>
      <c r="D102" s="49"/>
      <c r="E102" s="1"/>
      <c r="F102" s="48"/>
      <c r="G102" s="27"/>
      <c r="H102" s="46"/>
    </row>
    <row r="103" ht="15.75" customHeight="1">
      <c r="A103" s="47"/>
      <c r="B103" s="48"/>
      <c r="C103" s="48"/>
      <c r="D103" s="49"/>
      <c r="E103" s="1"/>
      <c r="F103" s="48"/>
      <c r="G103" s="27"/>
      <c r="H103" s="46"/>
    </row>
    <row r="104" ht="15.75" customHeight="1">
      <c r="A104" s="47"/>
      <c r="B104" s="48"/>
      <c r="C104" s="48"/>
      <c r="D104" s="49"/>
      <c r="E104" s="1"/>
      <c r="F104" s="48"/>
      <c r="G104" s="27"/>
      <c r="H104" s="46"/>
    </row>
    <row r="105" ht="15.75" customHeight="1">
      <c r="A105" s="47"/>
      <c r="B105" s="48"/>
      <c r="C105" s="48"/>
      <c r="D105" s="49"/>
      <c r="E105" s="1"/>
      <c r="F105" s="48"/>
      <c r="G105" s="27"/>
      <c r="H105" s="46"/>
    </row>
    <row r="106" ht="15.75" customHeight="1">
      <c r="A106" s="47"/>
      <c r="B106" s="48"/>
      <c r="C106" s="48"/>
      <c r="D106" s="49"/>
      <c r="E106" s="1"/>
      <c r="F106" s="48"/>
      <c r="G106" s="27"/>
      <c r="H106" s="46"/>
    </row>
    <row r="107" ht="15.75" customHeight="1">
      <c r="A107" s="47"/>
      <c r="B107" s="48"/>
      <c r="C107" s="48"/>
      <c r="D107" s="49"/>
      <c r="E107" s="1"/>
      <c r="F107" s="48"/>
      <c r="G107" s="27"/>
      <c r="H107" s="46"/>
    </row>
    <row r="108" ht="15.75" customHeight="1">
      <c r="A108" s="47"/>
      <c r="B108" s="48"/>
      <c r="C108" s="48"/>
      <c r="D108" s="49"/>
      <c r="E108" s="1"/>
      <c r="F108" s="48"/>
      <c r="G108" s="27"/>
      <c r="H108" s="46"/>
    </row>
    <row r="109" ht="15.75" customHeight="1">
      <c r="A109" s="47"/>
      <c r="B109" s="48"/>
      <c r="C109" s="48"/>
      <c r="D109" s="49"/>
      <c r="E109" s="1"/>
      <c r="F109" s="48"/>
      <c r="G109" s="27"/>
      <c r="H109" s="46"/>
    </row>
    <row r="110" ht="15.75" customHeight="1">
      <c r="A110" s="47"/>
      <c r="B110" s="48"/>
      <c r="C110" s="48"/>
      <c r="D110" s="49"/>
      <c r="E110" s="1"/>
      <c r="F110" s="48"/>
      <c r="G110" s="27"/>
      <c r="H110" s="46"/>
    </row>
    <row r="111" ht="15.75" customHeight="1">
      <c r="A111" s="47"/>
      <c r="B111" s="48"/>
      <c r="C111" s="48"/>
      <c r="D111" s="49"/>
      <c r="E111" s="1"/>
      <c r="F111" s="48"/>
      <c r="G111" s="27"/>
      <c r="H111" s="46"/>
    </row>
    <row r="112" ht="15.75" customHeight="1">
      <c r="A112" s="47"/>
      <c r="B112" s="48"/>
      <c r="C112" s="48"/>
      <c r="D112" s="49"/>
      <c r="E112" s="1"/>
      <c r="F112" s="48"/>
      <c r="G112" s="27"/>
      <c r="H112" s="46"/>
    </row>
    <row r="113" ht="15.75" customHeight="1">
      <c r="A113" s="47"/>
      <c r="B113" s="48"/>
      <c r="C113" s="48"/>
      <c r="D113" s="49"/>
      <c r="E113" s="1"/>
      <c r="F113" s="48"/>
      <c r="G113" s="27"/>
      <c r="H113" s="46"/>
    </row>
    <row r="114" ht="15.75" customHeight="1">
      <c r="A114" s="47"/>
      <c r="B114" s="48"/>
      <c r="C114" s="48"/>
      <c r="D114" s="49"/>
      <c r="E114" s="1"/>
      <c r="F114" s="48"/>
      <c r="G114" s="27"/>
      <c r="H114" s="46"/>
    </row>
    <row r="115" ht="15.75" customHeight="1">
      <c r="A115" s="47"/>
      <c r="B115" s="48"/>
      <c r="C115" s="48"/>
      <c r="D115" s="49"/>
      <c r="E115" s="1"/>
      <c r="F115" s="48"/>
      <c r="G115" s="27"/>
      <c r="H115" s="46"/>
    </row>
    <row r="116" ht="15.75" customHeight="1">
      <c r="A116" s="47"/>
      <c r="B116" s="48"/>
      <c r="C116" s="48"/>
      <c r="D116" s="49"/>
      <c r="E116" s="1"/>
      <c r="F116" s="48"/>
      <c r="G116" s="27"/>
      <c r="H116" s="46"/>
    </row>
    <row r="117" ht="15.75" customHeight="1">
      <c r="A117" s="47"/>
      <c r="B117" s="48"/>
      <c r="C117" s="48"/>
      <c r="D117" s="49"/>
      <c r="E117" s="1"/>
      <c r="F117" s="48"/>
      <c r="G117" s="27"/>
      <c r="H117" s="46"/>
    </row>
    <row r="118" ht="15.75" customHeight="1">
      <c r="A118" s="47"/>
      <c r="B118" s="48"/>
      <c r="C118" s="48"/>
      <c r="D118" s="49"/>
      <c r="E118" s="1"/>
      <c r="F118" s="48"/>
      <c r="G118" s="27"/>
      <c r="H118" s="46"/>
    </row>
    <row r="119" ht="15.75" customHeight="1">
      <c r="A119" s="47"/>
      <c r="B119" s="48"/>
      <c r="C119" s="48"/>
      <c r="D119" s="49"/>
      <c r="E119" s="1"/>
      <c r="F119" s="48"/>
      <c r="G119" s="27"/>
      <c r="H119" s="46"/>
    </row>
    <row r="120" ht="15.75" customHeight="1">
      <c r="A120" s="47"/>
      <c r="B120" s="48"/>
      <c r="C120" s="48"/>
      <c r="D120" s="49"/>
      <c r="E120" s="1"/>
      <c r="F120" s="48"/>
      <c r="G120" s="27"/>
      <c r="H120" s="46"/>
    </row>
    <row r="121" ht="15.75" customHeight="1">
      <c r="A121" s="47"/>
      <c r="B121" s="48"/>
      <c r="C121" s="48"/>
      <c r="D121" s="49"/>
      <c r="E121" s="1"/>
      <c r="F121" s="48"/>
      <c r="G121" s="27"/>
      <c r="H121" s="46"/>
    </row>
    <row r="122" ht="15.75" customHeight="1">
      <c r="A122" s="47"/>
      <c r="B122" s="48"/>
      <c r="C122" s="48"/>
      <c r="D122" s="49"/>
      <c r="E122" s="1"/>
      <c r="F122" s="48"/>
      <c r="G122" s="27"/>
      <c r="H122" s="46"/>
    </row>
    <row r="123" ht="15.75" customHeight="1">
      <c r="A123" s="47"/>
      <c r="B123" s="48"/>
      <c r="C123" s="48"/>
      <c r="D123" s="49"/>
      <c r="E123" s="1"/>
      <c r="F123" s="48"/>
      <c r="G123" s="27"/>
      <c r="H123" s="46"/>
    </row>
    <row r="124" ht="15.75" customHeight="1">
      <c r="A124" s="47"/>
      <c r="B124" s="48"/>
      <c r="C124" s="48"/>
      <c r="D124" s="49"/>
      <c r="E124" s="1"/>
      <c r="F124" s="48"/>
      <c r="G124" s="27"/>
      <c r="H124" s="46"/>
    </row>
    <row r="125" ht="15.75" customHeight="1">
      <c r="A125" s="47"/>
      <c r="B125" s="48"/>
      <c r="C125" s="48"/>
      <c r="D125" s="49"/>
      <c r="E125" s="1"/>
      <c r="F125" s="48"/>
      <c r="G125" s="27"/>
      <c r="H125" s="46"/>
    </row>
    <row r="126" ht="15.75" customHeight="1">
      <c r="A126" s="47"/>
      <c r="B126" s="48"/>
      <c r="C126" s="48"/>
      <c r="D126" s="49"/>
      <c r="E126" s="1"/>
      <c r="F126" s="48"/>
      <c r="G126" s="27"/>
      <c r="H126" s="46"/>
    </row>
    <row r="127" ht="15.75" customHeight="1">
      <c r="A127" s="47"/>
      <c r="B127" s="48"/>
      <c r="C127" s="48"/>
      <c r="D127" s="49"/>
      <c r="E127" s="1"/>
      <c r="F127" s="48"/>
      <c r="G127" s="27"/>
      <c r="H127" s="46"/>
    </row>
    <row r="128" ht="15.75" customHeight="1">
      <c r="A128" s="47"/>
      <c r="B128" s="48"/>
      <c r="C128" s="48"/>
      <c r="D128" s="49"/>
      <c r="E128" s="1"/>
      <c r="F128" s="48"/>
      <c r="G128" s="27"/>
      <c r="H128" s="46"/>
    </row>
    <row r="129" ht="15.75" customHeight="1">
      <c r="A129" s="47"/>
      <c r="B129" s="48"/>
      <c r="C129" s="48"/>
      <c r="D129" s="49"/>
      <c r="E129" s="1"/>
      <c r="F129" s="48"/>
      <c r="G129" s="27"/>
      <c r="H129" s="46"/>
    </row>
    <row r="130" ht="15.75" customHeight="1">
      <c r="A130" s="47"/>
      <c r="B130" s="48"/>
      <c r="C130" s="48"/>
      <c r="D130" s="49"/>
      <c r="E130" s="1"/>
      <c r="F130" s="48"/>
      <c r="G130" s="27"/>
      <c r="H130" s="46"/>
    </row>
    <row r="131" ht="15.75" customHeight="1">
      <c r="A131" s="47"/>
      <c r="B131" s="48"/>
      <c r="C131" s="48"/>
      <c r="D131" s="49"/>
      <c r="E131" s="1"/>
      <c r="F131" s="48"/>
      <c r="G131" s="27"/>
      <c r="H131" s="46"/>
    </row>
    <row r="132" ht="15.75" customHeight="1">
      <c r="A132" s="47"/>
      <c r="B132" s="48"/>
      <c r="C132" s="48"/>
      <c r="D132" s="49"/>
      <c r="E132" s="1"/>
      <c r="F132" s="48"/>
      <c r="G132" s="27"/>
      <c r="H132" s="46"/>
    </row>
    <row r="133" ht="15.75" customHeight="1">
      <c r="A133" s="47"/>
      <c r="B133" s="48"/>
      <c r="C133" s="48"/>
      <c r="D133" s="49"/>
      <c r="E133" s="1"/>
      <c r="F133" s="48"/>
      <c r="G133" s="27"/>
      <c r="H133" s="46"/>
    </row>
    <row r="134" ht="15.75" customHeight="1">
      <c r="A134" s="47"/>
      <c r="B134" s="48"/>
      <c r="C134" s="48"/>
      <c r="D134" s="49"/>
      <c r="E134" s="1"/>
      <c r="F134" s="48"/>
      <c r="G134" s="27"/>
      <c r="H134" s="46"/>
    </row>
    <row r="135" ht="15.75" customHeight="1">
      <c r="A135" s="47"/>
      <c r="B135" s="48"/>
      <c r="C135" s="48"/>
      <c r="D135" s="49"/>
      <c r="E135" s="1"/>
      <c r="F135" s="48"/>
      <c r="G135" s="27"/>
      <c r="H135" s="46"/>
    </row>
    <row r="136" ht="15.75" customHeight="1">
      <c r="A136" s="47"/>
      <c r="B136" s="48"/>
      <c r="C136" s="48"/>
      <c r="D136" s="49"/>
      <c r="E136" s="1"/>
      <c r="F136" s="48"/>
      <c r="G136" s="27"/>
      <c r="H136" s="46"/>
    </row>
    <row r="137" ht="15.75" customHeight="1">
      <c r="A137" s="47"/>
      <c r="B137" s="48"/>
      <c r="C137" s="48"/>
      <c r="D137" s="49"/>
      <c r="E137" s="1"/>
      <c r="F137" s="48"/>
      <c r="G137" s="27"/>
      <c r="H137" s="46"/>
    </row>
    <row r="138" ht="15.75" customHeight="1">
      <c r="A138" s="47"/>
      <c r="B138" s="48"/>
      <c r="C138" s="48"/>
      <c r="D138" s="49"/>
      <c r="E138" s="1"/>
      <c r="F138" s="48"/>
      <c r="G138" s="27"/>
      <c r="H138" s="46"/>
    </row>
    <row r="139" ht="15.75" customHeight="1">
      <c r="A139" s="47"/>
      <c r="B139" s="48"/>
      <c r="C139" s="48"/>
      <c r="D139" s="49"/>
      <c r="E139" s="1"/>
      <c r="F139" s="48"/>
      <c r="G139" s="27"/>
      <c r="H139" s="46"/>
    </row>
    <row r="140" ht="15.75" customHeight="1">
      <c r="A140" s="47"/>
      <c r="B140" s="48"/>
      <c r="C140" s="48"/>
      <c r="D140" s="49"/>
      <c r="E140" s="1"/>
      <c r="F140" s="48"/>
      <c r="G140" s="27"/>
      <c r="H140" s="46"/>
    </row>
    <row r="141" ht="15.75" customHeight="1">
      <c r="A141" s="47"/>
      <c r="B141" s="48"/>
      <c r="C141" s="48"/>
      <c r="D141" s="49"/>
      <c r="E141" s="1"/>
      <c r="F141" s="48"/>
      <c r="G141" s="27"/>
      <c r="H141" s="46"/>
    </row>
    <row r="142" ht="15.75" customHeight="1">
      <c r="A142" s="47"/>
      <c r="B142" s="48"/>
      <c r="C142" s="48"/>
      <c r="D142" s="49"/>
      <c r="E142" s="1"/>
      <c r="F142" s="48"/>
      <c r="G142" s="27"/>
      <c r="H142" s="46"/>
    </row>
    <row r="143" ht="15.75" customHeight="1">
      <c r="A143" s="47"/>
      <c r="B143" s="48"/>
      <c r="C143" s="48"/>
      <c r="D143" s="49"/>
      <c r="E143" s="1"/>
      <c r="F143" s="48"/>
      <c r="G143" s="27"/>
      <c r="H143" s="46"/>
    </row>
    <row r="144" ht="15.75" customHeight="1">
      <c r="A144" s="47"/>
      <c r="B144" s="48"/>
      <c r="C144" s="48"/>
      <c r="D144" s="49"/>
      <c r="E144" s="1"/>
      <c r="F144" s="48"/>
      <c r="G144" s="27"/>
      <c r="H144" s="46"/>
    </row>
    <row r="145" ht="15.75" customHeight="1">
      <c r="A145" s="47"/>
      <c r="B145" s="48"/>
      <c r="C145" s="48"/>
      <c r="D145" s="49"/>
      <c r="E145" s="1"/>
      <c r="F145" s="48"/>
      <c r="G145" s="27"/>
      <c r="H145" s="46"/>
    </row>
    <row r="146" ht="15.75" customHeight="1">
      <c r="A146" s="47"/>
      <c r="B146" s="48"/>
      <c r="C146" s="48"/>
      <c r="D146" s="49"/>
      <c r="E146" s="1"/>
      <c r="F146" s="48"/>
      <c r="G146" s="27"/>
      <c r="H146" s="46"/>
    </row>
    <row r="147" ht="15.75" customHeight="1">
      <c r="A147" s="47"/>
      <c r="B147" s="48"/>
      <c r="C147" s="48"/>
      <c r="D147" s="49"/>
      <c r="E147" s="1"/>
      <c r="F147" s="48"/>
      <c r="G147" s="27"/>
      <c r="H147" s="46"/>
    </row>
    <row r="148" ht="15.75" customHeight="1">
      <c r="A148" s="47"/>
      <c r="B148" s="48"/>
      <c r="C148" s="48"/>
      <c r="D148" s="49"/>
      <c r="E148" s="1"/>
      <c r="F148" s="48"/>
      <c r="G148" s="27"/>
      <c r="H148" s="46"/>
    </row>
    <row r="149" ht="15.75" customHeight="1">
      <c r="A149" s="47"/>
      <c r="B149" s="48"/>
      <c r="C149" s="48"/>
      <c r="D149" s="49"/>
      <c r="E149" s="1"/>
      <c r="F149" s="48"/>
      <c r="G149" s="27"/>
      <c r="H149" s="46"/>
    </row>
    <row r="150" ht="15.75" customHeight="1">
      <c r="A150" s="47"/>
      <c r="B150" s="48"/>
      <c r="C150" s="48"/>
      <c r="D150" s="49"/>
      <c r="E150" s="1"/>
      <c r="F150" s="48"/>
      <c r="G150" s="27"/>
      <c r="H150" s="46"/>
    </row>
    <row r="151" ht="15.75" customHeight="1">
      <c r="A151" s="47"/>
      <c r="B151" s="48"/>
      <c r="C151" s="48"/>
      <c r="D151" s="49"/>
      <c r="E151" s="1"/>
      <c r="F151" s="48"/>
      <c r="G151" s="27"/>
      <c r="H151" s="46"/>
    </row>
    <row r="152" ht="15.75" customHeight="1">
      <c r="A152" s="47"/>
      <c r="B152" s="48"/>
      <c r="C152" s="48"/>
      <c r="D152" s="49"/>
      <c r="E152" s="1"/>
      <c r="F152" s="48"/>
      <c r="G152" s="27"/>
      <c r="H152" s="46"/>
    </row>
    <row r="153" ht="15.75" customHeight="1">
      <c r="A153" s="47"/>
      <c r="B153" s="48"/>
      <c r="C153" s="48"/>
      <c r="D153" s="49"/>
      <c r="E153" s="1"/>
      <c r="F153" s="48"/>
      <c r="G153" s="27"/>
      <c r="H153" s="46"/>
    </row>
    <row r="154" ht="15.75" customHeight="1">
      <c r="A154" s="47"/>
      <c r="B154" s="48"/>
      <c r="C154" s="48"/>
      <c r="D154" s="49"/>
      <c r="E154" s="1"/>
      <c r="F154" s="48"/>
      <c r="G154" s="27"/>
      <c r="H154" s="46"/>
    </row>
    <row r="155" ht="15.75" customHeight="1">
      <c r="A155" s="47"/>
      <c r="B155" s="48"/>
      <c r="C155" s="48"/>
      <c r="D155" s="49"/>
      <c r="E155" s="1"/>
      <c r="F155" s="48"/>
      <c r="G155" s="27"/>
      <c r="H155" s="46"/>
    </row>
    <row r="156" ht="15.75" customHeight="1">
      <c r="A156" s="47"/>
      <c r="B156" s="48"/>
      <c r="C156" s="48"/>
      <c r="D156" s="49"/>
      <c r="E156" s="1"/>
      <c r="F156" s="48"/>
      <c r="G156" s="27"/>
      <c r="H156" s="46"/>
    </row>
    <row r="157" ht="15.75" customHeight="1">
      <c r="A157" s="47"/>
      <c r="B157" s="48"/>
      <c r="C157" s="48"/>
      <c r="D157" s="49"/>
      <c r="E157" s="1"/>
      <c r="F157" s="48"/>
      <c r="G157" s="27"/>
      <c r="H157" s="46"/>
    </row>
    <row r="158" ht="15.75" customHeight="1">
      <c r="A158" s="47"/>
      <c r="B158" s="48"/>
      <c r="C158" s="48"/>
      <c r="D158" s="49"/>
      <c r="E158" s="1"/>
      <c r="F158" s="48"/>
      <c r="G158" s="27"/>
      <c r="H158" s="46"/>
    </row>
    <row r="159" ht="15.75" customHeight="1">
      <c r="A159" s="47"/>
      <c r="B159" s="48"/>
      <c r="C159" s="48"/>
      <c r="D159" s="49"/>
      <c r="E159" s="1"/>
      <c r="F159" s="48"/>
      <c r="G159" s="27"/>
      <c r="H159" s="46"/>
    </row>
    <row r="160" ht="15.75" customHeight="1">
      <c r="A160" s="47"/>
      <c r="B160" s="48"/>
      <c r="C160" s="48"/>
      <c r="D160" s="49"/>
      <c r="E160" s="1"/>
      <c r="F160" s="48"/>
      <c r="G160" s="27"/>
      <c r="H160" s="46"/>
    </row>
    <row r="161" ht="15.75" customHeight="1">
      <c r="A161" s="47"/>
      <c r="B161" s="48"/>
      <c r="C161" s="48"/>
      <c r="D161" s="49"/>
      <c r="E161" s="1"/>
      <c r="F161" s="48"/>
      <c r="G161" s="27"/>
      <c r="H161" s="46"/>
    </row>
    <row r="162" ht="15.75" customHeight="1">
      <c r="A162" s="47"/>
      <c r="B162" s="48"/>
      <c r="C162" s="48"/>
      <c r="D162" s="49"/>
      <c r="E162" s="1"/>
      <c r="F162" s="48"/>
      <c r="G162" s="27"/>
      <c r="H162" s="46"/>
    </row>
    <row r="163" ht="15.75" customHeight="1">
      <c r="A163" s="47"/>
      <c r="B163" s="48"/>
      <c r="C163" s="48"/>
      <c r="D163" s="49"/>
      <c r="E163" s="1"/>
      <c r="F163" s="48"/>
      <c r="G163" s="27"/>
      <c r="H163" s="46"/>
    </row>
    <row r="164" ht="15.75" customHeight="1">
      <c r="A164" s="47"/>
      <c r="B164" s="48"/>
      <c r="C164" s="48"/>
      <c r="D164" s="49"/>
      <c r="E164" s="1"/>
      <c r="F164" s="48"/>
      <c r="G164" s="27"/>
      <c r="H164" s="46"/>
    </row>
    <row r="165" ht="15.75" customHeight="1">
      <c r="A165" s="47"/>
      <c r="B165" s="48"/>
      <c r="C165" s="48"/>
      <c r="D165" s="49"/>
      <c r="E165" s="1"/>
      <c r="F165" s="48"/>
      <c r="G165" s="27"/>
      <c r="H165" s="46"/>
    </row>
    <row r="166" ht="15.75" customHeight="1">
      <c r="A166" s="47"/>
      <c r="B166" s="48"/>
      <c r="C166" s="48"/>
      <c r="D166" s="49"/>
      <c r="E166" s="1"/>
      <c r="F166" s="48"/>
      <c r="G166" s="27"/>
      <c r="H166" s="46"/>
    </row>
    <row r="167" ht="15.75" customHeight="1">
      <c r="A167" s="47"/>
      <c r="B167" s="48"/>
      <c r="C167" s="48"/>
      <c r="D167" s="49"/>
      <c r="E167" s="1"/>
      <c r="F167" s="48"/>
      <c r="G167" s="27"/>
      <c r="H167" s="46"/>
    </row>
    <row r="168" ht="15.75" customHeight="1">
      <c r="A168" s="47"/>
      <c r="B168" s="48"/>
      <c r="C168" s="48"/>
      <c r="D168" s="49"/>
      <c r="E168" s="1"/>
      <c r="F168" s="48"/>
      <c r="G168" s="27"/>
      <c r="H168" s="46"/>
    </row>
    <row r="169" ht="15.75" customHeight="1">
      <c r="A169" s="47"/>
      <c r="B169" s="48"/>
      <c r="C169" s="48"/>
      <c r="D169" s="49"/>
      <c r="E169" s="1"/>
      <c r="F169" s="48"/>
      <c r="G169" s="27"/>
      <c r="H169" s="46"/>
    </row>
    <row r="170" ht="15.75" customHeight="1">
      <c r="A170" s="47"/>
      <c r="B170" s="48"/>
      <c r="C170" s="48"/>
      <c r="D170" s="49"/>
      <c r="E170" s="1"/>
      <c r="F170" s="48"/>
      <c r="G170" s="27"/>
      <c r="H170" s="46"/>
    </row>
    <row r="171" ht="15.75" customHeight="1">
      <c r="A171" s="47"/>
      <c r="B171" s="48"/>
      <c r="C171" s="48"/>
      <c r="D171" s="49"/>
      <c r="E171" s="1"/>
      <c r="F171" s="48"/>
      <c r="G171" s="27"/>
      <c r="H171" s="46"/>
    </row>
    <row r="172" ht="15.75" customHeight="1">
      <c r="A172" s="47"/>
      <c r="B172" s="48"/>
      <c r="C172" s="48"/>
      <c r="D172" s="49"/>
      <c r="E172" s="1"/>
      <c r="F172" s="48"/>
      <c r="G172" s="27"/>
      <c r="H172" s="46"/>
    </row>
    <row r="173" ht="15.75" customHeight="1">
      <c r="A173" s="47"/>
      <c r="B173" s="48"/>
      <c r="C173" s="48"/>
      <c r="D173" s="49"/>
      <c r="E173" s="1"/>
      <c r="F173" s="48"/>
      <c r="G173" s="27"/>
      <c r="H173" s="46"/>
    </row>
    <row r="174" ht="15.75" customHeight="1">
      <c r="A174" s="47"/>
      <c r="B174" s="48"/>
      <c r="C174" s="48"/>
      <c r="D174" s="49"/>
      <c r="E174" s="1"/>
      <c r="F174" s="48"/>
      <c r="G174" s="27"/>
      <c r="H174" s="46"/>
    </row>
    <row r="175" ht="15.75" customHeight="1">
      <c r="A175" s="47"/>
      <c r="B175" s="48"/>
      <c r="C175" s="48"/>
      <c r="D175" s="49"/>
      <c r="E175" s="1"/>
      <c r="F175" s="48"/>
      <c r="G175" s="27"/>
      <c r="H175" s="46"/>
    </row>
    <row r="176" ht="15.75" customHeight="1">
      <c r="A176" s="47"/>
      <c r="B176" s="48"/>
      <c r="C176" s="48"/>
      <c r="D176" s="49"/>
      <c r="E176" s="1"/>
      <c r="F176" s="48"/>
      <c r="G176" s="27"/>
      <c r="H176" s="46"/>
    </row>
    <row r="177" ht="15.75" customHeight="1">
      <c r="A177" s="47"/>
      <c r="B177" s="48"/>
      <c r="C177" s="48"/>
      <c r="D177" s="49"/>
      <c r="E177" s="1"/>
      <c r="F177" s="48"/>
      <c r="G177" s="27"/>
      <c r="H177" s="46"/>
    </row>
    <row r="178" ht="15.75" customHeight="1">
      <c r="A178" s="47"/>
      <c r="B178" s="48"/>
      <c r="C178" s="48"/>
      <c r="D178" s="49"/>
      <c r="E178" s="1"/>
      <c r="F178" s="48"/>
      <c r="G178" s="27"/>
      <c r="H178" s="46"/>
    </row>
    <row r="179" ht="15.75" customHeight="1">
      <c r="A179" s="47"/>
      <c r="B179" s="48"/>
      <c r="C179" s="48"/>
      <c r="D179" s="49"/>
      <c r="E179" s="1"/>
      <c r="F179" s="48"/>
      <c r="G179" s="27"/>
      <c r="H179" s="46"/>
    </row>
    <row r="180" ht="15.75" customHeight="1">
      <c r="A180" s="47"/>
      <c r="B180" s="48"/>
      <c r="C180" s="48"/>
      <c r="D180" s="49"/>
      <c r="E180" s="1"/>
      <c r="F180" s="48"/>
      <c r="G180" s="27"/>
      <c r="H180" s="46"/>
    </row>
    <row r="181" ht="15.75" customHeight="1">
      <c r="A181" s="47"/>
      <c r="B181" s="48"/>
      <c r="C181" s="48"/>
      <c r="D181" s="49"/>
      <c r="E181" s="1"/>
      <c r="F181" s="48"/>
      <c r="G181" s="27"/>
      <c r="H181" s="46"/>
    </row>
    <row r="182" ht="15.75" customHeight="1">
      <c r="A182" s="47"/>
      <c r="B182" s="48"/>
      <c r="C182" s="48"/>
      <c r="D182" s="49"/>
      <c r="E182" s="1"/>
      <c r="F182" s="48"/>
      <c r="G182" s="27"/>
      <c r="H182" s="46"/>
    </row>
    <row r="183" ht="15.75" customHeight="1">
      <c r="A183" s="47"/>
      <c r="B183" s="48"/>
      <c r="C183" s="48"/>
      <c r="D183" s="49"/>
      <c r="E183" s="1"/>
      <c r="F183" s="48"/>
      <c r="G183" s="27"/>
      <c r="H183" s="46"/>
    </row>
    <row r="184" ht="15.75" customHeight="1">
      <c r="A184" s="47"/>
      <c r="B184" s="48"/>
      <c r="C184" s="48"/>
      <c r="D184" s="49"/>
      <c r="E184" s="1"/>
      <c r="F184" s="48"/>
      <c r="G184" s="27"/>
      <c r="H184" s="46"/>
    </row>
    <row r="185" ht="15.75" customHeight="1">
      <c r="A185" s="47"/>
      <c r="B185" s="48"/>
      <c r="C185" s="48"/>
      <c r="D185" s="49"/>
      <c r="E185" s="1"/>
      <c r="F185" s="48"/>
      <c r="G185" s="27"/>
      <c r="H185" s="46"/>
    </row>
    <row r="186" ht="15.75" customHeight="1">
      <c r="A186" s="47"/>
      <c r="B186" s="48"/>
      <c r="C186" s="48"/>
      <c r="D186" s="49"/>
      <c r="E186" s="1"/>
      <c r="F186" s="48"/>
      <c r="G186" s="27"/>
      <c r="H186" s="46"/>
    </row>
    <row r="187" ht="15.75" customHeight="1">
      <c r="A187" s="47"/>
      <c r="B187" s="48"/>
      <c r="C187" s="48"/>
      <c r="D187" s="49"/>
      <c r="E187" s="1"/>
      <c r="F187" s="48"/>
      <c r="G187" s="27"/>
      <c r="H187" s="46"/>
    </row>
    <row r="188" ht="15.75" customHeight="1">
      <c r="A188" s="47"/>
      <c r="B188" s="48"/>
      <c r="C188" s="48"/>
      <c r="D188" s="49"/>
      <c r="E188" s="1"/>
      <c r="F188" s="48"/>
      <c r="G188" s="27"/>
      <c r="H188" s="46"/>
    </row>
    <row r="189" ht="15.75" customHeight="1">
      <c r="A189" s="47"/>
      <c r="B189" s="48"/>
      <c r="C189" s="48"/>
      <c r="D189" s="49"/>
      <c r="E189" s="1"/>
      <c r="F189" s="48"/>
      <c r="G189" s="27"/>
      <c r="H189" s="46"/>
    </row>
    <row r="190" ht="15.75" customHeight="1">
      <c r="A190" s="47"/>
      <c r="B190" s="48"/>
      <c r="C190" s="48"/>
      <c r="D190" s="49"/>
      <c r="E190" s="1"/>
      <c r="F190" s="48"/>
      <c r="G190" s="27"/>
      <c r="H190" s="46"/>
    </row>
    <row r="191" ht="15.75" customHeight="1">
      <c r="A191" s="47"/>
      <c r="B191" s="48"/>
      <c r="C191" s="48"/>
      <c r="D191" s="49"/>
      <c r="E191" s="1"/>
      <c r="F191" s="48"/>
      <c r="G191" s="27"/>
      <c r="H191" s="46"/>
    </row>
    <row r="192" ht="15.75" customHeight="1">
      <c r="A192" s="47"/>
      <c r="B192" s="48"/>
      <c r="C192" s="48"/>
      <c r="D192" s="49"/>
      <c r="E192" s="1"/>
      <c r="F192" s="48"/>
      <c r="G192" s="27"/>
      <c r="H192" s="46"/>
    </row>
    <row r="193" ht="15.75" customHeight="1">
      <c r="A193" s="47"/>
      <c r="B193" s="48"/>
      <c r="C193" s="48"/>
      <c r="D193" s="49"/>
      <c r="E193" s="1"/>
      <c r="F193" s="48"/>
      <c r="G193" s="27"/>
      <c r="H193" s="46"/>
    </row>
    <row r="194" ht="15.75" customHeight="1">
      <c r="A194" s="47"/>
      <c r="B194" s="48"/>
      <c r="C194" s="48"/>
      <c r="D194" s="49"/>
      <c r="E194" s="1"/>
      <c r="F194" s="48"/>
      <c r="G194" s="27"/>
      <c r="H194" s="46"/>
    </row>
    <row r="195" ht="15.75" customHeight="1">
      <c r="A195" s="47"/>
      <c r="B195" s="48"/>
      <c r="C195" s="48"/>
      <c r="D195" s="49"/>
      <c r="E195" s="1"/>
      <c r="F195" s="48"/>
      <c r="G195" s="27"/>
      <c r="H195" s="46"/>
    </row>
    <row r="196" ht="15.75" customHeight="1">
      <c r="A196" s="47"/>
      <c r="B196" s="48"/>
      <c r="C196" s="48"/>
      <c r="D196" s="49"/>
      <c r="E196" s="1"/>
      <c r="F196" s="48"/>
      <c r="G196" s="27"/>
      <c r="H196" s="46"/>
    </row>
    <row r="197" ht="15.75" customHeight="1">
      <c r="A197" s="47"/>
      <c r="B197" s="48"/>
      <c r="C197" s="48"/>
      <c r="D197" s="49"/>
      <c r="E197" s="1"/>
      <c r="F197" s="48"/>
      <c r="G197" s="27"/>
      <c r="H197" s="46"/>
    </row>
    <row r="198" ht="15.75" customHeight="1">
      <c r="A198" s="47"/>
      <c r="B198" s="48"/>
      <c r="C198" s="48"/>
      <c r="D198" s="49"/>
      <c r="E198" s="1"/>
      <c r="F198" s="48"/>
      <c r="G198" s="27"/>
      <c r="H198" s="46"/>
    </row>
    <row r="199" ht="15.75" customHeight="1">
      <c r="A199" s="47"/>
      <c r="B199" s="48"/>
      <c r="C199" s="48"/>
      <c r="D199" s="49"/>
      <c r="E199" s="1"/>
      <c r="F199" s="48"/>
      <c r="G199" s="27"/>
      <c r="H199" s="46"/>
    </row>
    <row r="200" ht="15.75" customHeight="1">
      <c r="A200" s="47"/>
      <c r="B200" s="48"/>
      <c r="C200" s="48"/>
      <c r="D200" s="49"/>
      <c r="E200" s="1"/>
      <c r="F200" s="48"/>
      <c r="G200" s="27"/>
      <c r="H200" s="46"/>
    </row>
    <row r="201" ht="15.75" customHeight="1">
      <c r="A201" s="47"/>
      <c r="B201" s="48"/>
      <c r="C201" s="48"/>
      <c r="D201" s="49"/>
      <c r="E201" s="1"/>
      <c r="F201" s="48"/>
      <c r="G201" s="27"/>
      <c r="H201" s="46"/>
    </row>
    <row r="202" ht="15.75" customHeight="1">
      <c r="A202" s="47"/>
      <c r="B202" s="48"/>
      <c r="C202" s="48"/>
      <c r="D202" s="49"/>
      <c r="E202" s="1"/>
      <c r="F202" s="48"/>
      <c r="G202" s="27"/>
      <c r="H202" s="46"/>
    </row>
    <row r="203" ht="15.75" customHeight="1">
      <c r="A203" s="47"/>
      <c r="B203" s="48"/>
      <c r="C203" s="48"/>
      <c r="D203" s="49"/>
      <c r="E203" s="1"/>
      <c r="F203" s="48"/>
      <c r="G203" s="27"/>
      <c r="H203" s="46"/>
    </row>
    <row r="204" ht="15.75" customHeight="1">
      <c r="A204" s="47"/>
      <c r="B204" s="48"/>
      <c r="C204" s="48"/>
      <c r="D204" s="49"/>
      <c r="E204" s="1"/>
      <c r="F204" s="48"/>
      <c r="G204" s="27"/>
      <c r="H204" s="46"/>
    </row>
    <row r="205" ht="15.75" customHeight="1">
      <c r="A205" s="47"/>
      <c r="B205" s="48"/>
      <c r="C205" s="48"/>
      <c r="D205" s="49"/>
      <c r="E205" s="1"/>
      <c r="F205" s="48"/>
      <c r="G205" s="27"/>
      <c r="H205" s="46"/>
    </row>
    <row r="206" ht="15.75" customHeight="1">
      <c r="A206" s="47"/>
      <c r="B206" s="48"/>
      <c r="C206" s="48"/>
      <c r="D206" s="49"/>
      <c r="E206" s="1"/>
      <c r="F206" s="48"/>
      <c r="G206" s="27"/>
      <c r="H206" s="46"/>
    </row>
    <row r="207" ht="15.75" customHeight="1">
      <c r="A207" s="47"/>
      <c r="B207" s="48"/>
      <c r="C207" s="48"/>
      <c r="D207" s="49"/>
      <c r="E207" s="1"/>
      <c r="F207" s="48"/>
      <c r="G207" s="27"/>
      <c r="H207" s="46"/>
    </row>
    <row r="208" ht="15.75" customHeight="1">
      <c r="A208" s="47"/>
      <c r="B208" s="48"/>
      <c r="C208" s="48"/>
      <c r="D208" s="49"/>
      <c r="E208" s="1"/>
      <c r="F208" s="48"/>
      <c r="G208" s="27"/>
      <c r="H208" s="46"/>
    </row>
    <row r="209" ht="15.75" customHeight="1">
      <c r="A209" s="47"/>
      <c r="B209" s="48"/>
      <c r="C209" s="48"/>
      <c r="D209" s="49"/>
      <c r="E209" s="1"/>
      <c r="F209" s="48"/>
      <c r="G209" s="27"/>
      <c r="H209" s="46"/>
    </row>
    <row r="210" ht="15.75" customHeight="1">
      <c r="A210" s="47"/>
      <c r="B210" s="48"/>
      <c r="C210" s="48"/>
      <c r="D210" s="49"/>
      <c r="E210" s="1"/>
      <c r="F210" s="48"/>
      <c r="G210" s="27"/>
      <c r="H210" s="46"/>
    </row>
    <row r="211" ht="15.75" customHeight="1">
      <c r="A211" s="47"/>
      <c r="B211" s="48"/>
      <c r="C211" s="48"/>
      <c r="D211" s="49"/>
      <c r="E211" s="1"/>
      <c r="F211" s="48"/>
      <c r="G211" s="27"/>
      <c r="H211" s="46"/>
    </row>
    <row r="212" ht="15.75" customHeight="1">
      <c r="A212" s="47"/>
      <c r="B212" s="48"/>
      <c r="C212" s="48"/>
      <c r="D212" s="49"/>
      <c r="E212" s="1"/>
      <c r="F212" s="48"/>
      <c r="G212" s="27"/>
      <c r="H212" s="46"/>
    </row>
    <row r="213" ht="15.75" customHeight="1">
      <c r="A213" s="47"/>
      <c r="B213" s="48"/>
      <c r="C213" s="48"/>
      <c r="D213" s="49"/>
      <c r="E213" s="1"/>
      <c r="F213" s="48"/>
      <c r="G213" s="27"/>
      <c r="H213" s="46"/>
    </row>
    <row r="214" ht="15.75" customHeight="1">
      <c r="A214" s="47"/>
      <c r="B214" s="48"/>
      <c r="C214" s="48"/>
      <c r="D214" s="49"/>
      <c r="E214" s="1"/>
      <c r="F214" s="48"/>
      <c r="G214" s="27"/>
      <c r="H214" s="46"/>
    </row>
    <row r="215" ht="15.75" customHeight="1">
      <c r="A215" s="47"/>
      <c r="B215" s="48"/>
      <c r="C215" s="48"/>
      <c r="D215" s="49"/>
      <c r="E215" s="1"/>
      <c r="F215" s="48"/>
      <c r="G215" s="27"/>
      <c r="H215" s="46"/>
    </row>
    <row r="216" ht="15.75" customHeight="1">
      <c r="A216" s="47"/>
      <c r="B216" s="48"/>
      <c r="C216" s="48"/>
      <c r="D216" s="49"/>
      <c r="E216" s="1"/>
      <c r="F216" s="48"/>
      <c r="G216" s="27"/>
      <c r="H216" s="46"/>
    </row>
    <row r="217" ht="15.75" customHeight="1">
      <c r="A217" s="47"/>
      <c r="B217" s="48"/>
      <c r="C217" s="48"/>
      <c r="D217" s="49"/>
      <c r="E217" s="1"/>
      <c r="F217" s="48"/>
      <c r="G217" s="27"/>
      <c r="H217" s="46"/>
    </row>
    <row r="218" ht="15.75" customHeight="1">
      <c r="A218" s="47"/>
      <c r="B218" s="48"/>
      <c r="C218" s="48"/>
      <c r="D218" s="49"/>
      <c r="E218" s="1"/>
      <c r="F218" s="48"/>
      <c r="G218" s="27"/>
      <c r="H218" s="46"/>
    </row>
    <row r="219" ht="15.75" customHeight="1">
      <c r="A219" s="47"/>
      <c r="B219" s="48"/>
      <c r="C219" s="48"/>
      <c r="D219" s="49"/>
      <c r="E219" s="1"/>
      <c r="F219" s="48"/>
      <c r="G219" s="27"/>
      <c r="H219" s="46"/>
    </row>
    <row r="220" ht="15.75" customHeight="1">
      <c r="A220" s="47"/>
      <c r="B220" s="48"/>
      <c r="C220" s="48"/>
      <c r="D220" s="49"/>
      <c r="E220" s="1"/>
      <c r="F220" s="48"/>
      <c r="G220" s="27"/>
      <c r="H220" s="46"/>
    </row>
    <row r="221" ht="15.75" customHeight="1">
      <c r="A221" s="47"/>
      <c r="B221" s="48"/>
      <c r="C221" s="48"/>
      <c r="D221" s="49"/>
      <c r="E221" s="1"/>
      <c r="F221" s="48"/>
      <c r="G221" s="27"/>
      <c r="H221" s="46"/>
    </row>
    <row r="222" ht="15.75" customHeight="1">
      <c r="A222" s="47"/>
      <c r="B222" s="48"/>
      <c r="C222" s="48"/>
      <c r="D222" s="49"/>
      <c r="E222" s="1"/>
      <c r="F222" s="48"/>
      <c r="G222" s="27"/>
      <c r="H222" s="46"/>
    </row>
    <row r="223" ht="15.75" customHeight="1">
      <c r="A223" s="47"/>
      <c r="B223" s="48"/>
      <c r="C223" s="48"/>
      <c r="D223" s="49"/>
      <c r="E223" s="1"/>
      <c r="F223" s="48"/>
      <c r="G223" s="27"/>
      <c r="H223" s="46"/>
    </row>
    <row r="224" ht="15.75" customHeight="1">
      <c r="A224" s="47"/>
      <c r="B224" s="48"/>
      <c r="C224" s="48"/>
      <c r="D224" s="49"/>
      <c r="E224" s="1"/>
      <c r="F224" s="48"/>
      <c r="G224" s="27"/>
      <c r="H224" s="46"/>
    </row>
    <row r="225" ht="15.75" customHeight="1">
      <c r="A225" s="47"/>
      <c r="B225" s="48"/>
      <c r="C225" s="48"/>
      <c r="D225" s="49"/>
      <c r="E225" s="1"/>
      <c r="F225" s="48"/>
      <c r="G225" s="27"/>
      <c r="H225" s="46"/>
    </row>
    <row r="226" ht="15.75" customHeight="1">
      <c r="A226" s="47"/>
      <c r="B226" s="48"/>
      <c r="C226" s="48"/>
      <c r="D226" s="49"/>
      <c r="E226" s="1"/>
      <c r="F226" s="48"/>
      <c r="G226" s="27"/>
      <c r="H226" s="46"/>
    </row>
    <row r="227" ht="15.75" customHeight="1">
      <c r="A227" s="47"/>
      <c r="B227" s="48"/>
      <c r="C227" s="48"/>
      <c r="D227" s="49"/>
      <c r="E227" s="1"/>
      <c r="F227" s="48"/>
      <c r="G227" s="27"/>
      <c r="H227" s="46"/>
    </row>
    <row r="228" ht="15.75" customHeight="1">
      <c r="A228" s="47"/>
      <c r="B228" s="48"/>
      <c r="C228" s="48"/>
      <c r="D228" s="49"/>
      <c r="E228" s="1"/>
      <c r="F228" s="48"/>
      <c r="G228" s="27"/>
      <c r="H228" s="46"/>
    </row>
    <row r="229" ht="15.75" customHeight="1">
      <c r="A229" s="47"/>
      <c r="B229" s="48"/>
      <c r="C229" s="48"/>
      <c r="D229" s="49"/>
      <c r="E229" s="1"/>
      <c r="F229" s="48"/>
      <c r="G229" s="27"/>
      <c r="H229" s="46"/>
    </row>
    <row r="230" ht="15.75" customHeight="1">
      <c r="A230" s="47"/>
      <c r="B230" s="48"/>
      <c r="C230" s="48"/>
      <c r="D230" s="49"/>
      <c r="E230" s="1"/>
      <c r="F230" s="48"/>
      <c r="G230" s="27"/>
      <c r="H230" s="46"/>
    </row>
    <row r="231" ht="15.75" customHeight="1">
      <c r="A231" s="47"/>
      <c r="B231" s="48"/>
      <c r="C231" s="48"/>
      <c r="D231" s="49"/>
      <c r="E231" s="1"/>
      <c r="F231" s="48"/>
      <c r="G231" s="27"/>
      <c r="H231" s="46"/>
    </row>
    <row r="232" ht="15.75" customHeight="1">
      <c r="A232" s="47"/>
      <c r="B232" s="48"/>
      <c r="C232" s="48"/>
      <c r="D232" s="49"/>
      <c r="E232" s="1"/>
      <c r="F232" s="48"/>
      <c r="G232" s="27"/>
      <c r="H232" s="46"/>
    </row>
    <row r="233" ht="15.75" customHeight="1">
      <c r="A233" s="47"/>
      <c r="B233" s="48"/>
      <c r="C233" s="48"/>
      <c r="D233" s="49"/>
      <c r="E233" s="1"/>
      <c r="F233" s="48"/>
      <c r="G233" s="27"/>
      <c r="H233" s="46"/>
    </row>
    <row r="234" ht="15.75" customHeight="1">
      <c r="A234" s="47"/>
      <c r="B234" s="48"/>
      <c r="C234" s="48"/>
      <c r="D234" s="49"/>
      <c r="E234" s="1"/>
      <c r="F234" s="48"/>
      <c r="G234" s="27"/>
      <c r="H234" s="46"/>
    </row>
    <row r="235" ht="15.75" customHeight="1">
      <c r="A235" s="47"/>
      <c r="B235" s="48"/>
      <c r="C235" s="48"/>
      <c r="D235" s="49"/>
      <c r="E235" s="1"/>
      <c r="F235" s="48"/>
      <c r="G235" s="27"/>
      <c r="H235" s="46"/>
    </row>
    <row r="236" ht="15.75" customHeight="1">
      <c r="A236" s="47"/>
      <c r="B236" s="48"/>
      <c r="C236" s="48"/>
      <c r="D236" s="49"/>
      <c r="E236" s="1"/>
      <c r="F236" s="48"/>
      <c r="G236" s="27"/>
      <c r="H236" s="46"/>
    </row>
    <row r="237" ht="15.75" customHeight="1">
      <c r="A237" s="47"/>
      <c r="B237" s="48"/>
      <c r="C237" s="48"/>
      <c r="D237" s="49"/>
      <c r="E237" s="1"/>
      <c r="F237" s="48"/>
      <c r="G237" s="27"/>
      <c r="H237" s="46"/>
    </row>
    <row r="238" ht="15.75" customHeight="1">
      <c r="A238" s="50"/>
      <c r="D238" s="50"/>
      <c r="G238" s="50"/>
      <c r="H238" s="50"/>
    </row>
    <row r="239" ht="15.75" customHeight="1">
      <c r="A239" s="50"/>
      <c r="D239" s="50"/>
      <c r="G239" s="50"/>
      <c r="H239" s="50"/>
    </row>
    <row r="240" ht="15.75" customHeight="1">
      <c r="A240" s="50"/>
      <c r="D240" s="50"/>
      <c r="G240" s="50"/>
      <c r="H240" s="50"/>
    </row>
    <row r="241" ht="15.75" customHeight="1">
      <c r="A241" s="50"/>
      <c r="D241" s="50"/>
      <c r="G241" s="50"/>
      <c r="H241" s="50"/>
    </row>
    <row r="242" ht="15.75" customHeight="1">
      <c r="A242" s="50"/>
      <c r="D242" s="50"/>
      <c r="G242" s="50"/>
      <c r="H242" s="50"/>
    </row>
    <row r="243" ht="15.75" customHeight="1">
      <c r="A243" s="50"/>
      <c r="D243" s="50"/>
      <c r="G243" s="50"/>
      <c r="H243" s="50"/>
    </row>
    <row r="244" ht="15.75" customHeight="1">
      <c r="A244" s="50"/>
      <c r="D244" s="50"/>
      <c r="G244" s="50"/>
      <c r="H244" s="50"/>
    </row>
    <row r="245" ht="15.75" customHeight="1">
      <c r="A245" s="50"/>
      <c r="D245" s="50"/>
      <c r="G245" s="50"/>
      <c r="H245" s="50"/>
    </row>
    <row r="246" ht="15.75" customHeight="1">
      <c r="A246" s="50"/>
      <c r="D246" s="50"/>
      <c r="G246" s="50"/>
      <c r="H246" s="50"/>
    </row>
    <row r="247" ht="15.75" customHeight="1">
      <c r="A247" s="50"/>
      <c r="D247" s="50"/>
      <c r="G247" s="50"/>
      <c r="H247" s="50"/>
    </row>
    <row r="248" ht="15.75" customHeight="1">
      <c r="A248" s="50"/>
      <c r="D248" s="50"/>
      <c r="G248" s="50"/>
      <c r="H248" s="50"/>
    </row>
    <row r="249" ht="15.75" customHeight="1">
      <c r="A249" s="50"/>
      <c r="D249" s="50"/>
      <c r="G249" s="50"/>
      <c r="H249" s="50"/>
    </row>
    <row r="250" ht="15.75" customHeight="1">
      <c r="A250" s="50"/>
      <c r="D250" s="50"/>
      <c r="G250" s="50"/>
      <c r="H250" s="50"/>
    </row>
    <row r="251" ht="15.75" customHeight="1">
      <c r="A251" s="50"/>
      <c r="D251" s="50"/>
      <c r="G251" s="50"/>
      <c r="H251" s="50"/>
    </row>
    <row r="252" ht="15.75" customHeight="1">
      <c r="A252" s="50"/>
      <c r="D252" s="50"/>
      <c r="G252" s="50"/>
      <c r="H252" s="50"/>
    </row>
    <row r="253" ht="15.75" customHeight="1">
      <c r="A253" s="50"/>
      <c r="D253" s="50"/>
      <c r="G253" s="50"/>
      <c r="H253" s="50"/>
    </row>
    <row r="254" ht="15.75" customHeight="1">
      <c r="A254" s="50"/>
      <c r="D254" s="50"/>
      <c r="G254" s="50"/>
      <c r="H254" s="50"/>
    </row>
    <row r="255" ht="15.75" customHeight="1">
      <c r="A255" s="50"/>
      <c r="D255" s="50"/>
      <c r="G255" s="50"/>
      <c r="H255" s="50"/>
    </row>
    <row r="256" ht="15.75" customHeight="1">
      <c r="A256" s="50"/>
      <c r="D256" s="50"/>
      <c r="G256" s="50"/>
      <c r="H256" s="50"/>
    </row>
    <row r="257" ht="15.75" customHeight="1">
      <c r="A257" s="50"/>
      <c r="D257" s="50"/>
      <c r="G257" s="50"/>
      <c r="H257" s="50"/>
    </row>
    <row r="258" ht="15.75" customHeight="1">
      <c r="A258" s="50"/>
      <c r="D258" s="50"/>
      <c r="G258" s="50"/>
      <c r="H258" s="50"/>
    </row>
    <row r="259" ht="15.75" customHeight="1">
      <c r="A259" s="50"/>
      <c r="D259" s="50"/>
      <c r="G259" s="50"/>
      <c r="H259" s="50"/>
    </row>
    <row r="260" ht="15.75" customHeight="1">
      <c r="A260" s="50"/>
      <c r="D260" s="50"/>
      <c r="G260" s="50"/>
      <c r="H260" s="50"/>
    </row>
    <row r="261" ht="15.75" customHeight="1">
      <c r="A261" s="50"/>
      <c r="D261" s="50"/>
      <c r="G261" s="50"/>
      <c r="H261" s="50"/>
    </row>
    <row r="262" ht="15.75" customHeight="1">
      <c r="A262" s="50"/>
      <c r="D262" s="50"/>
      <c r="G262" s="50"/>
      <c r="H262" s="50"/>
    </row>
    <row r="263" ht="15.75" customHeight="1">
      <c r="A263" s="50"/>
      <c r="D263" s="50"/>
      <c r="G263" s="50"/>
      <c r="H263" s="50"/>
    </row>
    <row r="264" ht="15.75" customHeight="1">
      <c r="A264" s="50"/>
      <c r="D264" s="50"/>
      <c r="G264" s="50"/>
      <c r="H264" s="50"/>
    </row>
    <row r="265" ht="15.75" customHeight="1">
      <c r="A265" s="50"/>
      <c r="D265" s="50"/>
      <c r="G265" s="50"/>
      <c r="H265" s="50"/>
    </row>
    <row r="266" ht="15.75" customHeight="1">
      <c r="A266" s="50"/>
      <c r="D266" s="50"/>
      <c r="G266" s="50"/>
      <c r="H266" s="50"/>
    </row>
    <row r="267" ht="15.75" customHeight="1">
      <c r="A267" s="50"/>
      <c r="D267" s="50"/>
      <c r="G267" s="50"/>
      <c r="H267" s="50"/>
    </row>
    <row r="268" ht="15.75" customHeight="1">
      <c r="A268" s="50"/>
      <c r="D268" s="50"/>
      <c r="G268" s="50"/>
      <c r="H268" s="50"/>
    </row>
    <row r="269" ht="15.75" customHeight="1">
      <c r="A269" s="50"/>
      <c r="D269" s="50"/>
      <c r="G269" s="50"/>
      <c r="H269" s="50"/>
    </row>
    <row r="270" ht="15.75" customHeight="1">
      <c r="A270" s="50"/>
      <c r="D270" s="50"/>
      <c r="G270" s="50"/>
      <c r="H270" s="50"/>
    </row>
    <row r="271" ht="15.75" customHeight="1">
      <c r="A271" s="50"/>
      <c r="D271" s="50"/>
      <c r="G271" s="50"/>
      <c r="H271" s="50"/>
    </row>
    <row r="272" ht="15.75" customHeight="1">
      <c r="A272" s="50"/>
      <c r="D272" s="50"/>
      <c r="G272" s="50"/>
      <c r="H272" s="50"/>
    </row>
    <row r="273" ht="15.75" customHeight="1">
      <c r="A273" s="50"/>
      <c r="D273" s="50"/>
      <c r="G273" s="50"/>
      <c r="H273" s="50"/>
    </row>
    <row r="274" ht="15.75" customHeight="1">
      <c r="A274" s="50"/>
      <c r="D274" s="50"/>
      <c r="G274" s="50"/>
      <c r="H274" s="50"/>
    </row>
    <row r="275" ht="15.75" customHeight="1">
      <c r="A275" s="50"/>
      <c r="D275" s="50"/>
      <c r="G275" s="50"/>
      <c r="H275" s="50"/>
    </row>
    <row r="276" ht="15.75" customHeight="1">
      <c r="A276" s="50"/>
      <c r="D276" s="50"/>
      <c r="G276" s="50"/>
      <c r="H276" s="50"/>
    </row>
    <row r="277" ht="15.75" customHeight="1">
      <c r="A277" s="50"/>
      <c r="D277" s="50"/>
      <c r="G277" s="50"/>
      <c r="H277" s="50"/>
    </row>
    <row r="278" ht="15.75" customHeight="1">
      <c r="A278" s="50"/>
      <c r="D278" s="50"/>
      <c r="G278" s="50"/>
      <c r="H278" s="50"/>
    </row>
    <row r="279" ht="15.75" customHeight="1">
      <c r="A279" s="50"/>
      <c r="D279" s="50"/>
      <c r="G279" s="50"/>
      <c r="H279" s="50"/>
    </row>
    <row r="280" ht="15.75" customHeight="1">
      <c r="A280" s="50"/>
      <c r="D280" s="50"/>
      <c r="G280" s="50"/>
      <c r="H280" s="50"/>
    </row>
    <row r="281" ht="15.75" customHeight="1">
      <c r="A281" s="50"/>
      <c r="D281" s="50"/>
      <c r="G281" s="50"/>
      <c r="H281" s="50"/>
    </row>
    <row r="282" ht="15.75" customHeight="1">
      <c r="A282" s="50"/>
      <c r="D282" s="50"/>
      <c r="G282" s="50"/>
      <c r="H282" s="50"/>
    </row>
    <row r="283" ht="15.75" customHeight="1">
      <c r="A283" s="50"/>
      <c r="D283" s="50"/>
      <c r="G283" s="50"/>
      <c r="H283" s="50"/>
    </row>
    <row r="284" ht="15.75" customHeight="1">
      <c r="A284" s="50"/>
      <c r="D284" s="50"/>
      <c r="G284" s="50"/>
      <c r="H284" s="50"/>
    </row>
    <row r="285" ht="15.75" customHeight="1">
      <c r="A285" s="50"/>
      <c r="D285" s="50"/>
      <c r="G285" s="50"/>
      <c r="H285" s="50"/>
    </row>
    <row r="286" ht="15.75" customHeight="1">
      <c r="A286" s="50"/>
      <c r="D286" s="50"/>
      <c r="G286" s="50"/>
      <c r="H286" s="50"/>
    </row>
    <row r="287" ht="15.75" customHeight="1">
      <c r="A287" s="50"/>
      <c r="D287" s="50"/>
      <c r="G287" s="50"/>
      <c r="H287" s="50"/>
    </row>
    <row r="288" ht="15.75" customHeight="1">
      <c r="A288" s="50"/>
      <c r="D288" s="50"/>
      <c r="G288" s="50"/>
      <c r="H288" s="50"/>
    </row>
    <row r="289" ht="15.75" customHeight="1">
      <c r="A289" s="50"/>
      <c r="D289" s="50"/>
      <c r="G289" s="50"/>
      <c r="H289" s="50"/>
    </row>
    <row r="290" ht="15.75" customHeight="1">
      <c r="A290" s="50"/>
      <c r="D290" s="50"/>
      <c r="G290" s="50"/>
      <c r="H290" s="50"/>
    </row>
    <row r="291" ht="15.75" customHeight="1">
      <c r="A291" s="50"/>
      <c r="D291" s="50"/>
      <c r="G291" s="50"/>
      <c r="H291" s="50"/>
    </row>
    <row r="292" ht="15.75" customHeight="1">
      <c r="A292" s="50"/>
      <c r="D292" s="50"/>
      <c r="G292" s="50"/>
      <c r="H292" s="50"/>
    </row>
    <row r="293" ht="15.75" customHeight="1">
      <c r="A293" s="50"/>
      <c r="D293" s="50"/>
      <c r="G293" s="50"/>
      <c r="H293" s="50"/>
    </row>
    <row r="294" ht="15.75" customHeight="1">
      <c r="A294" s="50"/>
      <c r="D294" s="50"/>
      <c r="G294" s="50"/>
      <c r="H294" s="50"/>
    </row>
    <row r="295" ht="15.75" customHeight="1">
      <c r="A295" s="50"/>
      <c r="D295" s="50"/>
      <c r="G295" s="50"/>
      <c r="H295" s="50"/>
    </row>
    <row r="296" ht="15.75" customHeight="1">
      <c r="A296" s="50"/>
      <c r="D296" s="50"/>
      <c r="G296" s="50"/>
      <c r="H296" s="50"/>
    </row>
    <row r="297" ht="15.75" customHeight="1">
      <c r="A297" s="50"/>
      <c r="D297" s="50"/>
      <c r="G297" s="50"/>
      <c r="H297" s="50"/>
    </row>
    <row r="298" ht="15.75" customHeight="1">
      <c r="A298" s="50"/>
      <c r="D298" s="50"/>
      <c r="G298" s="50"/>
      <c r="H298" s="50"/>
    </row>
    <row r="299" ht="15.75" customHeight="1">
      <c r="A299" s="50"/>
      <c r="D299" s="50"/>
      <c r="G299" s="50"/>
      <c r="H299" s="50"/>
    </row>
    <row r="300" ht="15.75" customHeight="1">
      <c r="A300" s="50"/>
      <c r="D300" s="50"/>
      <c r="G300" s="50"/>
      <c r="H300" s="50"/>
    </row>
    <row r="301" ht="15.75" customHeight="1">
      <c r="A301" s="50"/>
      <c r="D301" s="50"/>
      <c r="G301" s="50"/>
      <c r="H301" s="50"/>
    </row>
    <row r="302" ht="15.75" customHeight="1">
      <c r="A302" s="50"/>
      <c r="D302" s="50"/>
      <c r="G302" s="50"/>
      <c r="H302" s="50"/>
    </row>
    <row r="303" ht="15.75" customHeight="1">
      <c r="A303" s="50"/>
      <c r="D303" s="50"/>
      <c r="G303" s="50"/>
      <c r="H303" s="50"/>
    </row>
    <row r="304" ht="15.75" customHeight="1">
      <c r="A304" s="50"/>
      <c r="D304" s="50"/>
      <c r="G304" s="50"/>
      <c r="H304" s="50"/>
    </row>
    <row r="305" ht="15.75" customHeight="1">
      <c r="A305" s="50"/>
      <c r="D305" s="50"/>
      <c r="G305" s="50"/>
      <c r="H305" s="50"/>
    </row>
    <row r="306" ht="15.75" customHeight="1">
      <c r="A306" s="50"/>
      <c r="D306" s="50"/>
      <c r="G306" s="50"/>
      <c r="H306" s="50"/>
    </row>
    <row r="307" ht="15.75" customHeight="1">
      <c r="A307" s="50"/>
      <c r="D307" s="50"/>
      <c r="G307" s="50"/>
      <c r="H307" s="50"/>
    </row>
    <row r="308" ht="15.75" customHeight="1">
      <c r="A308" s="50"/>
      <c r="D308" s="50"/>
      <c r="G308" s="50"/>
      <c r="H308" s="50"/>
    </row>
    <row r="309" ht="15.75" customHeight="1">
      <c r="A309" s="50"/>
      <c r="D309" s="50"/>
      <c r="G309" s="50"/>
      <c r="H309" s="50"/>
    </row>
    <row r="310" ht="15.75" customHeight="1">
      <c r="A310" s="50"/>
      <c r="D310" s="50"/>
      <c r="G310" s="50"/>
      <c r="H310" s="50"/>
    </row>
    <row r="311" ht="15.75" customHeight="1">
      <c r="A311" s="50"/>
      <c r="D311" s="50"/>
      <c r="G311" s="50"/>
      <c r="H311" s="50"/>
    </row>
    <row r="312" ht="15.75" customHeight="1">
      <c r="A312" s="50"/>
      <c r="D312" s="50"/>
      <c r="G312" s="50"/>
      <c r="H312" s="50"/>
    </row>
    <row r="313" ht="15.75" customHeight="1">
      <c r="A313" s="50"/>
      <c r="D313" s="50"/>
      <c r="G313" s="50"/>
      <c r="H313" s="50"/>
    </row>
    <row r="314" ht="15.75" customHeight="1">
      <c r="A314" s="50"/>
      <c r="D314" s="50"/>
      <c r="G314" s="50"/>
      <c r="H314" s="50"/>
    </row>
    <row r="315" ht="15.75" customHeight="1">
      <c r="A315" s="50"/>
      <c r="D315" s="50"/>
      <c r="G315" s="50"/>
      <c r="H315" s="50"/>
    </row>
    <row r="316" ht="15.75" customHeight="1">
      <c r="A316" s="50"/>
      <c r="D316" s="50"/>
      <c r="G316" s="50"/>
      <c r="H316" s="50"/>
    </row>
    <row r="317" ht="15.75" customHeight="1">
      <c r="A317" s="50"/>
      <c r="D317" s="50"/>
      <c r="G317" s="50"/>
      <c r="H317" s="50"/>
    </row>
    <row r="318" ht="15.75" customHeight="1">
      <c r="A318" s="50"/>
      <c r="D318" s="50"/>
      <c r="G318" s="50"/>
      <c r="H318" s="50"/>
    </row>
    <row r="319" ht="15.75" customHeight="1">
      <c r="A319" s="50"/>
      <c r="D319" s="50"/>
      <c r="G319" s="50"/>
      <c r="H319" s="50"/>
    </row>
    <row r="320" ht="15.75" customHeight="1">
      <c r="A320" s="50"/>
      <c r="D320" s="50"/>
      <c r="G320" s="50"/>
      <c r="H320" s="50"/>
    </row>
    <row r="321" ht="15.75" customHeight="1">
      <c r="A321" s="50"/>
      <c r="D321" s="50"/>
      <c r="G321" s="50"/>
      <c r="H321" s="50"/>
    </row>
    <row r="322" ht="15.75" customHeight="1">
      <c r="A322" s="50"/>
      <c r="D322" s="50"/>
      <c r="G322" s="50"/>
      <c r="H322" s="50"/>
    </row>
    <row r="323" ht="15.75" customHeight="1">
      <c r="A323" s="50"/>
      <c r="D323" s="50"/>
      <c r="G323" s="50"/>
      <c r="H323" s="50"/>
    </row>
    <row r="324" ht="15.75" customHeight="1">
      <c r="A324" s="50"/>
      <c r="D324" s="50"/>
      <c r="G324" s="50"/>
      <c r="H324" s="50"/>
    </row>
    <row r="325" ht="15.75" customHeight="1">
      <c r="A325" s="50"/>
      <c r="D325" s="50"/>
      <c r="G325" s="50"/>
      <c r="H325" s="50"/>
    </row>
    <row r="326" ht="15.75" customHeight="1">
      <c r="A326" s="50"/>
      <c r="D326" s="50"/>
      <c r="G326" s="50"/>
      <c r="H326" s="50"/>
    </row>
    <row r="327" ht="15.75" customHeight="1">
      <c r="A327" s="50"/>
      <c r="D327" s="50"/>
      <c r="G327" s="50"/>
      <c r="H327" s="50"/>
    </row>
    <row r="328" ht="15.75" customHeight="1">
      <c r="A328" s="50"/>
      <c r="D328" s="50"/>
      <c r="G328" s="50"/>
      <c r="H328" s="50"/>
    </row>
    <row r="329" ht="15.75" customHeight="1">
      <c r="A329" s="50"/>
      <c r="D329" s="50"/>
      <c r="G329" s="50"/>
      <c r="H329" s="50"/>
    </row>
    <row r="330" ht="15.75" customHeight="1">
      <c r="A330" s="50"/>
      <c r="D330" s="50"/>
      <c r="G330" s="50"/>
      <c r="H330" s="50"/>
    </row>
    <row r="331" ht="15.75" customHeight="1">
      <c r="A331" s="50"/>
      <c r="D331" s="50"/>
      <c r="G331" s="50"/>
      <c r="H331" s="50"/>
    </row>
    <row r="332" ht="15.75" customHeight="1">
      <c r="A332" s="50"/>
      <c r="D332" s="50"/>
      <c r="G332" s="50"/>
      <c r="H332" s="50"/>
    </row>
    <row r="333" ht="15.75" customHeight="1">
      <c r="A333" s="50"/>
      <c r="D333" s="50"/>
      <c r="G333" s="50"/>
      <c r="H333" s="50"/>
    </row>
    <row r="334" ht="15.75" customHeight="1">
      <c r="A334" s="50"/>
      <c r="D334" s="50"/>
      <c r="G334" s="50"/>
      <c r="H334" s="50"/>
    </row>
    <row r="335" ht="15.75" customHeight="1">
      <c r="A335" s="50"/>
      <c r="D335" s="50"/>
      <c r="G335" s="50"/>
      <c r="H335" s="50"/>
    </row>
    <row r="336" ht="15.75" customHeight="1">
      <c r="A336" s="50"/>
      <c r="D336" s="50"/>
      <c r="G336" s="50"/>
      <c r="H336" s="50"/>
    </row>
    <row r="337" ht="15.75" customHeight="1">
      <c r="A337" s="50"/>
      <c r="D337" s="50"/>
      <c r="G337" s="50"/>
      <c r="H337" s="50"/>
    </row>
    <row r="338" ht="15.75" customHeight="1">
      <c r="A338" s="50"/>
      <c r="D338" s="50"/>
      <c r="G338" s="50"/>
      <c r="H338" s="50"/>
    </row>
    <row r="339" ht="15.75" customHeight="1">
      <c r="A339" s="50"/>
      <c r="D339" s="50"/>
      <c r="G339" s="50"/>
      <c r="H339" s="50"/>
    </row>
    <row r="340" ht="15.75" customHeight="1">
      <c r="A340" s="50"/>
      <c r="D340" s="50"/>
      <c r="G340" s="50"/>
      <c r="H340" s="50"/>
    </row>
    <row r="341" ht="15.75" customHeight="1">
      <c r="A341" s="50"/>
      <c r="D341" s="50"/>
      <c r="G341" s="50"/>
      <c r="H341" s="50"/>
    </row>
    <row r="342" ht="15.75" customHeight="1">
      <c r="A342" s="50"/>
      <c r="D342" s="50"/>
      <c r="G342" s="50"/>
      <c r="H342" s="50"/>
    </row>
    <row r="343" ht="15.75" customHeight="1">
      <c r="A343" s="50"/>
      <c r="D343" s="50"/>
      <c r="G343" s="50"/>
      <c r="H343" s="50"/>
    </row>
    <row r="344" ht="15.75" customHeight="1">
      <c r="A344" s="50"/>
      <c r="D344" s="50"/>
      <c r="G344" s="50"/>
      <c r="H344" s="50"/>
    </row>
    <row r="345" ht="15.75" customHeight="1">
      <c r="A345" s="50"/>
      <c r="D345" s="50"/>
      <c r="G345" s="50"/>
      <c r="H345" s="50"/>
    </row>
    <row r="346" ht="15.75" customHeight="1">
      <c r="A346" s="50"/>
      <c r="D346" s="50"/>
      <c r="G346" s="50"/>
      <c r="H346" s="50"/>
    </row>
    <row r="347" ht="15.75" customHeight="1">
      <c r="A347" s="50"/>
      <c r="D347" s="50"/>
      <c r="G347" s="50"/>
      <c r="H347" s="50"/>
    </row>
    <row r="348" ht="15.75" customHeight="1">
      <c r="A348" s="50"/>
      <c r="D348" s="50"/>
      <c r="G348" s="50"/>
      <c r="H348" s="50"/>
    </row>
    <row r="349" ht="15.75" customHeight="1">
      <c r="A349" s="50"/>
      <c r="D349" s="50"/>
      <c r="G349" s="50"/>
      <c r="H349" s="50"/>
    </row>
    <row r="350" ht="15.75" customHeight="1">
      <c r="A350" s="50"/>
      <c r="D350" s="50"/>
      <c r="G350" s="50"/>
      <c r="H350" s="50"/>
    </row>
    <row r="351" ht="15.75" customHeight="1">
      <c r="A351" s="50"/>
      <c r="D351" s="50"/>
      <c r="G351" s="50"/>
      <c r="H351" s="50"/>
    </row>
    <row r="352" ht="15.75" customHeight="1">
      <c r="A352" s="50"/>
      <c r="D352" s="50"/>
      <c r="G352" s="50"/>
      <c r="H352" s="50"/>
    </row>
    <row r="353" ht="15.75" customHeight="1">
      <c r="A353" s="50"/>
      <c r="D353" s="50"/>
      <c r="G353" s="50"/>
      <c r="H353" s="50"/>
    </row>
    <row r="354" ht="15.75" customHeight="1">
      <c r="A354" s="50"/>
      <c r="D354" s="50"/>
      <c r="G354" s="50"/>
      <c r="H354" s="50"/>
    </row>
    <row r="355" ht="15.75" customHeight="1">
      <c r="A355" s="50"/>
      <c r="D355" s="50"/>
      <c r="G355" s="50"/>
      <c r="H355" s="50"/>
    </row>
    <row r="356" ht="15.75" customHeight="1">
      <c r="A356" s="50"/>
      <c r="D356" s="50"/>
      <c r="G356" s="50"/>
      <c r="H356" s="50"/>
    </row>
    <row r="357" ht="15.75" customHeight="1">
      <c r="A357" s="50"/>
      <c r="D357" s="50"/>
      <c r="G357" s="50"/>
      <c r="H357" s="50"/>
    </row>
    <row r="358" ht="15.75" customHeight="1">
      <c r="A358" s="50"/>
      <c r="D358" s="50"/>
      <c r="G358" s="50"/>
      <c r="H358" s="50"/>
    </row>
    <row r="359" ht="15.75" customHeight="1">
      <c r="A359" s="50"/>
      <c r="D359" s="50"/>
      <c r="G359" s="50"/>
      <c r="H359" s="50"/>
    </row>
    <row r="360" ht="15.75" customHeight="1">
      <c r="A360" s="50"/>
      <c r="D360" s="50"/>
      <c r="G360" s="50"/>
      <c r="H360" s="50"/>
    </row>
    <row r="361" ht="15.75" customHeight="1">
      <c r="A361" s="50"/>
      <c r="D361" s="50"/>
      <c r="G361" s="50"/>
      <c r="H361" s="50"/>
    </row>
    <row r="362" ht="15.75" customHeight="1">
      <c r="A362" s="50"/>
      <c r="D362" s="50"/>
      <c r="G362" s="50"/>
      <c r="H362" s="50"/>
    </row>
    <row r="363" ht="15.75" customHeight="1">
      <c r="A363" s="50"/>
      <c r="D363" s="50"/>
      <c r="G363" s="50"/>
      <c r="H363" s="50"/>
    </row>
    <row r="364" ht="15.75" customHeight="1">
      <c r="A364" s="50"/>
      <c r="D364" s="50"/>
      <c r="G364" s="50"/>
      <c r="H364" s="50"/>
    </row>
    <row r="365" ht="15.75" customHeight="1">
      <c r="A365" s="50"/>
      <c r="D365" s="50"/>
      <c r="G365" s="50"/>
      <c r="H365" s="50"/>
    </row>
    <row r="366" ht="15.75" customHeight="1">
      <c r="A366" s="50"/>
      <c r="D366" s="50"/>
      <c r="G366" s="50"/>
      <c r="H366" s="50"/>
    </row>
    <row r="367" ht="15.75" customHeight="1">
      <c r="A367" s="50"/>
      <c r="D367" s="50"/>
      <c r="G367" s="50"/>
      <c r="H367" s="50"/>
    </row>
    <row r="368" ht="15.75" customHeight="1">
      <c r="A368" s="50"/>
      <c r="D368" s="50"/>
      <c r="G368" s="50"/>
      <c r="H368" s="50"/>
    </row>
    <row r="369" ht="15.75" customHeight="1">
      <c r="A369" s="50"/>
      <c r="D369" s="50"/>
      <c r="G369" s="50"/>
      <c r="H369" s="50"/>
    </row>
    <row r="370" ht="15.75" customHeight="1">
      <c r="A370" s="50"/>
      <c r="D370" s="50"/>
      <c r="G370" s="50"/>
      <c r="H370" s="50"/>
    </row>
    <row r="371" ht="15.75" customHeight="1">
      <c r="A371" s="50"/>
      <c r="D371" s="50"/>
      <c r="G371" s="50"/>
      <c r="H371" s="50"/>
    </row>
    <row r="372" ht="15.75" customHeight="1">
      <c r="A372" s="50"/>
      <c r="D372" s="50"/>
      <c r="G372" s="50"/>
      <c r="H372" s="50"/>
    </row>
    <row r="373" ht="15.75" customHeight="1">
      <c r="A373" s="50"/>
      <c r="D373" s="50"/>
      <c r="G373" s="50"/>
      <c r="H373" s="50"/>
    </row>
    <row r="374" ht="15.75" customHeight="1">
      <c r="A374" s="50"/>
      <c r="D374" s="50"/>
      <c r="G374" s="50"/>
      <c r="H374" s="50"/>
    </row>
    <row r="375" ht="15.75" customHeight="1">
      <c r="A375" s="50"/>
      <c r="D375" s="50"/>
      <c r="G375" s="50"/>
      <c r="H375" s="50"/>
    </row>
    <row r="376" ht="15.75" customHeight="1">
      <c r="A376" s="50"/>
      <c r="D376" s="50"/>
      <c r="G376" s="50"/>
      <c r="H376" s="50"/>
    </row>
    <row r="377" ht="15.75" customHeight="1">
      <c r="A377" s="50"/>
      <c r="D377" s="50"/>
      <c r="G377" s="50"/>
      <c r="H377" s="50"/>
    </row>
    <row r="378" ht="15.75" customHeight="1">
      <c r="A378" s="50"/>
      <c r="D378" s="50"/>
      <c r="G378" s="50"/>
      <c r="H378" s="50"/>
    </row>
    <row r="379" ht="15.75" customHeight="1">
      <c r="A379" s="50"/>
      <c r="D379" s="50"/>
      <c r="G379" s="50"/>
      <c r="H379" s="50"/>
    </row>
    <row r="380" ht="15.75" customHeight="1">
      <c r="A380" s="50"/>
      <c r="D380" s="50"/>
      <c r="G380" s="50"/>
      <c r="H380" s="50"/>
    </row>
    <row r="381" ht="15.75" customHeight="1">
      <c r="A381" s="50"/>
      <c r="D381" s="50"/>
      <c r="G381" s="50"/>
      <c r="H381" s="50"/>
    </row>
    <row r="382" ht="15.75" customHeight="1">
      <c r="A382" s="50"/>
      <c r="D382" s="50"/>
      <c r="G382" s="50"/>
      <c r="H382" s="50"/>
    </row>
    <row r="383" ht="15.75" customHeight="1">
      <c r="A383" s="50"/>
      <c r="D383" s="50"/>
      <c r="G383" s="50"/>
      <c r="H383" s="50"/>
    </row>
    <row r="384" ht="15.75" customHeight="1">
      <c r="A384" s="50"/>
      <c r="D384" s="50"/>
      <c r="G384" s="50"/>
      <c r="H384" s="50"/>
    </row>
    <row r="385" ht="15.75" customHeight="1">
      <c r="A385" s="50"/>
      <c r="D385" s="50"/>
      <c r="G385" s="50"/>
      <c r="H385" s="50"/>
    </row>
    <row r="386" ht="15.75" customHeight="1">
      <c r="A386" s="50"/>
      <c r="D386" s="50"/>
      <c r="G386" s="50"/>
      <c r="H386" s="50"/>
    </row>
    <row r="387" ht="15.75" customHeight="1">
      <c r="A387" s="50"/>
      <c r="D387" s="50"/>
      <c r="G387" s="50"/>
      <c r="H387" s="50"/>
    </row>
    <row r="388" ht="15.75" customHeight="1">
      <c r="A388" s="50"/>
      <c r="D388" s="50"/>
      <c r="G388" s="50"/>
      <c r="H388" s="50"/>
    </row>
    <row r="389" ht="15.75" customHeight="1">
      <c r="A389" s="50"/>
      <c r="D389" s="50"/>
      <c r="G389" s="50"/>
      <c r="H389" s="50"/>
    </row>
    <row r="390" ht="15.75" customHeight="1">
      <c r="A390" s="50"/>
      <c r="D390" s="50"/>
      <c r="G390" s="50"/>
      <c r="H390" s="50"/>
    </row>
    <row r="391" ht="15.75" customHeight="1">
      <c r="A391" s="50"/>
      <c r="D391" s="50"/>
      <c r="G391" s="50"/>
      <c r="H391" s="50"/>
    </row>
    <row r="392" ht="15.75" customHeight="1">
      <c r="A392" s="50"/>
      <c r="D392" s="50"/>
      <c r="G392" s="50"/>
      <c r="H392" s="50"/>
    </row>
    <row r="393" ht="15.75" customHeight="1">
      <c r="A393" s="50"/>
      <c r="D393" s="50"/>
      <c r="G393" s="50"/>
      <c r="H393" s="50"/>
    </row>
    <row r="394" ht="15.75" customHeight="1">
      <c r="A394" s="50"/>
      <c r="D394" s="50"/>
      <c r="G394" s="50"/>
      <c r="H394" s="50"/>
    </row>
    <row r="395" ht="15.75" customHeight="1">
      <c r="A395" s="50"/>
      <c r="D395" s="50"/>
      <c r="G395" s="50"/>
      <c r="H395" s="50"/>
    </row>
    <row r="396" ht="15.75" customHeight="1">
      <c r="A396" s="50"/>
      <c r="D396" s="50"/>
      <c r="G396" s="50"/>
      <c r="H396" s="50"/>
    </row>
    <row r="397" ht="15.75" customHeight="1">
      <c r="A397" s="50"/>
      <c r="D397" s="50"/>
      <c r="G397" s="50"/>
      <c r="H397" s="50"/>
    </row>
    <row r="398" ht="15.75" customHeight="1">
      <c r="A398" s="50"/>
      <c r="D398" s="50"/>
      <c r="G398" s="50"/>
      <c r="H398" s="50"/>
    </row>
    <row r="399" ht="15.75" customHeight="1">
      <c r="A399" s="50"/>
      <c r="D399" s="50"/>
      <c r="G399" s="50"/>
      <c r="H399" s="50"/>
    </row>
    <row r="400" ht="15.75" customHeight="1">
      <c r="A400" s="50"/>
      <c r="D400" s="50"/>
      <c r="G400" s="50"/>
      <c r="H400" s="50"/>
    </row>
    <row r="401" ht="15.75" customHeight="1">
      <c r="A401" s="50"/>
      <c r="D401" s="50"/>
      <c r="G401" s="50"/>
      <c r="H401" s="50"/>
    </row>
    <row r="402" ht="15.75" customHeight="1">
      <c r="A402" s="50"/>
      <c r="D402" s="50"/>
      <c r="G402" s="50"/>
      <c r="H402" s="50"/>
    </row>
    <row r="403" ht="15.75" customHeight="1">
      <c r="A403" s="50"/>
      <c r="D403" s="50"/>
      <c r="G403" s="50"/>
      <c r="H403" s="50"/>
    </row>
    <row r="404" ht="15.75" customHeight="1">
      <c r="A404" s="50"/>
      <c r="D404" s="50"/>
      <c r="G404" s="50"/>
      <c r="H404" s="50"/>
    </row>
    <row r="405" ht="15.75" customHeight="1">
      <c r="A405" s="50"/>
      <c r="D405" s="50"/>
      <c r="G405" s="50"/>
      <c r="H405" s="50"/>
    </row>
    <row r="406" ht="15.75" customHeight="1">
      <c r="A406" s="50"/>
      <c r="D406" s="50"/>
      <c r="G406" s="50"/>
      <c r="H406" s="50"/>
    </row>
    <row r="407" ht="15.75" customHeight="1">
      <c r="A407" s="50"/>
      <c r="D407" s="50"/>
      <c r="G407" s="50"/>
      <c r="H407" s="50"/>
    </row>
    <row r="408" ht="15.75" customHeight="1">
      <c r="A408" s="50"/>
      <c r="D408" s="50"/>
      <c r="G408" s="50"/>
      <c r="H408" s="50"/>
    </row>
    <row r="409" ht="15.75" customHeight="1">
      <c r="A409" s="50"/>
      <c r="D409" s="50"/>
      <c r="G409" s="50"/>
      <c r="H409" s="50"/>
    </row>
    <row r="410" ht="15.75" customHeight="1">
      <c r="A410" s="50"/>
      <c r="D410" s="50"/>
      <c r="G410" s="50"/>
      <c r="H410" s="50"/>
    </row>
    <row r="411" ht="15.75" customHeight="1">
      <c r="A411" s="50"/>
      <c r="D411" s="50"/>
      <c r="G411" s="50"/>
      <c r="H411" s="50"/>
    </row>
    <row r="412" ht="15.75" customHeight="1">
      <c r="A412" s="50"/>
      <c r="D412" s="50"/>
      <c r="G412" s="50"/>
      <c r="H412" s="50"/>
    </row>
    <row r="413" ht="15.75" customHeight="1">
      <c r="A413" s="50"/>
      <c r="D413" s="50"/>
      <c r="G413" s="50"/>
      <c r="H413" s="50"/>
    </row>
    <row r="414" ht="15.75" customHeight="1">
      <c r="A414" s="50"/>
      <c r="D414" s="50"/>
      <c r="G414" s="50"/>
      <c r="H414" s="50"/>
    </row>
    <row r="415" ht="15.75" customHeight="1">
      <c r="A415" s="50"/>
      <c r="D415" s="50"/>
      <c r="G415" s="50"/>
      <c r="H415" s="50"/>
    </row>
    <row r="416" ht="15.75" customHeight="1">
      <c r="A416" s="50"/>
      <c r="D416" s="50"/>
      <c r="G416" s="50"/>
      <c r="H416" s="50"/>
    </row>
    <row r="417" ht="15.75" customHeight="1">
      <c r="A417" s="50"/>
      <c r="D417" s="50"/>
      <c r="G417" s="50"/>
      <c r="H417" s="50"/>
    </row>
    <row r="418" ht="15.75" customHeight="1">
      <c r="A418" s="50"/>
      <c r="D418" s="50"/>
      <c r="G418" s="50"/>
      <c r="H418" s="50"/>
    </row>
    <row r="419" ht="15.75" customHeight="1">
      <c r="A419" s="50"/>
      <c r="D419" s="50"/>
      <c r="G419" s="50"/>
      <c r="H419" s="50"/>
    </row>
    <row r="420" ht="15.75" customHeight="1">
      <c r="A420" s="50"/>
      <c r="D420" s="50"/>
      <c r="G420" s="50"/>
      <c r="H420" s="50"/>
    </row>
    <row r="421" ht="15.75" customHeight="1">
      <c r="A421" s="50"/>
      <c r="D421" s="50"/>
      <c r="G421" s="50"/>
      <c r="H421" s="50"/>
    </row>
    <row r="422" ht="15.75" customHeight="1">
      <c r="A422" s="50"/>
      <c r="D422" s="50"/>
      <c r="G422" s="50"/>
      <c r="H422" s="50"/>
    </row>
    <row r="423" ht="15.75" customHeight="1">
      <c r="A423" s="50"/>
      <c r="D423" s="50"/>
      <c r="G423" s="50"/>
      <c r="H423" s="50"/>
    </row>
    <row r="424" ht="15.75" customHeight="1">
      <c r="A424" s="50"/>
      <c r="D424" s="50"/>
      <c r="G424" s="50"/>
      <c r="H424" s="50"/>
    </row>
    <row r="425" ht="15.75" customHeight="1">
      <c r="A425" s="50"/>
      <c r="D425" s="50"/>
      <c r="G425" s="50"/>
      <c r="H425" s="50"/>
    </row>
    <row r="426" ht="15.75" customHeight="1">
      <c r="A426" s="50"/>
      <c r="D426" s="50"/>
      <c r="G426" s="50"/>
      <c r="H426" s="50"/>
    </row>
    <row r="427" ht="15.75" customHeight="1">
      <c r="A427" s="50"/>
      <c r="D427" s="50"/>
      <c r="G427" s="50"/>
      <c r="H427" s="50"/>
    </row>
    <row r="428" ht="15.75" customHeight="1">
      <c r="A428" s="50"/>
      <c r="D428" s="50"/>
      <c r="G428" s="50"/>
      <c r="H428" s="50"/>
    </row>
    <row r="429" ht="15.75" customHeight="1">
      <c r="A429" s="50"/>
      <c r="D429" s="50"/>
      <c r="G429" s="50"/>
      <c r="H429" s="50"/>
    </row>
    <row r="430" ht="15.75" customHeight="1">
      <c r="A430" s="50"/>
      <c r="D430" s="50"/>
      <c r="G430" s="50"/>
      <c r="H430" s="50"/>
    </row>
    <row r="431" ht="15.75" customHeight="1">
      <c r="A431" s="50"/>
      <c r="D431" s="50"/>
      <c r="G431" s="50"/>
      <c r="H431" s="50"/>
    </row>
    <row r="432" ht="15.75" customHeight="1">
      <c r="A432" s="50"/>
      <c r="D432" s="50"/>
      <c r="G432" s="50"/>
      <c r="H432" s="50"/>
    </row>
    <row r="433" ht="15.75" customHeight="1">
      <c r="A433" s="50"/>
      <c r="D433" s="50"/>
      <c r="G433" s="50"/>
      <c r="H433" s="50"/>
    </row>
    <row r="434" ht="15.75" customHeight="1">
      <c r="A434" s="50"/>
      <c r="D434" s="50"/>
      <c r="G434" s="50"/>
      <c r="H434" s="50"/>
    </row>
    <row r="435" ht="15.75" customHeight="1">
      <c r="A435" s="50"/>
      <c r="D435" s="50"/>
      <c r="G435" s="50"/>
      <c r="H435" s="50"/>
    </row>
    <row r="436" ht="15.75" customHeight="1">
      <c r="A436" s="50"/>
      <c r="D436" s="50"/>
      <c r="G436" s="50"/>
      <c r="H436" s="50"/>
    </row>
    <row r="437" ht="15.75" customHeight="1">
      <c r="A437" s="50"/>
      <c r="D437" s="50"/>
      <c r="G437" s="50"/>
      <c r="H437" s="50"/>
    </row>
    <row r="438" ht="15.75" customHeight="1">
      <c r="A438" s="50"/>
      <c r="D438" s="50"/>
      <c r="G438" s="50"/>
      <c r="H438" s="50"/>
    </row>
    <row r="439" ht="15.75" customHeight="1">
      <c r="A439" s="50"/>
      <c r="D439" s="50"/>
      <c r="G439" s="50"/>
      <c r="H439" s="50"/>
    </row>
    <row r="440" ht="15.75" customHeight="1">
      <c r="A440" s="50"/>
      <c r="D440" s="50"/>
      <c r="G440" s="50"/>
      <c r="H440" s="50"/>
    </row>
    <row r="441" ht="15.75" customHeight="1">
      <c r="A441" s="50"/>
      <c r="D441" s="50"/>
      <c r="G441" s="50"/>
      <c r="H441" s="50"/>
    </row>
    <row r="442" ht="15.75" customHeight="1">
      <c r="A442" s="50"/>
      <c r="D442" s="50"/>
      <c r="G442" s="50"/>
      <c r="H442" s="50"/>
    </row>
    <row r="443" ht="15.75" customHeight="1">
      <c r="A443" s="50"/>
      <c r="D443" s="50"/>
      <c r="G443" s="50"/>
      <c r="H443" s="50"/>
    </row>
    <row r="444" ht="15.75" customHeight="1">
      <c r="A444" s="50"/>
      <c r="D444" s="50"/>
      <c r="G444" s="50"/>
      <c r="H444" s="50"/>
    </row>
    <row r="445" ht="15.75" customHeight="1">
      <c r="A445" s="50"/>
      <c r="D445" s="50"/>
      <c r="G445" s="50"/>
      <c r="H445" s="50"/>
    </row>
    <row r="446" ht="15.75" customHeight="1">
      <c r="A446" s="50"/>
      <c r="D446" s="50"/>
      <c r="G446" s="50"/>
      <c r="H446" s="50"/>
    </row>
    <row r="447" ht="15.75" customHeight="1">
      <c r="A447" s="50"/>
      <c r="D447" s="50"/>
      <c r="G447" s="50"/>
      <c r="H447" s="50"/>
    </row>
    <row r="448" ht="15.75" customHeight="1">
      <c r="A448" s="50"/>
      <c r="D448" s="50"/>
      <c r="G448" s="50"/>
      <c r="H448" s="50"/>
    </row>
    <row r="449" ht="15.75" customHeight="1">
      <c r="A449" s="50"/>
      <c r="D449" s="50"/>
      <c r="G449" s="50"/>
      <c r="H449" s="50"/>
    </row>
    <row r="450" ht="15.75" customHeight="1">
      <c r="A450" s="50"/>
      <c r="D450" s="50"/>
      <c r="G450" s="50"/>
      <c r="H450" s="50"/>
    </row>
    <row r="451" ht="15.75" customHeight="1">
      <c r="A451" s="50"/>
      <c r="D451" s="50"/>
      <c r="G451" s="50"/>
      <c r="H451" s="50"/>
    </row>
    <row r="452" ht="15.75" customHeight="1">
      <c r="A452" s="50"/>
      <c r="D452" s="50"/>
      <c r="G452" s="50"/>
      <c r="H452" s="50"/>
    </row>
    <row r="453" ht="15.75" customHeight="1">
      <c r="A453" s="50"/>
      <c r="D453" s="50"/>
      <c r="G453" s="50"/>
      <c r="H453" s="50"/>
    </row>
    <row r="454" ht="15.75" customHeight="1">
      <c r="A454" s="50"/>
      <c r="D454" s="50"/>
      <c r="G454" s="50"/>
      <c r="H454" s="50"/>
    </row>
    <row r="455" ht="15.75" customHeight="1">
      <c r="A455" s="50"/>
      <c r="D455" s="50"/>
      <c r="G455" s="50"/>
      <c r="H455" s="50"/>
    </row>
    <row r="456" ht="15.75" customHeight="1">
      <c r="A456" s="50"/>
      <c r="D456" s="50"/>
      <c r="G456" s="50"/>
      <c r="H456" s="50"/>
    </row>
    <row r="457" ht="15.75" customHeight="1">
      <c r="A457" s="50"/>
      <c r="D457" s="50"/>
      <c r="G457" s="50"/>
      <c r="H457" s="50"/>
    </row>
    <row r="458" ht="15.75" customHeight="1">
      <c r="A458" s="50"/>
      <c r="D458" s="50"/>
      <c r="G458" s="50"/>
      <c r="H458" s="50"/>
    </row>
    <row r="459" ht="15.75" customHeight="1">
      <c r="A459" s="50"/>
      <c r="D459" s="50"/>
      <c r="G459" s="50"/>
      <c r="H459" s="50"/>
    </row>
    <row r="460" ht="15.75" customHeight="1">
      <c r="A460" s="50"/>
      <c r="D460" s="50"/>
      <c r="G460" s="50"/>
      <c r="H460" s="50"/>
    </row>
    <row r="461" ht="15.75" customHeight="1">
      <c r="A461" s="50"/>
      <c r="D461" s="50"/>
      <c r="G461" s="50"/>
      <c r="H461" s="50"/>
    </row>
    <row r="462" ht="15.75" customHeight="1">
      <c r="A462" s="50"/>
      <c r="D462" s="50"/>
      <c r="G462" s="50"/>
      <c r="H462" s="50"/>
    </row>
    <row r="463" ht="15.75" customHeight="1">
      <c r="A463" s="50"/>
      <c r="D463" s="50"/>
      <c r="G463" s="50"/>
      <c r="H463" s="50"/>
    </row>
    <row r="464" ht="15.75" customHeight="1">
      <c r="A464" s="50"/>
      <c r="D464" s="50"/>
      <c r="G464" s="50"/>
      <c r="H464" s="50"/>
    </row>
    <row r="465" ht="15.75" customHeight="1">
      <c r="A465" s="50"/>
      <c r="D465" s="50"/>
      <c r="G465" s="50"/>
      <c r="H465" s="50"/>
    </row>
    <row r="466" ht="15.75" customHeight="1">
      <c r="A466" s="50"/>
      <c r="D466" s="50"/>
      <c r="G466" s="50"/>
      <c r="H466" s="50"/>
    </row>
    <row r="467" ht="15.75" customHeight="1">
      <c r="A467" s="50"/>
      <c r="D467" s="50"/>
      <c r="G467" s="50"/>
      <c r="H467" s="50"/>
    </row>
    <row r="468" ht="15.75" customHeight="1">
      <c r="A468" s="50"/>
      <c r="D468" s="50"/>
      <c r="G468" s="50"/>
      <c r="H468" s="50"/>
    </row>
    <row r="469" ht="15.75" customHeight="1">
      <c r="A469" s="50"/>
      <c r="D469" s="50"/>
      <c r="G469" s="50"/>
      <c r="H469" s="50"/>
    </row>
    <row r="470" ht="15.75" customHeight="1">
      <c r="A470" s="50"/>
      <c r="D470" s="50"/>
      <c r="G470" s="50"/>
      <c r="H470" s="50"/>
    </row>
    <row r="471" ht="15.75" customHeight="1">
      <c r="A471" s="50"/>
      <c r="D471" s="50"/>
      <c r="G471" s="50"/>
      <c r="H471" s="50"/>
    </row>
    <row r="472" ht="15.75" customHeight="1">
      <c r="A472" s="50"/>
      <c r="D472" s="50"/>
      <c r="G472" s="50"/>
      <c r="H472" s="50"/>
    </row>
    <row r="473" ht="15.75" customHeight="1">
      <c r="A473" s="50"/>
      <c r="D473" s="50"/>
      <c r="G473" s="50"/>
      <c r="H473" s="50"/>
    </row>
    <row r="474" ht="15.75" customHeight="1">
      <c r="A474" s="50"/>
      <c r="D474" s="50"/>
      <c r="G474" s="50"/>
      <c r="H474" s="50"/>
    </row>
    <row r="475" ht="15.75" customHeight="1">
      <c r="A475" s="50"/>
      <c r="D475" s="50"/>
      <c r="G475" s="50"/>
      <c r="H475" s="50"/>
    </row>
    <row r="476" ht="15.75" customHeight="1">
      <c r="A476" s="50"/>
      <c r="D476" s="50"/>
      <c r="G476" s="50"/>
      <c r="H476" s="50"/>
    </row>
    <row r="477" ht="15.75" customHeight="1">
      <c r="A477" s="50"/>
      <c r="D477" s="50"/>
      <c r="G477" s="50"/>
      <c r="H477" s="50"/>
    </row>
    <row r="478" ht="15.75" customHeight="1">
      <c r="A478" s="50"/>
      <c r="D478" s="50"/>
      <c r="G478" s="50"/>
      <c r="H478" s="50"/>
    </row>
    <row r="479" ht="15.75" customHeight="1">
      <c r="A479" s="50"/>
      <c r="D479" s="50"/>
      <c r="G479" s="50"/>
      <c r="H479" s="50"/>
    </row>
    <row r="480" ht="15.75" customHeight="1">
      <c r="A480" s="50"/>
      <c r="D480" s="50"/>
      <c r="G480" s="50"/>
      <c r="H480" s="50"/>
    </row>
    <row r="481" ht="15.75" customHeight="1">
      <c r="A481" s="50"/>
      <c r="D481" s="50"/>
      <c r="G481" s="50"/>
      <c r="H481" s="50"/>
    </row>
    <row r="482" ht="15.75" customHeight="1">
      <c r="A482" s="50"/>
      <c r="D482" s="50"/>
      <c r="G482" s="50"/>
      <c r="H482" s="50"/>
    </row>
    <row r="483" ht="15.75" customHeight="1">
      <c r="A483" s="50"/>
      <c r="D483" s="50"/>
      <c r="G483" s="50"/>
      <c r="H483" s="50"/>
    </row>
    <row r="484" ht="15.75" customHeight="1">
      <c r="A484" s="50"/>
      <c r="D484" s="50"/>
      <c r="G484" s="50"/>
      <c r="H484" s="50"/>
    </row>
    <row r="485" ht="15.75" customHeight="1">
      <c r="A485" s="50"/>
      <c r="D485" s="50"/>
      <c r="G485" s="50"/>
      <c r="H485" s="50"/>
    </row>
    <row r="486" ht="15.75" customHeight="1">
      <c r="A486" s="50"/>
      <c r="D486" s="50"/>
      <c r="G486" s="50"/>
      <c r="H486" s="50"/>
    </row>
    <row r="487" ht="15.75" customHeight="1">
      <c r="A487" s="50"/>
      <c r="D487" s="50"/>
      <c r="G487" s="50"/>
      <c r="H487" s="50"/>
    </row>
    <row r="488" ht="15.75" customHeight="1">
      <c r="A488" s="50"/>
      <c r="D488" s="50"/>
      <c r="G488" s="50"/>
      <c r="H488" s="50"/>
    </row>
    <row r="489" ht="15.75" customHeight="1">
      <c r="A489" s="50"/>
      <c r="D489" s="50"/>
      <c r="G489" s="50"/>
      <c r="H489" s="50"/>
    </row>
    <row r="490" ht="15.75" customHeight="1">
      <c r="A490" s="50"/>
      <c r="D490" s="50"/>
      <c r="G490" s="50"/>
      <c r="H490" s="50"/>
    </row>
    <row r="491" ht="15.75" customHeight="1">
      <c r="A491" s="50"/>
      <c r="D491" s="50"/>
      <c r="G491" s="50"/>
      <c r="H491" s="50"/>
    </row>
    <row r="492" ht="15.75" customHeight="1">
      <c r="A492" s="50"/>
      <c r="D492" s="50"/>
      <c r="G492" s="50"/>
      <c r="H492" s="50"/>
    </row>
    <row r="493" ht="15.75" customHeight="1">
      <c r="A493" s="50"/>
      <c r="D493" s="50"/>
      <c r="G493" s="50"/>
      <c r="H493" s="50"/>
    </row>
    <row r="494" ht="15.75" customHeight="1">
      <c r="A494" s="50"/>
      <c r="D494" s="50"/>
      <c r="G494" s="50"/>
      <c r="H494" s="50"/>
    </row>
    <row r="495" ht="15.75" customHeight="1">
      <c r="A495" s="50"/>
      <c r="D495" s="50"/>
      <c r="G495" s="50"/>
      <c r="H495" s="50"/>
    </row>
    <row r="496" ht="15.75" customHeight="1">
      <c r="A496" s="50"/>
      <c r="D496" s="50"/>
      <c r="G496" s="50"/>
      <c r="H496" s="50"/>
    </row>
    <row r="497" ht="15.75" customHeight="1">
      <c r="A497" s="50"/>
      <c r="D497" s="50"/>
      <c r="G497" s="50"/>
      <c r="H497" s="50"/>
    </row>
    <row r="498" ht="15.75" customHeight="1">
      <c r="A498" s="50"/>
      <c r="D498" s="50"/>
      <c r="G498" s="50"/>
      <c r="H498" s="50"/>
    </row>
    <row r="499" ht="15.75" customHeight="1">
      <c r="A499" s="50"/>
      <c r="D499" s="50"/>
      <c r="G499" s="50"/>
      <c r="H499" s="50"/>
    </row>
    <row r="500" ht="15.75" customHeight="1">
      <c r="A500" s="50"/>
      <c r="D500" s="50"/>
      <c r="G500" s="50"/>
      <c r="H500" s="50"/>
    </row>
    <row r="501" ht="15.75" customHeight="1">
      <c r="A501" s="50"/>
      <c r="D501" s="50"/>
      <c r="G501" s="50"/>
      <c r="H501" s="50"/>
    </row>
    <row r="502" ht="15.75" customHeight="1">
      <c r="A502" s="50"/>
      <c r="D502" s="50"/>
      <c r="G502" s="50"/>
      <c r="H502" s="50"/>
    </row>
    <row r="503" ht="15.75" customHeight="1">
      <c r="A503" s="50"/>
      <c r="D503" s="50"/>
      <c r="G503" s="50"/>
      <c r="H503" s="50"/>
    </row>
    <row r="504" ht="15.75" customHeight="1">
      <c r="A504" s="50"/>
      <c r="D504" s="50"/>
      <c r="G504" s="50"/>
      <c r="H504" s="50"/>
    </row>
    <row r="505" ht="15.75" customHeight="1">
      <c r="A505" s="50"/>
      <c r="D505" s="50"/>
      <c r="G505" s="50"/>
      <c r="H505" s="50"/>
    </row>
    <row r="506" ht="15.75" customHeight="1">
      <c r="A506" s="50"/>
      <c r="D506" s="50"/>
      <c r="G506" s="50"/>
      <c r="H506" s="50"/>
    </row>
    <row r="507" ht="15.75" customHeight="1">
      <c r="A507" s="50"/>
      <c r="D507" s="50"/>
      <c r="G507" s="50"/>
      <c r="H507" s="50"/>
    </row>
    <row r="508" ht="15.75" customHeight="1">
      <c r="A508" s="50"/>
      <c r="D508" s="50"/>
      <c r="G508" s="50"/>
      <c r="H508" s="50"/>
    </row>
    <row r="509" ht="15.75" customHeight="1">
      <c r="A509" s="50"/>
      <c r="D509" s="50"/>
      <c r="G509" s="50"/>
      <c r="H509" s="50"/>
    </row>
    <row r="510" ht="15.75" customHeight="1">
      <c r="A510" s="50"/>
      <c r="D510" s="50"/>
      <c r="G510" s="50"/>
      <c r="H510" s="50"/>
    </row>
    <row r="511" ht="15.75" customHeight="1">
      <c r="A511" s="50"/>
      <c r="D511" s="50"/>
      <c r="G511" s="50"/>
      <c r="H511" s="50"/>
    </row>
    <row r="512" ht="15.75" customHeight="1">
      <c r="A512" s="50"/>
      <c r="D512" s="50"/>
      <c r="G512" s="50"/>
      <c r="H512" s="50"/>
    </row>
    <row r="513" ht="15.75" customHeight="1">
      <c r="A513" s="50"/>
      <c r="D513" s="50"/>
      <c r="G513" s="50"/>
      <c r="H513" s="50"/>
    </row>
    <row r="514" ht="15.75" customHeight="1">
      <c r="A514" s="50"/>
      <c r="D514" s="50"/>
      <c r="G514" s="50"/>
      <c r="H514" s="50"/>
    </row>
    <row r="515" ht="15.75" customHeight="1">
      <c r="A515" s="50"/>
      <c r="D515" s="50"/>
      <c r="G515" s="50"/>
      <c r="H515" s="50"/>
    </row>
    <row r="516" ht="15.75" customHeight="1">
      <c r="A516" s="50"/>
      <c r="D516" s="50"/>
      <c r="G516" s="50"/>
      <c r="H516" s="50"/>
    </row>
    <row r="517" ht="15.75" customHeight="1">
      <c r="A517" s="50"/>
      <c r="D517" s="50"/>
      <c r="G517" s="50"/>
      <c r="H517" s="50"/>
    </row>
    <row r="518" ht="15.75" customHeight="1">
      <c r="A518" s="50"/>
      <c r="D518" s="50"/>
      <c r="G518" s="50"/>
      <c r="H518" s="50"/>
    </row>
    <row r="519" ht="15.75" customHeight="1">
      <c r="A519" s="50"/>
      <c r="D519" s="50"/>
      <c r="G519" s="50"/>
      <c r="H519" s="50"/>
    </row>
    <row r="520" ht="15.75" customHeight="1">
      <c r="A520" s="50"/>
      <c r="D520" s="50"/>
      <c r="G520" s="50"/>
      <c r="H520" s="50"/>
    </row>
    <row r="521" ht="15.75" customHeight="1">
      <c r="A521" s="50"/>
      <c r="D521" s="50"/>
      <c r="G521" s="50"/>
      <c r="H521" s="50"/>
    </row>
    <row r="522" ht="15.75" customHeight="1">
      <c r="A522" s="50"/>
      <c r="D522" s="50"/>
      <c r="G522" s="50"/>
      <c r="H522" s="50"/>
    </row>
    <row r="523" ht="15.75" customHeight="1">
      <c r="A523" s="50"/>
      <c r="D523" s="50"/>
      <c r="G523" s="50"/>
      <c r="H523" s="50"/>
    </row>
    <row r="524" ht="15.75" customHeight="1">
      <c r="A524" s="50"/>
      <c r="D524" s="50"/>
      <c r="G524" s="50"/>
      <c r="H524" s="50"/>
    </row>
    <row r="525" ht="15.75" customHeight="1">
      <c r="A525" s="50"/>
      <c r="D525" s="50"/>
      <c r="G525" s="50"/>
      <c r="H525" s="50"/>
    </row>
    <row r="526" ht="15.75" customHeight="1">
      <c r="A526" s="50"/>
      <c r="D526" s="50"/>
      <c r="G526" s="50"/>
      <c r="H526" s="50"/>
    </row>
    <row r="527" ht="15.75" customHeight="1">
      <c r="A527" s="50"/>
      <c r="D527" s="50"/>
      <c r="G527" s="50"/>
      <c r="H527" s="50"/>
    </row>
    <row r="528" ht="15.75" customHeight="1">
      <c r="A528" s="50"/>
      <c r="D528" s="50"/>
      <c r="G528" s="50"/>
      <c r="H528" s="50"/>
    </row>
    <row r="529" ht="15.75" customHeight="1">
      <c r="A529" s="50"/>
      <c r="D529" s="50"/>
      <c r="G529" s="50"/>
      <c r="H529" s="50"/>
    </row>
    <row r="530" ht="15.75" customHeight="1">
      <c r="A530" s="50"/>
      <c r="D530" s="50"/>
      <c r="G530" s="50"/>
      <c r="H530" s="50"/>
    </row>
    <row r="531" ht="15.75" customHeight="1">
      <c r="A531" s="50"/>
      <c r="D531" s="50"/>
      <c r="G531" s="50"/>
      <c r="H531" s="50"/>
    </row>
    <row r="532" ht="15.75" customHeight="1">
      <c r="A532" s="50"/>
      <c r="D532" s="50"/>
      <c r="G532" s="50"/>
      <c r="H532" s="50"/>
    </row>
    <row r="533" ht="15.75" customHeight="1">
      <c r="A533" s="50"/>
      <c r="D533" s="50"/>
      <c r="G533" s="50"/>
      <c r="H533" s="50"/>
    </row>
    <row r="534" ht="15.75" customHeight="1">
      <c r="A534" s="50"/>
      <c r="D534" s="50"/>
      <c r="G534" s="50"/>
      <c r="H534" s="50"/>
    </row>
    <row r="535" ht="15.75" customHeight="1">
      <c r="A535" s="50"/>
      <c r="D535" s="50"/>
      <c r="G535" s="50"/>
      <c r="H535" s="50"/>
    </row>
    <row r="536" ht="15.75" customHeight="1">
      <c r="A536" s="50"/>
      <c r="D536" s="50"/>
      <c r="G536" s="50"/>
      <c r="H536" s="50"/>
    </row>
    <row r="537" ht="15.75" customHeight="1">
      <c r="A537" s="50"/>
      <c r="D537" s="50"/>
      <c r="G537" s="50"/>
      <c r="H537" s="50"/>
    </row>
    <row r="538" ht="15.75" customHeight="1">
      <c r="A538" s="50"/>
      <c r="D538" s="50"/>
      <c r="G538" s="50"/>
      <c r="H538" s="50"/>
    </row>
    <row r="539" ht="15.75" customHeight="1">
      <c r="A539" s="50"/>
      <c r="D539" s="50"/>
      <c r="G539" s="50"/>
      <c r="H539" s="50"/>
    </row>
    <row r="540" ht="15.75" customHeight="1">
      <c r="A540" s="50"/>
      <c r="D540" s="50"/>
      <c r="G540" s="50"/>
      <c r="H540" s="50"/>
    </row>
    <row r="541" ht="15.75" customHeight="1">
      <c r="A541" s="50"/>
      <c r="D541" s="50"/>
      <c r="G541" s="50"/>
      <c r="H541" s="50"/>
    </row>
    <row r="542" ht="15.75" customHeight="1">
      <c r="A542" s="50"/>
      <c r="D542" s="50"/>
      <c r="G542" s="50"/>
      <c r="H542" s="50"/>
    </row>
    <row r="543" ht="15.75" customHeight="1">
      <c r="A543" s="50"/>
      <c r="D543" s="50"/>
      <c r="G543" s="50"/>
      <c r="H543" s="50"/>
    </row>
    <row r="544" ht="15.75" customHeight="1">
      <c r="A544" s="50"/>
      <c r="D544" s="50"/>
      <c r="G544" s="50"/>
      <c r="H544" s="50"/>
    </row>
    <row r="545" ht="15.75" customHeight="1">
      <c r="A545" s="50"/>
      <c r="D545" s="50"/>
      <c r="G545" s="50"/>
      <c r="H545" s="50"/>
    </row>
    <row r="546" ht="15.75" customHeight="1">
      <c r="A546" s="50"/>
      <c r="D546" s="50"/>
      <c r="G546" s="50"/>
      <c r="H546" s="50"/>
    </row>
    <row r="547" ht="15.75" customHeight="1">
      <c r="A547" s="50"/>
      <c r="D547" s="50"/>
      <c r="G547" s="50"/>
      <c r="H547" s="50"/>
    </row>
    <row r="548" ht="15.75" customHeight="1">
      <c r="A548" s="50"/>
      <c r="D548" s="50"/>
      <c r="G548" s="50"/>
      <c r="H548" s="50"/>
    </row>
    <row r="549" ht="15.75" customHeight="1">
      <c r="A549" s="50"/>
      <c r="D549" s="50"/>
      <c r="G549" s="50"/>
      <c r="H549" s="50"/>
    </row>
    <row r="550" ht="15.75" customHeight="1">
      <c r="A550" s="50"/>
      <c r="D550" s="50"/>
      <c r="G550" s="50"/>
      <c r="H550" s="50"/>
    </row>
    <row r="551" ht="15.75" customHeight="1">
      <c r="A551" s="50"/>
      <c r="D551" s="50"/>
      <c r="G551" s="50"/>
      <c r="H551" s="50"/>
    </row>
    <row r="552" ht="15.75" customHeight="1">
      <c r="A552" s="50"/>
      <c r="D552" s="50"/>
      <c r="G552" s="50"/>
      <c r="H552" s="50"/>
    </row>
    <row r="553" ht="15.75" customHeight="1">
      <c r="A553" s="50"/>
      <c r="D553" s="50"/>
      <c r="G553" s="50"/>
      <c r="H553" s="50"/>
    </row>
    <row r="554" ht="15.75" customHeight="1">
      <c r="A554" s="50"/>
      <c r="D554" s="50"/>
      <c r="G554" s="50"/>
      <c r="H554" s="50"/>
    </row>
    <row r="555" ht="15.75" customHeight="1">
      <c r="A555" s="50"/>
      <c r="D555" s="50"/>
      <c r="G555" s="50"/>
      <c r="H555" s="50"/>
    </row>
    <row r="556" ht="15.75" customHeight="1">
      <c r="A556" s="50"/>
      <c r="D556" s="50"/>
      <c r="G556" s="50"/>
      <c r="H556" s="50"/>
    </row>
    <row r="557" ht="15.75" customHeight="1">
      <c r="A557" s="50"/>
      <c r="D557" s="50"/>
      <c r="G557" s="50"/>
      <c r="H557" s="50"/>
    </row>
    <row r="558" ht="15.75" customHeight="1">
      <c r="A558" s="50"/>
      <c r="D558" s="50"/>
      <c r="G558" s="50"/>
      <c r="H558" s="50"/>
    </row>
    <row r="559" ht="15.75" customHeight="1">
      <c r="A559" s="50"/>
      <c r="D559" s="50"/>
      <c r="G559" s="50"/>
      <c r="H559" s="50"/>
    </row>
    <row r="560" ht="15.75" customHeight="1">
      <c r="A560" s="50"/>
      <c r="D560" s="50"/>
      <c r="G560" s="50"/>
      <c r="H560" s="50"/>
    </row>
    <row r="561" ht="15.75" customHeight="1">
      <c r="A561" s="50"/>
      <c r="D561" s="50"/>
      <c r="G561" s="50"/>
      <c r="H561" s="50"/>
    </row>
    <row r="562" ht="15.75" customHeight="1">
      <c r="A562" s="50"/>
      <c r="D562" s="50"/>
      <c r="G562" s="50"/>
      <c r="H562" s="50"/>
    </row>
    <row r="563" ht="15.75" customHeight="1">
      <c r="A563" s="50"/>
      <c r="D563" s="50"/>
      <c r="G563" s="50"/>
      <c r="H563" s="50"/>
    </row>
    <row r="564" ht="15.75" customHeight="1">
      <c r="A564" s="50"/>
      <c r="D564" s="50"/>
      <c r="G564" s="50"/>
      <c r="H564" s="50"/>
    </row>
    <row r="565" ht="15.75" customHeight="1">
      <c r="A565" s="50"/>
      <c r="D565" s="50"/>
      <c r="G565" s="50"/>
      <c r="H565" s="50"/>
    </row>
    <row r="566" ht="15.75" customHeight="1">
      <c r="A566" s="50"/>
      <c r="D566" s="50"/>
      <c r="G566" s="50"/>
      <c r="H566" s="50"/>
    </row>
    <row r="567" ht="15.75" customHeight="1">
      <c r="A567" s="50"/>
      <c r="D567" s="50"/>
      <c r="G567" s="50"/>
      <c r="H567" s="50"/>
    </row>
    <row r="568" ht="15.75" customHeight="1">
      <c r="A568" s="50"/>
      <c r="D568" s="50"/>
      <c r="G568" s="50"/>
      <c r="H568" s="50"/>
    </row>
    <row r="569" ht="15.75" customHeight="1">
      <c r="A569" s="50"/>
      <c r="D569" s="50"/>
      <c r="G569" s="50"/>
      <c r="H569" s="50"/>
    </row>
    <row r="570" ht="15.75" customHeight="1">
      <c r="A570" s="50"/>
      <c r="D570" s="50"/>
      <c r="G570" s="50"/>
      <c r="H570" s="50"/>
    </row>
    <row r="571" ht="15.75" customHeight="1">
      <c r="A571" s="50"/>
      <c r="D571" s="50"/>
      <c r="G571" s="50"/>
      <c r="H571" s="50"/>
    </row>
    <row r="572" ht="15.75" customHeight="1">
      <c r="A572" s="50"/>
      <c r="D572" s="50"/>
      <c r="G572" s="50"/>
      <c r="H572" s="50"/>
    </row>
    <row r="573" ht="15.75" customHeight="1">
      <c r="A573" s="50"/>
      <c r="D573" s="50"/>
      <c r="G573" s="50"/>
      <c r="H573" s="50"/>
    </row>
    <row r="574" ht="15.75" customHeight="1">
      <c r="A574" s="50"/>
      <c r="D574" s="50"/>
      <c r="G574" s="50"/>
      <c r="H574" s="50"/>
    </row>
    <row r="575" ht="15.75" customHeight="1">
      <c r="A575" s="50"/>
      <c r="D575" s="50"/>
      <c r="G575" s="50"/>
      <c r="H575" s="50"/>
    </row>
    <row r="576" ht="15.75" customHeight="1">
      <c r="A576" s="50"/>
      <c r="D576" s="50"/>
      <c r="G576" s="50"/>
      <c r="H576" s="50"/>
    </row>
    <row r="577" ht="15.75" customHeight="1">
      <c r="A577" s="50"/>
      <c r="D577" s="50"/>
      <c r="G577" s="50"/>
      <c r="H577" s="50"/>
    </row>
    <row r="578" ht="15.75" customHeight="1">
      <c r="A578" s="50"/>
      <c r="D578" s="50"/>
      <c r="G578" s="50"/>
      <c r="H578" s="50"/>
    </row>
    <row r="579" ht="15.75" customHeight="1">
      <c r="A579" s="50"/>
      <c r="D579" s="50"/>
      <c r="G579" s="50"/>
      <c r="H579" s="50"/>
    </row>
    <row r="580" ht="15.75" customHeight="1">
      <c r="A580" s="50"/>
      <c r="D580" s="50"/>
      <c r="G580" s="50"/>
      <c r="H580" s="50"/>
    </row>
    <row r="581" ht="15.75" customHeight="1">
      <c r="A581" s="50"/>
      <c r="D581" s="50"/>
      <c r="G581" s="50"/>
      <c r="H581" s="50"/>
    </row>
    <row r="582" ht="15.75" customHeight="1">
      <c r="A582" s="50"/>
      <c r="D582" s="50"/>
      <c r="G582" s="50"/>
      <c r="H582" s="50"/>
    </row>
    <row r="583" ht="15.75" customHeight="1">
      <c r="A583" s="50"/>
      <c r="D583" s="50"/>
      <c r="G583" s="50"/>
      <c r="H583" s="50"/>
    </row>
    <row r="584" ht="15.75" customHeight="1">
      <c r="A584" s="50"/>
      <c r="D584" s="50"/>
      <c r="G584" s="50"/>
      <c r="H584" s="50"/>
    </row>
    <row r="585" ht="15.75" customHeight="1">
      <c r="A585" s="50"/>
      <c r="D585" s="50"/>
      <c r="G585" s="50"/>
      <c r="H585" s="50"/>
    </row>
    <row r="586" ht="15.75" customHeight="1">
      <c r="A586" s="50"/>
      <c r="D586" s="50"/>
      <c r="G586" s="50"/>
      <c r="H586" s="50"/>
    </row>
    <row r="587" ht="15.75" customHeight="1">
      <c r="A587" s="50"/>
      <c r="D587" s="50"/>
      <c r="G587" s="50"/>
      <c r="H587" s="50"/>
    </row>
    <row r="588" ht="15.75" customHeight="1">
      <c r="A588" s="50"/>
      <c r="D588" s="50"/>
      <c r="G588" s="50"/>
      <c r="H588" s="50"/>
    </row>
    <row r="589" ht="15.75" customHeight="1">
      <c r="A589" s="50"/>
      <c r="D589" s="50"/>
      <c r="G589" s="50"/>
      <c r="H589" s="50"/>
    </row>
    <row r="590" ht="15.75" customHeight="1">
      <c r="A590" s="50"/>
      <c r="D590" s="50"/>
      <c r="G590" s="50"/>
      <c r="H590" s="50"/>
    </row>
    <row r="591" ht="15.75" customHeight="1">
      <c r="A591" s="50"/>
      <c r="D591" s="50"/>
      <c r="G591" s="50"/>
      <c r="H591" s="50"/>
    </row>
    <row r="592" ht="15.75" customHeight="1">
      <c r="A592" s="50"/>
      <c r="D592" s="50"/>
      <c r="G592" s="50"/>
      <c r="H592" s="50"/>
    </row>
    <row r="593" ht="15.75" customHeight="1">
      <c r="A593" s="50"/>
      <c r="D593" s="50"/>
      <c r="G593" s="50"/>
      <c r="H593" s="50"/>
    </row>
    <row r="594" ht="15.75" customHeight="1">
      <c r="A594" s="50"/>
      <c r="D594" s="50"/>
      <c r="G594" s="50"/>
      <c r="H594" s="50"/>
    </row>
    <row r="595" ht="15.75" customHeight="1">
      <c r="A595" s="50"/>
      <c r="D595" s="50"/>
      <c r="G595" s="50"/>
      <c r="H595" s="50"/>
    </row>
    <row r="596" ht="15.75" customHeight="1">
      <c r="A596" s="50"/>
      <c r="D596" s="50"/>
      <c r="G596" s="50"/>
      <c r="H596" s="50"/>
    </row>
    <row r="597" ht="15.75" customHeight="1">
      <c r="A597" s="50"/>
      <c r="D597" s="50"/>
      <c r="G597" s="50"/>
      <c r="H597" s="50"/>
    </row>
    <row r="598" ht="15.75" customHeight="1">
      <c r="A598" s="50"/>
      <c r="D598" s="50"/>
      <c r="G598" s="50"/>
      <c r="H598" s="50"/>
    </row>
    <row r="599" ht="15.75" customHeight="1">
      <c r="A599" s="50"/>
      <c r="D599" s="50"/>
      <c r="G599" s="50"/>
      <c r="H599" s="50"/>
    </row>
    <row r="600" ht="15.75" customHeight="1">
      <c r="A600" s="50"/>
      <c r="D600" s="50"/>
      <c r="G600" s="50"/>
      <c r="H600" s="50"/>
    </row>
    <row r="601" ht="15.75" customHeight="1">
      <c r="A601" s="50"/>
      <c r="D601" s="50"/>
      <c r="G601" s="50"/>
      <c r="H601" s="50"/>
    </row>
    <row r="602" ht="15.75" customHeight="1">
      <c r="A602" s="50"/>
      <c r="D602" s="50"/>
      <c r="G602" s="50"/>
      <c r="H602" s="50"/>
    </row>
    <row r="603" ht="15.75" customHeight="1">
      <c r="A603" s="50"/>
      <c r="D603" s="50"/>
      <c r="G603" s="50"/>
      <c r="H603" s="50"/>
    </row>
    <row r="604" ht="15.75" customHeight="1">
      <c r="A604" s="50"/>
      <c r="D604" s="50"/>
      <c r="G604" s="50"/>
      <c r="H604" s="50"/>
    </row>
    <row r="605" ht="15.75" customHeight="1">
      <c r="A605" s="50"/>
      <c r="D605" s="50"/>
      <c r="G605" s="50"/>
      <c r="H605" s="50"/>
    </row>
    <row r="606" ht="15.75" customHeight="1">
      <c r="A606" s="50"/>
      <c r="D606" s="50"/>
      <c r="G606" s="50"/>
      <c r="H606" s="50"/>
    </row>
    <row r="607" ht="15.75" customHeight="1">
      <c r="A607" s="50"/>
      <c r="D607" s="50"/>
      <c r="G607" s="50"/>
      <c r="H607" s="50"/>
    </row>
    <row r="608" ht="15.75" customHeight="1">
      <c r="A608" s="50"/>
      <c r="D608" s="50"/>
      <c r="G608" s="50"/>
      <c r="H608" s="50"/>
    </row>
    <row r="609" ht="15.75" customHeight="1">
      <c r="A609" s="50"/>
      <c r="D609" s="50"/>
      <c r="G609" s="50"/>
      <c r="H609" s="50"/>
    </row>
    <row r="610" ht="15.75" customHeight="1">
      <c r="A610" s="50"/>
      <c r="D610" s="50"/>
      <c r="G610" s="50"/>
      <c r="H610" s="50"/>
    </row>
    <row r="611" ht="15.75" customHeight="1">
      <c r="A611" s="50"/>
      <c r="D611" s="50"/>
      <c r="G611" s="50"/>
      <c r="H611" s="50"/>
    </row>
    <row r="612" ht="15.75" customHeight="1">
      <c r="A612" s="50"/>
      <c r="D612" s="50"/>
      <c r="G612" s="50"/>
      <c r="H612" s="50"/>
    </row>
    <row r="613" ht="15.75" customHeight="1">
      <c r="A613" s="50"/>
      <c r="D613" s="50"/>
      <c r="G613" s="50"/>
      <c r="H613" s="50"/>
    </row>
    <row r="614" ht="15.75" customHeight="1">
      <c r="A614" s="50"/>
      <c r="D614" s="50"/>
      <c r="G614" s="50"/>
      <c r="H614" s="50"/>
    </row>
    <row r="615" ht="15.75" customHeight="1">
      <c r="A615" s="50"/>
      <c r="D615" s="50"/>
      <c r="G615" s="50"/>
      <c r="H615" s="50"/>
    </row>
    <row r="616" ht="15.75" customHeight="1">
      <c r="A616" s="50"/>
      <c r="D616" s="50"/>
      <c r="G616" s="50"/>
      <c r="H616" s="50"/>
    </row>
    <row r="617" ht="15.75" customHeight="1">
      <c r="A617" s="50"/>
      <c r="D617" s="50"/>
      <c r="G617" s="50"/>
      <c r="H617" s="50"/>
    </row>
    <row r="618" ht="15.75" customHeight="1">
      <c r="A618" s="50"/>
      <c r="D618" s="50"/>
      <c r="G618" s="50"/>
      <c r="H618" s="50"/>
    </row>
    <row r="619" ht="15.75" customHeight="1">
      <c r="A619" s="50"/>
      <c r="D619" s="50"/>
      <c r="G619" s="50"/>
      <c r="H619" s="50"/>
    </row>
    <row r="620" ht="15.75" customHeight="1">
      <c r="A620" s="50"/>
      <c r="D620" s="50"/>
      <c r="G620" s="50"/>
      <c r="H620" s="50"/>
    </row>
    <row r="621" ht="15.75" customHeight="1">
      <c r="A621" s="50"/>
      <c r="D621" s="50"/>
      <c r="G621" s="50"/>
      <c r="H621" s="50"/>
    </row>
    <row r="622" ht="15.75" customHeight="1">
      <c r="A622" s="50"/>
      <c r="D622" s="50"/>
      <c r="G622" s="50"/>
      <c r="H622" s="50"/>
    </row>
    <row r="623" ht="15.75" customHeight="1">
      <c r="A623" s="50"/>
      <c r="D623" s="50"/>
      <c r="G623" s="50"/>
      <c r="H623" s="50"/>
    </row>
    <row r="624" ht="15.75" customHeight="1">
      <c r="A624" s="50"/>
      <c r="D624" s="50"/>
      <c r="G624" s="50"/>
      <c r="H624" s="50"/>
    </row>
    <row r="625" ht="15.75" customHeight="1">
      <c r="A625" s="50"/>
      <c r="D625" s="50"/>
      <c r="G625" s="50"/>
      <c r="H625" s="50"/>
    </row>
    <row r="626" ht="15.75" customHeight="1">
      <c r="A626" s="50"/>
      <c r="D626" s="50"/>
      <c r="G626" s="50"/>
      <c r="H626" s="50"/>
    </row>
    <row r="627" ht="15.75" customHeight="1">
      <c r="A627" s="50"/>
      <c r="D627" s="50"/>
      <c r="G627" s="50"/>
      <c r="H627" s="50"/>
    </row>
    <row r="628" ht="15.75" customHeight="1">
      <c r="A628" s="50"/>
      <c r="D628" s="50"/>
      <c r="G628" s="50"/>
      <c r="H628" s="50"/>
    </row>
    <row r="629" ht="15.75" customHeight="1">
      <c r="A629" s="50"/>
      <c r="D629" s="50"/>
      <c r="G629" s="50"/>
      <c r="H629" s="50"/>
    </row>
    <row r="630" ht="15.75" customHeight="1">
      <c r="A630" s="50"/>
      <c r="D630" s="50"/>
      <c r="G630" s="50"/>
      <c r="H630" s="50"/>
    </row>
    <row r="631" ht="15.75" customHeight="1">
      <c r="A631" s="50"/>
      <c r="D631" s="50"/>
      <c r="G631" s="50"/>
      <c r="H631" s="50"/>
    </row>
    <row r="632" ht="15.75" customHeight="1">
      <c r="A632" s="50"/>
      <c r="D632" s="50"/>
      <c r="G632" s="50"/>
      <c r="H632" s="50"/>
    </row>
    <row r="633" ht="15.75" customHeight="1">
      <c r="A633" s="50"/>
      <c r="D633" s="50"/>
      <c r="G633" s="50"/>
      <c r="H633" s="50"/>
    </row>
    <row r="634" ht="15.75" customHeight="1">
      <c r="A634" s="50"/>
      <c r="D634" s="50"/>
      <c r="G634" s="50"/>
      <c r="H634" s="50"/>
    </row>
    <row r="635" ht="15.75" customHeight="1">
      <c r="A635" s="50"/>
      <c r="D635" s="50"/>
      <c r="G635" s="50"/>
      <c r="H635" s="50"/>
    </row>
    <row r="636" ht="15.75" customHeight="1">
      <c r="A636" s="50"/>
      <c r="D636" s="50"/>
      <c r="G636" s="50"/>
      <c r="H636" s="50"/>
    </row>
    <row r="637" ht="15.75" customHeight="1">
      <c r="A637" s="50"/>
      <c r="D637" s="50"/>
      <c r="G637" s="50"/>
      <c r="H637" s="50"/>
    </row>
    <row r="638" ht="15.75" customHeight="1">
      <c r="A638" s="50"/>
      <c r="D638" s="50"/>
      <c r="G638" s="50"/>
      <c r="H638" s="50"/>
    </row>
    <row r="639" ht="15.75" customHeight="1">
      <c r="A639" s="50"/>
      <c r="D639" s="50"/>
      <c r="G639" s="50"/>
      <c r="H639" s="50"/>
    </row>
    <row r="640" ht="15.75" customHeight="1">
      <c r="A640" s="50"/>
      <c r="D640" s="50"/>
      <c r="G640" s="50"/>
      <c r="H640" s="50"/>
    </row>
    <row r="641" ht="15.75" customHeight="1">
      <c r="A641" s="50"/>
      <c r="D641" s="50"/>
      <c r="G641" s="50"/>
      <c r="H641" s="50"/>
    </row>
    <row r="642" ht="15.75" customHeight="1">
      <c r="A642" s="50"/>
      <c r="D642" s="50"/>
      <c r="G642" s="50"/>
      <c r="H642" s="50"/>
    </row>
    <row r="643" ht="15.75" customHeight="1">
      <c r="A643" s="50"/>
      <c r="D643" s="50"/>
      <c r="G643" s="50"/>
      <c r="H643" s="50"/>
    </row>
    <row r="644" ht="15.75" customHeight="1">
      <c r="A644" s="50"/>
      <c r="D644" s="50"/>
      <c r="G644" s="50"/>
      <c r="H644" s="50"/>
    </row>
    <row r="645" ht="15.75" customHeight="1">
      <c r="A645" s="50"/>
      <c r="D645" s="50"/>
      <c r="G645" s="50"/>
      <c r="H645" s="50"/>
    </row>
    <row r="646" ht="15.75" customHeight="1">
      <c r="A646" s="50"/>
      <c r="D646" s="50"/>
      <c r="G646" s="50"/>
      <c r="H646" s="50"/>
    </row>
    <row r="647" ht="15.75" customHeight="1">
      <c r="A647" s="50"/>
      <c r="D647" s="50"/>
      <c r="G647" s="50"/>
      <c r="H647" s="50"/>
    </row>
    <row r="648" ht="15.75" customHeight="1">
      <c r="A648" s="50"/>
      <c r="D648" s="50"/>
      <c r="G648" s="50"/>
      <c r="H648" s="50"/>
    </row>
    <row r="649" ht="15.75" customHeight="1">
      <c r="A649" s="50"/>
      <c r="D649" s="50"/>
      <c r="G649" s="50"/>
      <c r="H649" s="50"/>
    </row>
    <row r="650" ht="15.75" customHeight="1">
      <c r="A650" s="50"/>
      <c r="D650" s="50"/>
      <c r="G650" s="50"/>
      <c r="H650" s="50"/>
    </row>
    <row r="651" ht="15.75" customHeight="1">
      <c r="A651" s="50"/>
      <c r="D651" s="50"/>
      <c r="G651" s="50"/>
      <c r="H651" s="50"/>
    </row>
    <row r="652" ht="15.75" customHeight="1">
      <c r="A652" s="50"/>
      <c r="D652" s="50"/>
      <c r="G652" s="50"/>
      <c r="H652" s="50"/>
    </row>
    <row r="653" ht="15.75" customHeight="1">
      <c r="A653" s="50"/>
      <c r="D653" s="50"/>
      <c r="G653" s="50"/>
      <c r="H653" s="50"/>
    </row>
    <row r="654" ht="15.75" customHeight="1">
      <c r="A654" s="50"/>
      <c r="D654" s="50"/>
      <c r="G654" s="50"/>
      <c r="H654" s="50"/>
    </row>
    <row r="655" ht="15.75" customHeight="1">
      <c r="A655" s="50"/>
      <c r="D655" s="50"/>
      <c r="G655" s="50"/>
      <c r="H655" s="50"/>
    </row>
    <row r="656" ht="15.75" customHeight="1">
      <c r="A656" s="50"/>
      <c r="D656" s="50"/>
      <c r="G656" s="50"/>
      <c r="H656" s="50"/>
    </row>
    <row r="657" ht="15.75" customHeight="1">
      <c r="A657" s="50"/>
      <c r="D657" s="50"/>
      <c r="G657" s="50"/>
      <c r="H657" s="50"/>
    </row>
    <row r="658" ht="15.75" customHeight="1">
      <c r="A658" s="50"/>
      <c r="D658" s="50"/>
      <c r="G658" s="50"/>
      <c r="H658" s="50"/>
    </row>
    <row r="659" ht="15.75" customHeight="1">
      <c r="A659" s="50"/>
      <c r="D659" s="50"/>
      <c r="G659" s="50"/>
      <c r="H659" s="50"/>
    </row>
    <row r="660" ht="15.75" customHeight="1">
      <c r="A660" s="50"/>
      <c r="D660" s="50"/>
      <c r="G660" s="50"/>
      <c r="H660" s="50"/>
    </row>
    <row r="661" ht="15.75" customHeight="1">
      <c r="A661" s="50"/>
      <c r="D661" s="50"/>
      <c r="G661" s="50"/>
      <c r="H661" s="50"/>
    </row>
    <row r="662" ht="15.75" customHeight="1">
      <c r="A662" s="50"/>
      <c r="D662" s="50"/>
      <c r="G662" s="50"/>
      <c r="H662" s="50"/>
    </row>
    <row r="663" ht="15.75" customHeight="1">
      <c r="A663" s="50"/>
      <c r="D663" s="50"/>
      <c r="G663" s="50"/>
      <c r="H663" s="50"/>
    </row>
    <row r="664" ht="15.75" customHeight="1">
      <c r="A664" s="50"/>
      <c r="D664" s="50"/>
      <c r="G664" s="50"/>
      <c r="H664" s="50"/>
    </row>
    <row r="665" ht="15.75" customHeight="1">
      <c r="A665" s="50"/>
      <c r="D665" s="50"/>
      <c r="G665" s="50"/>
      <c r="H665" s="50"/>
    </row>
    <row r="666" ht="15.75" customHeight="1">
      <c r="A666" s="50"/>
      <c r="D666" s="50"/>
      <c r="G666" s="50"/>
      <c r="H666" s="50"/>
    </row>
    <row r="667" ht="15.75" customHeight="1">
      <c r="A667" s="50"/>
      <c r="D667" s="50"/>
      <c r="G667" s="50"/>
      <c r="H667" s="50"/>
    </row>
    <row r="668" ht="15.75" customHeight="1">
      <c r="A668" s="50"/>
      <c r="D668" s="50"/>
      <c r="G668" s="50"/>
      <c r="H668" s="50"/>
    </row>
    <row r="669" ht="15.75" customHeight="1">
      <c r="A669" s="50"/>
      <c r="D669" s="50"/>
      <c r="G669" s="50"/>
      <c r="H669" s="50"/>
    </row>
    <row r="670" ht="15.75" customHeight="1">
      <c r="A670" s="50"/>
      <c r="D670" s="50"/>
      <c r="G670" s="50"/>
      <c r="H670" s="50"/>
    </row>
    <row r="671" ht="15.75" customHeight="1">
      <c r="A671" s="50"/>
      <c r="D671" s="50"/>
      <c r="G671" s="50"/>
      <c r="H671" s="50"/>
    </row>
    <row r="672" ht="15.75" customHeight="1">
      <c r="A672" s="50"/>
      <c r="D672" s="50"/>
      <c r="G672" s="50"/>
      <c r="H672" s="50"/>
    </row>
    <row r="673" ht="15.75" customHeight="1">
      <c r="A673" s="50"/>
      <c r="D673" s="50"/>
      <c r="G673" s="50"/>
      <c r="H673" s="50"/>
    </row>
    <row r="674" ht="15.75" customHeight="1">
      <c r="A674" s="50"/>
      <c r="D674" s="50"/>
      <c r="G674" s="50"/>
      <c r="H674" s="50"/>
    </row>
    <row r="675" ht="15.75" customHeight="1">
      <c r="A675" s="50"/>
      <c r="D675" s="50"/>
      <c r="G675" s="50"/>
      <c r="H675" s="50"/>
    </row>
    <row r="676" ht="15.75" customHeight="1">
      <c r="A676" s="50"/>
      <c r="D676" s="50"/>
      <c r="G676" s="50"/>
      <c r="H676" s="50"/>
    </row>
    <row r="677" ht="15.75" customHeight="1">
      <c r="A677" s="50"/>
      <c r="D677" s="50"/>
      <c r="G677" s="50"/>
      <c r="H677" s="50"/>
    </row>
    <row r="678" ht="15.75" customHeight="1">
      <c r="A678" s="50"/>
      <c r="D678" s="50"/>
      <c r="G678" s="50"/>
      <c r="H678" s="50"/>
    </row>
    <row r="679" ht="15.75" customHeight="1">
      <c r="A679" s="50"/>
      <c r="D679" s="50"/>
      <c r="G679" s="50"/>
      <c r="H679" s="50"/>
    </row>
    <row r="680" ht="15.75" customHeight="1">
      <c r="A680" s="50"/>
      <c r="D680" s="50"/>
      <c r="G680" s="50"/>
      <c r="H680" s="50"/>
    </row>
    <row r="681" ht="15.75" customHeight="1">
      <c r="A681" s="50"/>
      <c r="D681" s="50"/>
      <c r="G681" s="50"/>
      <c r="H681" s="50"/>
    </row>
    <row r="682" ht="15.75" customHeight="1">
      <c r="A682" s="50"/>
      <c r="D682" s="50"/>
      <c r="G682" s="50"/>
      <c r="H682" s="50"/>
    </row>
    <row r="683" ht="15.75" customHeight="1">
      <c r="A683" s="50"/>
      <c r="D683" s="50"/>
      <c r="G683" s="50"/>
      <c r="H683" s="50"/>
    </row>
    <row r="684" ht="15.75" customHeight="1">
      <c r="A684" s="50"/>
      <c r="D684" s="50"/>
      <c r="G684" s="50"/>
      <c r="H684" s="50"/>
    </row>
    <row r="685" ht="15.75" customHeight="1">
      <c r="A685" s="50"/>
      <c r="D685" s="50"/>
      <c r="G685" s="50"/>
      <c r="H685" s="50"/>
    </row>
    <row r="686" ht="15.75" customHeight="1">
      <c r="A686" s="50"/>
      <c r="D686" s="50"/>
      <c r="G686" s="50"/>
      <c r="H686" s="50"/>
    </row>
    <row r="687" ht="15.75" customHeight="1">
      <c r="A687" s="50"/>
      <c r="D687" s="50"/>
      <c r="G687" s="50"/>
      <c r="H687" s="50"/>
    </row>
    <row r="688" ht="15.75" customHeight="1">
      <c r="A688" s="50"/>
      <c r="D688" s="50"/>
      <c r="G688" s="50"/>
      <c r="H688" s="50"/>
    </row>
    <row r="689" ht="15.75" customHeight="1">
      <c r="A689" s="50"/>
      <c r="D689" s="50"/>
      <c r="G689" s="50"/>
      <c r="H689" s="50"/>
    </row>
    <row r="690" ht="15.75" customHeight="1">
      <c r="A690" s="50"/>
      <c r="D690" s="50"/>
      <c r="G690" s="50"/>
      <c r="H690" s="50"/>
    </row>
    <row r="691" ht="15.75" customHeight="1">
      <c r="A691" s="50"/>
      <c r="D691" s="50"/>
      <c r="G691" s="50"/>
      <c r="H691" s="50"/>
    </row>
    <row r="692" ht="15.75" customHeight="1">
      <c r="A692" s="50"/>
      <c r="D692" s="50"/>
      <c r="G692" s="50"/>
      <c r="H692" s="50"/>
    </row>
    <row r="693" ht="15.75" customHeight="1">
      <c r="A693" s="50"/>
      <c r="D693" s="50"/>
      <c r="G693" s="50"/>
      <c r="H693" s="50"/>
    </row>
    <row r="694" ht="15.75" customHeight="1">
      <c r="A694" s="50"/>
      <c r="D694" s="50"/>
      <c r="G694" s="50"/>
      <c r="H694" s="50"/>
    </row>
    <row r="695" ht="15.75" customHeight="1">
      <c r="A695" s="50"/>
      <c r="D695" s="50"/>
      <c r="G695" s="50"/>
      <c r="H695" s="50"/>
    </row>
    <row r="696" ht="15.75" customHeight="1">
      <c r="A696" s="50"/>
      <c r="D696" s="50"/>
      <c r="G696" s="50"/>
      <c r="H696" s="50"/>
    </row>
    <row r="697" ht="15.75" customHeight="1">
      <c r="A697" s="50"/>
      <c r="D697" s="50"/>
      <c r="G697" s="50"/>
      <c r="H697" s="50"/>
    </row>
    <row r="698" ht="15.75" customHeight="1">
      <c r="A698" s="50"/>
      <c r="D698" s="50"/>
      <c r="G698" s="50"/>
      <c r="H698" s="50"/>
    </row>
    <row r="699" ht="15.75" customHeight="1">
      <c r="A699" s="50"/>
      <c r="D699" s="50"/>
      <c r="G699" s="50"/>
      <c r="H699" s="50"/>
    </row>
    <row r="700" ht="15.75" customHeight="1">
      <c r="A700" s="50"/>
      <c r="D700" s="50"/>
      <c r="G700" s="50"/>
      <c r="H700" s="50"/>
    </row>
    <row r="701" ht="15.75" customHeight="1">
      <c r="A701" s="50"/>
      <c r="D701" s="50"/>
      <c r="G701" s="50"/>
      <c r="H701" s="50"/>
    </row>
    <row r="702" ht="15.75" customHeight="1">
      <c r="A702" s="50"/>
      <c r="D702" s="50"/>
      <c r="G702" s="50"/>
      <c r="H702" s="50"/>
    </row>
    <row r="703" ht="15.75" customHeight="1">
      <c r="A703" s="50"/>
      <c r="D703" s="50"/>
      <c r="G703" s="50"/>
      <c r="H703" s="50"/>
    </row>
    <row r="704" ht="15.75" customHeight="1">
      <c r="A704" s="50"/>
      <c r="D704" s="50"/>
      <c r="G704" s="50"/>
      <c r="H704" s="50"/>
    </row>
    <row r="705" ht="15.75" customHeight="1">
      <c r="A705" s="50"/>
      <c r="D705" s="50"/>
      <c r="G705" s="50"/>
      <c r="H705" s="50"/>
    </row>
    <row r="706" ht="15.75" customHeight="1">
      <c r="A706" s="50"/>
      <c r="D706" s="50"/>
      <c r="G706" s="50"/>
      <c r="H706" s="50"/>
    </row>
    <row r="707" ht="15.75" customHeight="1">
      <c r="A707" s="50"/>
      <c r="D707" s="50"/>
      <c r="G707" s="50"/>
      <c r="H707" s="50"/>
    </row>
    <row r="708" ht="15.75" customHeight="1">
      <c r="A708" s="50"/>
      <c r="D708" s="50"/>
      <c r="G708" s="50"/>
      <c r="H708" s="50"/>
    </row>
    <row r="709" ht="15.75" customHeight="1">
      <c r="A709" s="50"/>
      <c r="D709" s="50"/>
      <c r="G709" s="50"/>
      <c r="H709" s="50"/>
    </row>
    <row r="710" ht="15.75" customHeight="1">
      <c r="A710" s="50"/>
      <c r="D710" s="50"/>
      <c r="G710" s="50"/>
      <c r="H710" s="50"/>
    </row>
    <row r="711" ht="15.75" customHeight="1">
      <c r="A711" s="50"/>
      <c r="D711" s="50"/>
      <c r="G711" s="50"/>
      <c r="H711" s="50"/>
    </row>
    <row r="712" ht="15.75" customHeight="1">
      <c r="A712" s="50"/>
      <c r="D712" s="50"/>
      <c r="G712" s="50"/>
      <c r="H712" s="50"/>
    </row>
    <row r="713" ht="15.75" customHeight="1">
      <c r="A713" s="50"/>
      <c r="D713" s="50"/>
      <c r="G713" s="50"/>
      <c r="H713" s="50"/>
    </row>
    <row r="714" ht="15.75" customHeight="1">
      <c r="A714" s="50"/>
      <c r="D714" s="50"/>
      <c r="G714" s="50"/>
      <c r="H714" s="50"/>
    </row>
    <row r="715" ht="15.75" customHeight="1">
      <c r="A715" s="50"/>
      <c r="D715" s="50"/>
      <c r="G715" s="50"/>
      <c r="H715" s="50"/>
    </row>
    <row r="716" ht="15.75" customHeight="1">
      <c r="A716" s="50"/>
      <c r="D716" s="50"/>
      <c r="G716" s="50"/>
      <c r="H716" s="50"/>
    </row>
    <row r="717" ht="15.75" customHeight="1">
      <c r="A717" s="50"/>
      <c r="D717" s="50"/>
      <c r="G717" s="50"/>
      <c r="H717" s="50"/>
    </row>
    <row r="718" ht="15.75" customHeight="1">
      <c r="A718" s="50"/>
      <c r="D718" s="50"/>
      <c r="G718" s="50"/>
      <c r="H718" s="50"/>
    </row>
    <row r="719" ht="15.75" customHeight="1">
      <c r="A719" s="50"/>
      <c r="D719" s="50"/>
      <c r="G719" s="50"/>
      <c r="H719" s="50"/>
    </row>
    <row r="720" ht="15.75" customHeight="1">
      <c r="A720" s="50"/>
      <c r="D720" s="50"/>
      <c r="G720" s="50"/>
      <c r="H720" s="50"/>
    </row>
    <row r="721" ht="15.75" customHeight="1">
      <c r="A721" s="50"/>
      <c r="D721" s="50"/>
      <c r="G721" s="50"/>
      <c r="H721" s="50"/>
    </row>
    <row r="722" ht="15.75" customHeight="1">
      <c r="A722" s="50"/>
      <c r="D722" s="50"/>
      <c r="G722" s="50"/>
      <c r="H722" s="50"/>
    </row>
    <row r="723" ht="15.75" customHeight="1">
      <c r="A723" s="50"/>
      <c r="D723" s="50"/>
      <c r="G723" s="50"/>
      <c r="H723" s="50"/>
    </row>
    <row r="724" ht="15.75" customHeight="1">
      <c r="A724" s="50"/>
      <c r="D724" s="50"/>
      <c r="G724" s="50"/>
      <c r="H724" s="50"/>
    </row>
    <row r="725" ht="15.75" customHeight="1">
      <c r="A725" s="50"/>
      <c r="D725" s="50"/>
      <c r="G725" s="50"/>
      <c r="H725" s="50"/>
    </row>
    <row r="726" ht="15.75" customHeight="1">
      <c r="A726" s="50"/>
      <c r="D726" s="50"/>
      <c r="G726" s="50"/>
      <c r="H726" s="50"/>
    </row>
    <row r="727" ht="15.75" customHeight="1">
      <c r="A727" s="50"/>
      <c r="D727" s="50"/>
      <c r="G727" s="50"/>
      <c r="H727" s="50"/>
    </row>
    <row r="728" ht="15.75" customHeight="1">
      <c r="A728" s="50"/>
      <c r="D728" s="50"/>
      <c r="G728" s="50"/>
      <c r="H728" s="50"/>
    </row>
    <row r="729" ht="15.75" customHeight="1">
      <c r="A729" s="50"/>
      <c r="D729" s="50"/>
      <c r="G729" s="50"/>
      <c r="H729" s="50"/>
    </row>
    <row r="730" ht="15.75" customHeight="1">
      <c r="A730" s="50"/>
      <c r="D730" s="50"/>
      <c r="G730" s="50"/>
      <c r="H730" s="50"/>
    </row>
    <row r="731" ht="15.75" customHeight="1">
      <c r="A731" s="50"/>
      <c r="D731" s="50"/>
      <c r="G731" s="50"/>
      <c r="H731" s="50"/>
    </row>
    <row r="732" ht="15.75" customHeight="1">
      <c r="A732" s="50"/>
      <c r="D732" s="50"/>
      <c r="G732" s="50"/>
      <c r="H732" s="50"/>
    </row>
    <row r="733" ht="15.75" customHeight="1">
      <c r="A733" s="50"/>
      <c r="D733" s="50"/>
      <c r="G733" s="50"/>
      <c r="H733" s="50"/>
    </row>
    <row r="734" ht="15.75" customHeight="1">
      <c r="A734" s="50"/>
      <c r="D734" s="50"/>
      <c r="G734" s="50"/>
      <c r="H734" s="50"/>
    </row>
    <row r="735" ht="15.75" customHeight="1">
      <c r="A735" s="50"/>
      <c r="D735" s="50"/>
      <c r="G735" s="50"/>
      <c r="H735" s="50"/>
    </row>
    <row r="736" ht="15.75" customHeight="1">
      <c r="A736" s="50"/>
      <c r="D736" s="50"/>
      <c r="G736" s="50"/>
      <c r="H736" s="50"/>
    </row>
    <row r="737" ht="15.75" customHeight="1">
      <c r="A737" s="50"/>
      <c r="D737" s="50"/>
      <c r="G737" s="50"/>
      <c r="H737" s="50"/>
    </row>
    <row r="738" ht="15.75" customHeight="1">
      <c r="A738" s="50"/>
      <c r="D738" s="50"/>
      <c r="G738" s="50"/>
      <c r="H738" s="50"/>
    </row>
    <row r="739" ht="15.75" customHeight="1">
      <c r="A739" s="50"/>
      <c r="D739" s="50"/>
      <c r="G739" s="50"/>
      <c r="H739" s="50"/>
    </row>
    <row r="740" ht="15.75" customHeight="1">
      <c r="A740" s="50"/>
      <c r="D740" s="50"/>
      <c r="G740" s="50"/>
      <c r="H740" s="50"/>
    </row>
    <row r="741" ht="15.75" customHeight="1">
      <c r="A741" s="50"/>
      <c r="D741" s="50"/>
      <c r="G741" s="50"/>
      <c r="H741" s="50"/>
    </row>
    <row r="742" ht="15.75" customHeight="1">
      <c r="A742" s="50"/>
      <c r="D742" s="50"/>
      <c r="G742" s="50"/>
      <c r="H742" s="50"/>
    </row>
    <row r="743" ht="15.75" customHeight="1">
      <c r="A743" s="50"/>
      <c r="D743" s="50"/>
      <c r="G743" s="50"/>
      <c r="H743" s="50"/>
    </row>
    <row r="744" ht="15.75" customHeight="1">
      <c r="A744" s="50"/>
      <c r="D744" s="50"/>
      <c r="G744" s="50"/>
      <c r="H744" s="50"/>
    </row>
    <row r="745" ht="15.75" customHeight="1">
      <c r="A745" s="50"/>
      <c r="D745" s="50"/>
      <c r="G745" s="50"/>
      <c r="H745" s="50"/>
    </row>
    <row r="746" ht="15.75" customHeight="1">
      <c r="A746" s="50"/>
      <c r="D746" s="50"/>
      <c r="G746" s="50"/>
      <c r="H746" s="50"/>
    </row>
    <row r="747" ht="15.75" customHeight="1">
      <c r="A747" s="50"/>
      <c r="D747" s="50"/>
      <c r="G747" s="50"/>
      <c r="H747" s="50"/>
    </row>
    <row r="748" ht="15.75" customHeight="1">
      <c r="A748" s="50"/>
      <c r="D748" s="50"/>
      <c r="G748" s="50"/>
      <c r="H748" s="50"/>
    </row>
    <row r="749" ht="15.75" customHeight="1">
      <c r="A749" s="50"/>
      <c r="D749" s="50"/>
      <c r="G749" s="50"/>
      <c r="H749" s="50"/>
    </row>
    <row r="750" ht="15.75" customHeight="1">
      <c r="A750" s="50"/>
      <c r="D750" s="50"/>
      <c r="G750" s="50"/>
      <c r="H750" s="50"/>
    </row>
    <row r="751" ht="15.75" customHeight="1">
      <c r="A751" s="50"/>
      <c r="D751" s="50"/>
      <c r="G751" s="50"/>
      <c r="H751" s="50"/>
    </row>
    <row r="752" ht="15.75" customHeight="1">
      <c r="A752" s="50"/>
      <c r="D752" s="50"/>
      <c r="G752" s="50"/>
      <c r="H752" s="50"/>
    </row>
    <row r="753" ht="15.75" customHeight="1">
      <c r="A753" s="50"/>
      <c r="D753" s="50"/>
      <c r="G753" s="50"/>
      <c r="H753" s="50"/>
    </row>
    <row r="754" ht="15.75" customHeight="1">
      <c r="A754" s="50"/>
      <c r="D754" s="50"/>
      <c r="G754" s="50"/>
      <c r="H754" s="50"/>
    </row>
    <row r="755" ht="15.75" customHeight="1">
      <c r="A755" s="50"/>
      <c r="D755" s="50"/>
      <c r="G755" s="50"/>
      <c r="H755" s="50"/>
    </row>
    <row r="756" ht="15.75" customHeight="1">
      <c r="A756" s="50"/>
      <c r="D756" s="50"/>
      <c r="G756" s="50"/>
      <c r="H756" s="50"/>
    </row>
    <row r="757" ht="15.75" customHeight="1">
      <c r="A757" s="50"/>
      <c r="D757" s="50"/>
      <c r="G757" s="50"/>
      <c r="H757" s="50"/>
    </row>
    <row r="758" ht="15.75" customHeight="1">
      <c r="A758" s="50"/>
      <c r="D758" s="50"/>
      <c r="G758" s="50"/>
      <c r="H758" s="50"/>
    </row>
    <row r="759" ht="15.75" customHeight="1">
      <c r="A759" s="50"/>
      <c r="D759" s="50"/>
      <c r="G759" s="50"/>
      <c r="H759" s="50"/>
    </row>
    <row r="760" ht="15.75" customHeight="1">
      <c r="A760" s="50"/>
      <c r="D760" s="50"/>
      <c r="G760" s="50"/>
      <c r="H760" s="50"/>
    </row>
    <row r="761" ht="15.75" customHeight="1">
      <c r="A761" s="50"/>
      <c r="D761" s="50"/>
      <c r="G761" s="50"/>
      <c r="H761" s="50"/>
    </row>
    <row r="762" ht="15.75" customHeight="1">
      <c r="A762" s="50"/>
      <c r="D762" s="50"/>
      <c r="G762" s="50"/>
      <c r="H762" s="50"/>
    </row>
    <row r="763" ht="15.75" customHeight="1">
      <c r="A763" s="50"/>
      <c r="D763" s="50"/>
      <c r="G763" s="50"/>
      <c r="H763" s="50"/>
    </row>
    <row r="764" ht="15.75" customHeight="1">
      <c r="A764" s="50"/>
      <c r="D764" s="50"/>
      <c r="G764" s="50"/>
      <c r="H764" s="50"/>
    </row>
    <row r="765" ht="15.75" customHeight="1">
      <c r="A765" s="50"/>
      <c r="D765" s="50"/>
      <c r="G765" s="50"/>
      <c r="H765" s="50"/>
    </row>
    <row r="766" ht="15.75" customHeight="1">
      <c r="A766" s="50"/>
      <c r="D766" s="50"/>
      <c r="G766" s="50"/>
      <c r="H766" s="50"/>
    </row>
    <row r="767" ht="15.75" customHeight="1">
      <c r="A767" s="50"/>
      <c r="D767" s="50"/>
      <c r="G767" s="50"/>
      <c r="H767" s="50"/>
    </row>
    <row r="768" ht="15.75" customHeight="1">
      <c r="A768" s="50"/>
      <c r="D768" s="50"/>
      <c r="G768" s="50"/>
      <c r="H768" s="50"/>
    </row>
    <row r="769" ht="15.75" customHeight="1">
      <c r="A769" s="50"/>
      <c r="D769" s="50"/>
      <c r="G769" s="50"/>
      <c r="H769" s="50"/>
    </row>
    <row r="770" ht="15.75" customHeight="1">
      <c r="A770" s="50"/>
      <c r="D770" s="50"/>
      <c r="G770" s="50"/>
      <c r="H770" s="50"/>
    </row>
    <row r="771" ht="15.75" customHeight="1">
      <c r="A771" s="50"/>
      <c r="D771" s="50"/>
      <c r="G771" s="50"/>
      <c r="H771" s="50"/>
    </row>
    <row r="772" ht="15.75" customHeight="1">
      <c r="A772" s="50"/>
      <c r="D772" s="50"/>
      <c r="G772" s="50"/>
      <c r="H772" s="50"/>
    </row>
    <row r="773" ht="15.75" customHeight="1">
      <c r="A773" s="50"/>
      <c r="D773" s="50"/>
      <c r="G773" s="50"/>
      <c r="H773" s="50"/>
    </row>
    <row r="774" ht="15.75" customHeight="1">
      <c r="A774" s="50"/>
      <c r="D774" s="50"/>
      <c r="G774" s="50"/>
      <c r="H774" s="50"/>
    </row>
    <row r="775" ht="15.75" customHeight="1">
      <c r="A775" s="50"/>
      <c r="D775" s="50"/>
      <c r="G775" s="50"/>
      <c r="H775" s="50"/>
    </row>
    <row r="776" ht="15.75" customHeight="1">
      <c r="A776" s="50"/>
      <c r="D776" s="50"/>
      <c r="G776" s="50"/>
      <c r="H776" s="50"/>
    </row>
    <row r="777" ht="15.75" customHeight="1">
      <c r="A777" s="50"/>
      <c r="D777" s="50"/>
      <c r="G777" s="50"/>
      <c r="H777" s="50"/>
    </row>
    <row r="778" ht="15.75" customHeight="1">
      <c r="A778" s="50"/>
      <c r="D778" s="50"/>
      <c r="G778" s="50"/>
      <c r="H778" s="50"/>
    </row>
    <row r="779" ht="15.75" customHeight="1">
      <c r="A779" s="50"/>
      <c r="D779" s="50"/>
      <c r="G779" s="50"/>
      <c r="H779" s="50"/>
    </row>
    <row r="780" ht="15.75" customHeight="1">
      <c r="A780" s="50"/>
      <c r="D780" s="50"/>
      <c r="G780" s="50"/>
      <c r="H780" s="50"/>
    </row>
    <row r="781" ht="15.75" customHeight="1">
      <c r="A781" s="50"/>
      <c r="D781" s="50"/>
      <c r="G781" s="50"/>
      <c r="H781" s="50"/>
    </row>
    <row r="782" ht="15.75" customHeight="1">
      <c r="A782" s="50"/>
      <c r="D782" s="50"/>
      <c r="G782" s="50"/>
      <c r="H782" s="50"/>
    </row>
    <row r="783" ht="15.75" customHeight="1">
      <c r="A783" s="50"/>
      <c r="D783" s="50"/>
      <c r="G783" s="50"/>
      <c r="H783" s="50"/>
    </row>
    <row r="784" ht="15.75" customHeight="1">
      <c r="A784" s="50"/>
      <c r="D784" s="50"/>
      <c r="G784" s="50"/>
      <c r="H784" s="50"/>
    </row>
    <row r="785" ht="15.75" customHeight="1">
      <c r="A785" s="50"/>
      <c r="D785" s="50"/>
      <c r="G785" s="50"/>
      <c r="H785" s="50"/>
    </row>
    <row r="786" ht="15.75" customHeight="1">
      <c r="A786" s="50"/>
      <c r="D786" s="50"/>
      <c r="G786" s="50"/>
      <c r="H786" s="50"/>
    </row>
    <row r="787" ht="15.75" customHeight="1">
      <c r="A787" s="50"/>
      <c r="D787" s="50"/>
      <c r="G787" s="50"/>
      <c r="H787" s="50"/>
    </row>
    <row r="788" ht="15.75" customHeight="1">
      <c r="A788" s="50"/>
      <c r="D788" s="50"/>
      <c r="G788" s="50"/>
      <c r="H788" s="50"/>
    </row>
    <row r="789" ht="15.75" customHeight="1">
      <c r="A789" s="50"/>
      <c r="D789" s="50"/>
      <c r="G789" s="50"/>
      <c r="H789" s="50"/>
    </row>
    <row r="790" ht="15.75" customHeight="1">
      <c r="A790" s="50"/>
      <c r="D790" s="50"/>
      <c r="G790" s="50"/>
      <c r="H790" s="50"/>
    </row>
    <row r="791" ht="15.75" customHeight="1">
      <c r="A791" s="50"/>
      <c r="D791" s="50"/>
      <c r="G791" s="50"/>
      <c r="H791" s="50"/>
    </row>
    <row r="792" ht="15.75" customHeight="1">
      <c r="A792" s="50"/>
      <c r="D792" s="50"/>
      <c r="G792" s="50"/>
      <c r="H792" s="50"/>
    </row>
    <row r="793" ht="15.75" customHeight="1">
      <c r="A793" s="50"/>
      <c r="D793" s="50"/>
      <c r="G793" s="50"/>
      <c r="H793" s="50"/>
    </row>
    <row r="794" ht="15.75" customHeight="1">
      <c r="A794" s="50"/>
      <c r="D794" s="50"/>
      <c r="G794" s="50"/>
      <c r="H794" s="50"/>
    </row>
    <row r="795" ht="15.75" customHeight="1">
      <c r="A795" s="50"/>
      <c r="D795" s="50"/>
      <c r="G795" s="50"/>
      <c r="H795" s="50"/>
    </row>
    <row r="796" ht="15.75" customHeight="1">
      <c r="A796" s="50"/>
      <c r="D796" s="50"/>
      <c r="G796" s="50"/>
      <c r="H796" s="50"/>
    </row>
    <row r="797" ht="15.75" customHeight="1">
      <c r="A797" s="50"/>
      <c r="D797" s="50"/>
      <c r="G797" s="50"/>
      <c r="H797" s="50"/>
    </row>
    <row r="798" ht="15.75" customHeight="1">
      <c r="A798" s="50"/>
      <c r="D798" s="50"/>
      <c r="G798" s="50"/>
      <c r="H798" s="50"/>
    </row>
    <row r="799" ht="15.75" customHeight="1">
      <c r="A799" s="50"/>
      <c r="D799" s="50"/>
      <c r="G799" s="50"/>
      <c r="H799" s="50"/>
    </row>
    <row r="800" ht="15.75" customHeight="1">
      <c r="A800" s="50"/>
      <c r="D800" s="50"/>
      <c r="G800" s="50"/>
      <c r="H800" s="50"/>
    </row>
    <row r="801" ht="15.75" customHeight="1">
      <c r="A801" s="50"/>
      <c r="D801" s="50"/>
      <c r="G801" s="50"/>
      <c r="H801" s="50"/>
    </row>
    <row r="802" ht="15.75" customHeight="1">
      <c r="A802" s="50"/>
      <c r="D802" s="50"/>
      <c r="G802" s="50"/>
      <c r="H802" s="50"/>
    </row>
    <row r="803" ht="15.75" customHeight="1">
      <c r="A803" s="50"/>
      <c r="D803" s="50"/>
      <c r="G803" s="50"/>
      <c r="H803" s="50"/>
    </row>
    <row r="804" ht="15.75" customHeight="1">
      <c r="A804" s="50"/>
      <c r="D804" s="50"/>
      <c r="G804" s="50"/>
      <c r="H804" s="50"/>
    </row>
    <row r="805" ht="15.75" customHeight="1">
      <c r="A805" s="50"/>
      <c r="D805" s="50"/>
      <c r="G805" s="50"/>
      <c r="H805" s="50"/>
    </row>
    <row r="806" ht="15.75" customHeight="1">
      <c r="A806" s="50"/>
      <c r="D806" s="50"/>
      <c r="G806" s="50"/>
      <c r="H806" s="50"/>
    </row>
    <row r="807" ht="15.75" customHeight="1">
      <c r="A807" s="50"/>
      <c r="D807" s="50"/>
      <c r="G807" s="50"/>
      <c r="H807" s="50"/>
    </row>
    <row r="808" ht="15.75" customHeight="1">
      <c r="A808" s="50"/>
      <c r="D808" s="50"/>
      <c r="G808" s="50"/>
      <c r="H808" s="50"/>
    </row>
    <row r="809" ht="15.75" customHeight="1">
      <c r="A809" s="50"/>
      <c r="D809" s="50"/>
      <c r="G809" s="50"/>
      <c r="H809" s="50"/>
    </row>
    <row r="810" ht="15.75" customHeight="1">
      <c r="A810" s="50"/>
      <c r="D810" s="50"/>
      <c r="G810" s="50"/>
      <c r="H810" s="50"/>
    </row>
    <row r="811" ht="15.75" customHeight="1">
      <c r="A811" s="50"/>
      <c r="D811" s="50"/>
      <c r="G811" s="50"/>
      <c r="H811" s="50"/>
    </row>
    <row r="812" ht="15.75" customHeight="1">
      <c r="A812" s="50"/>
      <c r="D812" s="50"/>
      <c r="G812" s="50"/>
      <c r="H812" s="50"/>
    </row>
    <row r="813" ht="15.75" customHeight="1">
      <c r="A813" s="50"/>
      <c r="D813" s="50"/>
      <c r="G813" s="50"/>
      <c r="H813" s="50"/>
    </row>
    <row r="814" ht="15.75" customHeight="1">
      <c r="A814" s="50"/>
      <c r="D814" s="50"/>
      <c r="G814" s="50"/>
      <c r="H814" s="50"/>
    </row>
    <row r="815" ht="15.75" customHeight="1">
      <c r="A815" s="50"/>
      <c r="D815" s="50"/>
      <c r="G815" s="50"/>
      <c r="H815" s="50"/>
    </row>
    <row r="816" ht="15.75" customHeight="1">
      <c r="A816" s="50"/>
      <c r="D816" s="50"/>
      <c r="G816" s="50"/>
      <c r="H816" s="50"/>
    </row>
    <row r="817" ht="15.75" customHeight="1">
      <c r="A817" s="50"/>
      <c r="D817" s="50"/>
      <c r="G817" s="50"/>
      <c r="H817" s="50"/>
    </row>
    <row r="818" ht="15.75" customHeight="1">
      <c r="A818" s="50"/>
      <c r="D818" s="50"/>
      <c r="G818" s="50"/>
      <c r="H818" s="50"/>
    </row>
    <row r="819" ht="15.75" customHeight="1">
      <c r="A819" s="50"/>
      <c r="D819" s="50"/>
      <c r="G819" s="50"/>
      <c r="H819" s="50"/>
    </row>
    <row r="820" ht="15.75" customHeight="1">
      <c r="A820" s="50"/>
      <c r="D820" s="50"/>
      <c r="G820" s="50"/>
      <c r="H820" s="50"/>
    </row>
    <row r="821" ht="15.75" customHeight="1">
      <c r="A821" s="50"/>
      <c r="D821" s="50"/>
      <c r="G821" s="50"/>
      <c r="H821" s="50"/>
    </row>
    <row r="822" ht="15.75" customHeight="1">
      <c r="A822" s="50"/>
      <c r="D822" s="50"/>
      <c r="G822" s="50"/>
      <c r="H822" s="50"/>
    </row>
    <row r="823" ht="15.75" customHeight="1">
      <c r="A823" s="50"/>
      <c r="D823" s="50"/>
      <c r="G823" s="50"/>
      <c r="H823" s="50"/>
    </row>
    <row r="824" ht="15.75" customHeight="1">
      <c r="A824" s="50"/>
      <c r="D824" s="50"/>
      <c r="G824" s="50"/>
      <c r="H824" s="50"/>
    </row>
    <row r="825" ht="15.75" customHeight="1">
      <c r="A825" s="50"/>
      <c r="D825" s="50"/>
      <c r="G825" s="50"/>
      <c r="H825" s="50"/>
    </row>
    <row r="826" ht="15.75" customHeight="1">
      <c r="A826" s="50"/>
      <c r="D826" s="50"/>
      <c r="G826" s="50"/>
      <c r="H826" s="50"/>
    </row>
    <row r="827" ht="15.75" customHeight="1">
      <c r="A827" s="50"/>
      <c r="D827" s="50"/>
      <c r="G827" s="50"/>
      <c r="H827" s="50"/>
    </row>
    <row r="828" ht="15.75" customHeight="1">
      <c r="A828" s="50"/>
      <c r="D828" s="50"/>
      <c r="G828" s="50"/>
      <c r="H828" s="50"/>
    </row>
    <row r="829" ht="15.75" customHeight="1">
      <c r="A829" s="50"/>
      <c r="D829" s="50"/>
      <c r="G829" s="50"/>
      <c r="H829" s="50"/>
    </row>
    <row r="830" ht="15.75" customHeight="1">
      <c r="A830" s="50"/>
      <c r="D830" s="50"/>
      <c r="G830" s="50"/>
      <c r="H830" s="50"/>
    </row>
    <row r="831" ht="15.75" customHeight="1">
      <c r="A831" s="50"/>
      <c r="D831" s="50"/>
      <c r="G831" s="50"/>
      <c r="H831" s="50"/>
    </row>
    <row r="832" ht="15.75" customHeight="1">
      <c r="A832" s="50"/>
      <c r="D832" s="50"/>
      <c r="G832" s="50"/>
      <c r="H832" s="50"/>
    </row>
    <row r="833" ht="15.75" customHeight="1">
      <c r="A833" s="50"/>
      <c r="D833" s="50"/>
      <c r="G833" s="50"/>
      <c r="H833" s="50"/>
    </row>
    <row r="834" ht="15.75" customHeight="1">
      <c r="A834" s="50"/>
      <c r="D834" s="50"/>
      <c r="G834" s="50"/>
      <c r="H834" s="50"/>
    </row>
    <row r="835" ht="15.75" customHeight="1">
      <c r="A835" s="50"/>
      <c r="D835" s="50"/>
      <c r="G835" s="50"/>
      <c r="H835" s="50"/>
    </row>
    <row r="836" ht="15.75" customHeight="1">
      <c r="A836" s="50"/>
      <c r="D836" s="50"/>
      <c r="G836" s="50"/>
      <c r="H836" s="50"/>
    </row>
    <row r="837" ht="15.75" customHeight="1">
      <c r="A837" s="50"/>
      <c r="D837" s="50"/>
      <c r="G837" s="50"/>
      <c r="H837" s="50"/>
    </row>
    <row r="838" ht="15.75" customHeight="1">
      <c r="A838" s="50"/>
      <c r="D838" s="50"/>
      <c r="G838" s="50"/>
      <c r="H838" s="50"/>
    </row>
    <row r="839" ht="15.75" customHeight="1">
      <c r="A839" s="50"/>
      <c r="D839" s="50"/>
      <c r="G839" s="50"/>
      <c r="H839" s="50"/>
    </row>
    <row r="840" ht="15.75" customHeight="1">
      <c r="A840" s="50"/>
      <c r="D840" s="50"/>
      <c r="G840" s="50"/>
      <c r="H840" s="50"/>
    </row>
    <row r="841" ht="15.75" customHeight="1">
      <c r="A841" s="50"/>
      <c r="D841" s="50"/>
      <c r="G841" s="50"/>
      <c r="H841" s="50"/>
    </row>
    <row r="842" ht="15.75" customHeight="1">
      <c r="A842" s="50"/>
      <c r="D842" s="50"/>
      <c r="G842" s="50"/>
      <c r="H842" s="50"/>
    </row>
    <row r="843" ht="15.75" customHeight="1">
      <c r="A843" s="50"/>
      <c r="D843" s="50"/>
      <c r="G843" s="50"/>
      <c r="H843" s="50"/>
    </row>
    <row r="844" ht="15.75" customHeight="1">
      <c r="A844" s="50"/>
      <c r="D844" s="50"/>
      <c r="G844" s="50"/>
      <c r="H844" s="50"/>
    </row>
    <row r="845" ht="15.75" customHeight="1">
      <c r="A845" s="50"/>
      <c r="D845" s="50"/>
      <c r="G845" s="50"/>
      <c r="H845" s="50"/>
    </row>
    <row r="846" ht="15.75" customHeight="1">
      <c r="A846" s="50"/>
      <c r="D846" s="50"/>
      <c r="G846" s="50"/>
      <c r="H846" s="50"/>
    </row>
    <row r="847" ht="15.75" customHeight="1">
      <c r="A847" s="50"/>
      <c r="D847" s="50"/>
      <c r="G847" s="50"/>
      <c r="H847" s="50"/>
    </row>
    <row r="848" ht="15.75" customHeight="1">
      <c r="A848" s="50"/>
      <c r="D848" s="50"/>
      <c r="G848" s="50"/>
      <c r="H848" s="50"/>
    </row>
    <row r="849" ht="15.75" customHeight="1">
      <c r="A849" s="50"/>
      <c r="D849" s="50"/>
      <c r="G849" s="50"/>
      <c r="H849" s="50"/>
    </row>
    <row r="850" ht="15.75" customHeight="1">
      <c r="A850" s="50"/>
      <c r="D850" s="50"/>
      <c r="G850" s="50"/>
      <c r="H850" s="50"/>
    </row>
    <row r="851" ht="15.75" customHeight="1">
      <c r="A851" s="50"/>
      <c r="D851" s="50"/>
      <c r="G851" s="50"/>
      <c r="H851" s="50"/>
    </row>
    <row r="852" ht="15.75" customHeight="1">
      <c r="A852" s="50"/>
      <c r="D852" s="50"/>
      <c r="G852" s="50"/>
      <c r="H852" s="50"/>
    </row>
    <row r="853" ht="15.75" customHeight="1">
      <c r="A853" s="50"/>
      <c r="D853" s="50"/>
      <c r="G853" s="50"/>
      <c r="H853" s="50"/>
    </row>
    <row r="854" ht="15.75" customHeight="1">
      <c r="A854" s="50"/>
      <c r="D854" s="50"/>
      <c r="G854" s="50"/>
      <c r="H854" s="50"/>
    </row>
    <row r="855" ht="15.75" customHeight="1">
      <c r="A855" s="50"/>
      <c r="D855" s="50"/>
      <c r="G855" s="50"/>
      <c r="H855" s="50"/>
    </row>
    <row r="856" ht="15.75" customHeight="1">
      <c r="A856" s="50"/>
      <c r="D856" s="50"/>
      <c r="G856" s="50"/>
      <c r="H856" s="50"/>
    </row>
    <row r="857" ht="15.75" customHeight="1">
      <c r="A857" s="50"/>
      <c r="D857" s="50"/>
      <c r="G857" s="50"/>
      <c r="H857" s="50"/>
    </row>
    <row r="858" ht="15.75" customHeight="1">
      <c r="A858" s="50"/>
      <c r="D858" s="50"/>
      <c r="G858" s="50"/>
      <c r="H858" s="50"/>
    </row>
    <row r="859" ht="15.75" customHeight="1">
      <c r="A859" s="50"/>
      <c r="D859" s="50"/>
      <c r="G859" s="50"/>
      <c r="H859" s="50"/>
    </row>
    <row r="860" ht="15.75" customHeight="1">
      <c r="A860" s="50"/>
      <c r="D860" s="50"/>
      <c r="G860" s="50"/>
      <c r="H860" s="50"/>
    </row>
    <row r="861" ht="15.75" customHeight="1">
      <c r="A861" s="50"/>
      <c r="D861" s="50"/>
      <c r="G861" s="50"/>
      <c r="H861" s="50"/>
    </row>
    <row r="862" ht="15.75" customHeight="1">
      <c r="A862" s="50"/>
      <c r="D862" s="50"/>
      <c r="G862" s="50"/>
      <c r="H862" s="50"/>
    </row>
    <row r="863" ht="15.75" customHeight="1">
      <c r="A863" s="50"/>
      <c r="D863" s="50"/>
      <c r="G863" s="50"/>
      <c r="H863" s="50"/>
    </row>
    <row r="864" ht="15.75" customHeight="1">
      <c r="A864" s="50"/>
      <c r="D864" s="50"/>
      <c r="G864" s="50"/>
      <c r="H864" s="50"/>
    </row>
    <row r="865" ht="15.75" customHeight="1">
      <c r="A865" s="50"/>
      <c r="D865" s="50"/>
      <c r="G865" s="50"/>
      <c r="H865" s="50"/>
    </row>
    <row r="866" ht="15.75" customHeight="1">
      <c r="A866" s="50"/>
      <c r="D866" s="50"/>
      <c r="G866" s="50"/>
      <c r="H866" s="50"/>
    </row>
    <row r="867" ht="15.75" customHeight="1">
      <c r="A867" s="50"/>
      <c r="D867" s="50"/>
      <c r="G867" s="50"/>
      <c r="H867" s="50"/>
    </row>
    <row r="868" ht="15.75" customHeight="1">
      <c r="A868" s="50"/>
      <c r="D868" s="50"/>
      <c r="G868" s="50"/>
      <c r="H868" s="50"/>
    </row>
    <row r="869" ht="15.75" customHeight="1">
      <c r="A869" s="50"/>
      <c r="D869" s="50"/>
      <c r="G869" s="50"/>
      <c r="H869" s="50"/>
    </row>
    <row r="870" ht="15.75" customHeight="1">
      <c r="A870" s="50"/>
      <c r="D870" s="50"/>
      <c r="G870" s="50"/>
      <c r="H870" s="50"/>
    </row>
    <row r="871" ht="15.75" customHeight="1">
      <c r="A871" s="50"/>
      <c r="D871" s="50"/>
      <c r="G871" s="50"/>
      <c r="H871" s="50"/>
    </row>
    <row r="872" ht="15.75" customHeight="1">
      <c r="A872" s="50"/>
      <c r="D872" s="50"/>
      <c r="G872" s="50"/>
      <c r="H872" s="50"/>
    </row>
    <row r="873" ht="15.75" customHeight="1">
      <c r="A873" s="50"/>
      <c r="D873" s="50"/>
      <c r="G873" s="50"/>
      <c r="H873" s="50"/>
    </row>
    <row r="874" ht="15.75" customHeight="1">
      <c r="A874" s="50"/>
      <c r="D874" s="50"/>
      <c r="G874" s="50"/>
      <c r="H874" s="50"/>
    </row>
    <row r="875" ht="15.75" customHeight="1">
      <c r="A875" s="50"/>
      <c r="D875" s="50"/>
      <c r="G875" s="50"/>
      <c r="H875" s="50"/>
    </row>
    <row r="876" ht="15.75" customHeight="1">
      <c r="A876" s="50"/>
      <c r="D876" s="50"/>
      <c r="G876" s="50"/>
      <c r="H876" s="50"/>
    </row>
    <row r="877" ht="15.75" customHeight="1">
      <c r="A877" s="50"/>
      <c r="D877" s="50"/>
      <c r="G877" s="50"/>
      <c r="H877" s="50"/>
    </row>
    <row r="878" ht="15.75" customHeight="1">
      <c r="A878" s="50"/>
      <c r="D878" s="50"/>
      <c r="G878" s="50"/>
      <c r="H878" s="50"/>
    </row>
    <row r="879" ht="15.75" customHeight="1">
      <c r="A879" s="50"/>
      <c r="D879" s="50"/>
      <c r="G879" s="50"/>
      <c r="H879" s="50"/>
    </row>
    <row r="880" ht="15.75" customHeight="1">
      <c r="A880" s="50"/>
      <c r="D880" s="50"/>
      <c r="G880" s="50"/>
      <c r="H880" s="50"/>
    </row>
    <row r="881" ht="15.75" customHeight="1">
      <c r="A881" s="50"/>
      <c r="D881" s="50"/>
      <c r="G881" s="50"/>
      <c r="H881" s="50"/>
    </row>
    <row r="882" ht="15.75" customHeight="1">
      <c r="A882" s="50"/>
      <c r="D882" s="50"/>
      <c r="G882" s="50"/>
      <c r="H882" s="50"/>
    </row>
    <row r="883" ht="15.75" customHeight="1">
      <c r="A883" s="50"/>
      <c r="D883" s="50"/>
      <c r="G883" s="50"/>
      <c r="H883" s="50"/>
    </row>
    <row r="884" ht="15.75" customHeight="1">
      <c r="A884" s="50"/>
      <c r="D884" s="50"/>
      <c r="G884" s="50"/>
      <c r="H884" s="50"/>
    </row>
    <row r="885" ht="15.75" customHeight="1">
      <c r="A885" s="50"/>
      <c r="D885" s="50"/>
      <c r="G885" s="50"/>
      <c r="H885" s="50"/>
    </row>
    <row r="886" ht="15.75" customHeight="1">
      <c r="A886" s="50"/>
      <c r="D886" s="50"/>
      <c r="G886" s="50"/>
      <c r="H886" s="50"/>
    </row>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dataValidation type="list" allowBlank="1" sqref="A3:A886">
      <formula1>"Central,Regional,District,Service Delivery Point"</formula1>
    </dataValidation>
    <dataValidation type="list" allowBlank="1" sqref="H3:H886">
      <formula1>"Push,Pull,Other"</formula1>
    </dataValidation>
    <dataValidation type="list" allowBlank="1" sqref="D3:D886">
      <formula1>"Monthly,Two Monthly,Three Monthly,Four Monthly,Six Monthly,Yearly"</formula1>
    </dataValidation>
    <dataValidation type="list" allowBlank="1" sqref="G38:G886">
      <formula1>"Refrigerated truck,Truck,Car,Refrigerated Car,Motorbike,Bike,Foot,Boat,Other"</formula1>
    </dataValidation>
  </dataValidation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0"/>
  <cols>
    <col customWidth="1" min="1" max="1" width="14.38"/>
    <col customWidth="1" min="2" max="6" width="12.63"/>
  </cols>
  <sheetData>
    <row r="1" ht="15.0" customHeight="1">
      <c r="A1" s="51"/>
      <c r="B1" s="51"/>
      <c r="C1" s="51"/>
      <c r="D1" s="52" t="s">
        <v>114</v>
      </c>
      <c r="E1" s="53"/>
      <c r="F1" s="54"/>
      <c r="G1" s="55" t="s">
        <v>115</v>
      </c>
      <c r="H1" s="53"/>
      <c r="I1" s="53"/>
      <c r="J1" s="53"/>
      <c r="K1" s="53"/>
      <c r="L1" s="53"/>
      <c r="M1" s="53"/>
      <c r="N1" s="53"/>
      <c r="O1" s="53"/>
      <c r="P1" s="53"/>
      <c r="Q1" s="53"/>
      <c r="R1" s="53"/>
      <c r="S1" s="53"/>
      <c r="T1" s="53"/>
      <c r="U1" s="53"/>
      <c r="V1" s="53"/>
      <c r="W1" s="54"/>
      <c r="X1" s="56" t="s">
        <v>116</v>
      </c>
      <c r="Y1" s="53"/>
      <c r="Z1" s="53"/>
      <c r="AA1" s="53"/>
      <c r="AB1" s="53"/>
      <c r="AC1" s="53"/>
      <c r="AD1" s="53"/>
      <c r="AE1" s="53"/>
      <c r="AF1" s="53"/>
      <c r="AG1" s="53"/>
      <c r="AH1" s="53"/>
      <c r="AI1" s="54"/>
      <c r="AJ1" s="55" t="s">
        <v>117</v>
      </c>
      <c r="AK1" s="53"/>
      <c r="AL1" s="53"/>
      <c r="AM1" s="53"/>
      <c r="AN1" s="53"/>
      <c r="AO1" s="53"/>
      <c r="AP1" s="53"/>
      <c r="AQ1" s="53"/>
      <c r="AR1" s="53"/>
      <c r="AS1" s="53"/>
      <c r="AT1" s="53"/>
      <c r="AU1" s="54"/>
    </row>
    <row r="2">
      <c r="A2" s="32" t="s">
        <v>118</v>
      </c>
      <c r="B2" s="32" t="s">
        <v>119</v>
      </c>
      <c r="C2" s="32" t="s">
        <v>120</v>
      </c>
      <c r="D2" s="57" t="s">
        <v>121</v>
      </c>
      <c r="E2" s="57" t="s">
        <v>122</v>
      </c>
      <c r="F2" s="57" t="s">
        <v>123</v>
      </c>
      <c r="G2" s="58" t="s">
        <v>12</v>
      </c>
      <c r="H2" s="58" t="s">
        <v>124</v>
      </c>
      <c r="I2" s="58" t="s">
        <v>125</v>
      </c>
      <c r="J2" s="58" t="s">
        <v>17</v>
      </c>
      <c r="K2" s="58" t="s">
        <v>126</v>
      </c>
      <c r="L2" s="58" t="s">
        <v>127</v>
      </c>
      <c r="M2" s="58" t="s">
        <v>128</v>
      </c>
      <c r="N2" s="58" t="s">
        <v>129</v>
      </c>
      <c r="O2" s="58" t="s">
        <v>130</v>
      </c>
      <c r="P2" s="58" t="s">
        <v>131</v>
      </c>
      <c r="Q2" s="58" t="s">
        <v>132</v>
      </c>
      <c r="R2" s="58" t="s">
        <v>133</v>
      </c>
      <c r="S2" s="58" t="s">
        <v>134</v>
      </c>
      <c r="T2" s="58" t="s">
        <v>135</v>
      </c>
      <c r="U2" s="58" t="s">
        <v>136</v>
      </c>
      <c r="V2" s="58" t="s">
        <v>137</v>
      </c>
      <c r="W2" s="58" t="s">
        <v>138</v>
      </c>
      <c r="X2" s="59" t="s">
        <v>12</v>
      </c>
      <c r="Y2" s="59" t="s">
        <v>124</v>
      </c>
      <c r="Z2" s="59" t="s">
        <v>125</v>
      </c>
      <c r="AA2" s="59" t="s">
        <v>17</v>
      </c>
      <c r="AB2" s="59" t="s">
        <v>126</v>
      </c>
      <c r="AC2" s="59" t="s">
        <v>127</v>
      </c>
      <c r="AD2" s="59" t="s">
        <v>128</v>
      </c>
      <c r="AE2" s="59" t="s">
        <v>129</v>
      </c>
      <c r="AF2" s="59" t="s">
        <v>130</v>
      </c>
      <c r="AG2" s="59" t="s">
        <v>131</v>
      </c>
      <c r="AH2" s="59" t="s">
        <v>132</v>
      </c>
      <c r="AI2" s="59" t="s">
        <v>133</v>
      </c>
      <c r="AJ2" s="58" t="s">
        <v>12</v>
      </c>
      <c r="AK2" s="58" t="s">
        <v>124</v>
      </c>
      <c r="AL2" s="58" t="s">
        <v>125</v>
      </c>
      <c r="AM2" s="58" t="s">
        <v>17</v>
      </c>
      <c r="AN2" s="58" t="s">
        <v>126</v>
      </c>
      <c r="AO2" s="58" t="s">
        <v>127</v>
      </c>
      <c r="AP2" s="58" t="s">
        <v>128</v>
      </c>
      <c r="AQ2" s="58" t="s">
        <v>129</v>
      </c>
      <c r="AR2" s="58" t="s">
        <v>130</v>
      </c>
      <c r="AS2" s="58" t="s">
        <v>131</v>
      </c>
      <c r="AT2" s="58" t="s">
        <v>132</v>
      </c>
      <c r="AU2" s="58" t="s">
        <v>133</v>
      </c>
    </row>
    <row r="3" ht="15.0" customHeight="1">
      <c r="A3" s="27" t="s">
        <v>139</v>
      </c>
      <c r="B3" s="35" t="s">
        <v>27</v>
      </c>
      <c r="C3" s="60">
        <v>44217.0</v>
      </c>
      <c r="D3" s="61">
        <v>4.0</v>
      </c>
      <c r="E3" s="61">
        <v>0.0</v>
      </c>
      <c r="F3" s="61">
        <v>0.0</v>
      </c>
      <c r="G3" s="62"/>
      <c r="H3" s="63"/>
      <c r="I3" s="62"/>
      <c r="J3" s="62"/>
      <c r="K3" s="62"/>
      <c r="L3" s="62"/>
      <c r="M3" s="62"/>
      <c r="N3" s="62"/>
      <c r="O3" s="62"/>
      <c r="P3" s="62"/>
      <c r="Q3" s="62"/>
      <c r="R3" s="63"/>
      <c r="S3" s="62"/>
      <c r="T3" s="62"/>
      <c r="U3" s="64"/>
      <c r="V3" s="64"/>
      <c r="W3" s="64"/>
      <c r="X3" s="65"/>
      <c r="Y3" s="65"/>
      <c r="Z3" s="66"/>
      <c r="AA3" s="65"/>
      <c r="AB3" s="65"/>
      <c r="AC3" s="65"/>
      <c r="AD3" s="65"/>
      <c r="AE3" s="65"/>
      <c r="AF3" s="65"/>
      <c r="AG3" s="65"/>
      <c r="AH3" s="65"/>
      <c r="AI3" s="65"/>
      <c r="AJ3" s="63"/>
      <c r="AK3" s="63"/>
      <c r="AL3" s="63"/>
      <c r="AM3" s="63"/>
      <c r="AN3" s="63"/>
      <c r="AO3" s="63"/>
      <c r="AP3" s="63"/>
      <c r="AQ3" s="64"/>
      <c r="AR3" s="63"/>
      <c r="AS3" s="64"/>
      <c r="AT3" s="63"/>
      <c r="AU3" s="63"/>
    </row>
    <row r="4" ht="15.0" customHeight="1">
      <c r="A4" s="27" t="s">
        <v>139</v>
      </c>
      <c r="B4" s="42" t="s">
        <v>28</v>
      </c>
      <c r="C4" s="60">
        <v>44217.0</v>
      </c>
      <c r="D4" s="61">
        <v>3.0</v>
      </c>
      <c r="E4" s="61">
        <v>1.0</v>
      </c>
      <c r="F4" s="61">
        <v>3.0</v>
      </c>
      <c r="G4" s="62"/>
      <c r="H4" s="63"/>
      <c r="I4" s="62"/>
      <c r="J4" s="62"/>
      <c r="K4" s="62"/>
      <c r="L4" s="62"/>
      <c r="M4" s="62"/>
      <c r="N4" s="62"/>
      <c r="O4" s="62"/>
      <c r="P4" s="62"/>
      <c r="Q4" s="62"/>
      <c r="R4" s="63"/>
      <c r="S4" s="62"/>
      <c r="T4" s="62"/>
      <c r="U4" s="64"/>
      <c r="V4" s="64"/>
      <c r="W4" s="64"/>
      <c r="X4" s="65"/>
      <c r="Y4" s="65"/>
      <c r="Z4" s="65"/>
      <c r="AA4" s="65"/>
      <c r="AB4" s="65"/>
      <c r="AC4" s="65"/>
      <c r="AD4" s="65"/>
      <c r="AE4" s="65"/>
      <c r="AF4" s="65"/>
      <c r="AG4" s="65"/>
      <c r="AH4" s="65"/>
      <c r="AI4" s="65"/>
      <c r="AJ4" s="63"/>
      <c r="AK4" s="63"/>
      <c r="AL4" s="63"/>
      <c r="AM4" s="63"/>
      <c r="AN4" s="63"/>
      <c r="AO4" s="63"/>
      <c r="AP4" s="63"/>
      <c r="AQ4" s="63"/>
      <c r="AR4" s="63"/>
      <c r="AS4" s="63"/>
      <c r="AT4" s="63"/>
      <c r="AU4" s="63"/>
    </row>
    <row r="5" ht="15.0" customHeight="1">
      <c r="A5" s="27" t="s">
        <v>139</v>
      </c>
      <c r="B5" s="42" t="s">
        <v>29</v>
      </c>
      <c r="C5" s="60">
        <v>44217.0</v>
      </c>
      <c r="D5" s="61">
        <v>1.0</v>
      </c>
      <c r="E5" s="61">
        <v>1.0</v>
      </c>
      <c r="F5" s="61">
        <v>0.0</v>
      </c>
      <c r="G5" s="62"/>
      <c r="H5" s="63"/>
      <c r="I5" s="62"/>
      <c r="J5" s="62"/>
      <c r="K5" s="62"/>
      <c r="L5" s="62"/>
      <c r="M5" s="62"/>
      <c r="N5" s="62"/>
      <c r="O5" s="62"/>
      <c r="P5" s="62"/>
      <c r="Q5" s="62"/>
      <c r="R5" s="63"/>
      <c r="S5" s="62"/>
      <c r="T5" s="62"/>
      <c r="U5" s="64"/>
      <c r="V5" s="64"/>
      <c r="W5" s="64"/>
      <c r="X5" s="65"/>
      <c r="Y5" s="65"/>
      <c r="Z5" s="65"/>
      <c r="AA5" s="65"/>
      <c r="AB5" s="65"/>
      <c r="AC5" s="65"/>
      <c r="AD5" s="65"/>
      <c r="AE5" s="65"/>
      <c r="AF5" s="65"/>
      <c r="AG5" s="65"/>
      <c r="AH5" s="65"/>
      <c r="AI5" s="65"/>
      <c r="AJ5" s="63"/>
      <c r="AK5" s="63"/>
      <c r="AL5" s="63"/>
      <c r="AM5" s="63"/>
      <c r="AN5" s="63"/>
      <c r="AO5" s="63"/>
      <c r="AP5" s="63"/>
      <c r="AQ5" s="63"/>
      <c r="AR5" s="63"/>
      <c r="AS5" s="63"/>
      <c r="AT5" s="63"/>
      <c r="AU5" s="63"/>
    </row>
    <row r="6" ht="15.0" customHeight="1">
      <c r="A6" s="27" t="s">
        <v>139</v>
      </c>
      <c r="B6" s="42" t="s">
        <v>30</v>
      </c>
      <c r="C6" s="60">
        <v>44217.0</v>
      </c>
      <c r="D6" s="61">
        <v>1.0</v>
      </c>
      <c r="E6" s="61">
        <v>4.0</v>
      </c>
      <c r="F6" s="61">
        <v>1.0</v>
      </c>
      <c r="G6" s="62"/>
      <c r="H6" s="63"/>
      <c r="I6" s="62"/>
      <c r="J6" s="62"/>
      <c r="K6" s="62"/>
      <c r="L6" s="62"/>
      <c r="M6" s="62"/>
      <c r="N6" s="62"/>
      <c r="O6" s="62"/>
      <c r="P6" s="62"/>
      <c r="Q6" s="62"/>
      <c r="R6" s="63"/>
      <c r="S6" s="62"/>
      <c r="T6" s="62"/>
      <c r="U6" s="64"/>
      <c r="V6" s="64"/>
      <c r="W6" s="64"/>
      <c r="X6" s="65"/>
      <c r="Y6" s="65"/>
      <c r="Z6" s="65"/>
      <c r="AA6" s="65"/>
      <c r="AB6" s="65"/>
      <c r="AC6" s="65"/>
      <c r="AD6" s="65"/>
      <c r="AE6" s="65"/>
      <c r="AF6" s="65"/>
      <c r="AG6" s="65"/>
      <c r="AH6" s="65"/>
      <c r="AI6" s="65"/>
      <c r="AJ6" s="63"/>
      <c r="AK6" s="63"/>
      <c r="AL6" s="63"/>
      <c r="AM6" s="63"/>
      <c r="AN6" s="63"/>
      <c r="AO6" s="63"/>
      <c r="AP6" s="63"/>
      <c r="AQ6" s="63"/>
      <c r="AR6" s="63"/>
      <c r="AS6" s="63"/>
      <c r="AT6" s="63"/>
      <c r="AU6" s="63"/>
    </row>
    <row r="7" ht="15.0" customHeight="1">
      <c r="A7" s="27" t="s">
        <v>139</v>
      </c>
      <c r="B7" s="42" t="s">
        <v>31</v>
      </c>
      <c r="C7" s="60">
        <v>44217.0</v>
      </c>
      <c r="D7" s="61">
        <v>1.0</v>
      </c>
      <c r="E7" s="61">
        <v>0.0</v>
      </c>
      <c r="F7" s="61">
        <v>0.0</v>
      </c>
      <c r="G7" s="64"/>
      <c r="H7" s="63"/>
      <c r="I7" s="62"/>
      <c r="J7" s="64"/>
      <c r="K7" s="62"/>
      <c r="L7" s="62"/>
      <c r="M7" s="62"/>
      <c r="N7" s="62"/>
      <c r="O7" s="64"/>
      <c r="P7" s="64"/>
      <c r="Q7" s="62"/>
      <c r="R7" s="63"/>
      <c r="S7" s="64"/>
      <c r="T7" s="62"/>
      <c r="U7" s="64"/>
      <c r="V7" s="64"/>
      <c r="W7" s="64"/>
      <c r="X7" s="65"/>
      <c r="Y7" s="65"/>
      <c r="Z7" s="65"/>
      <c r="AA7" s="65"/>
      <c r="AB7" s="65"/>
      <c r="AC7" s="65"/>
      <c r="AD7" s="65"/>
      <c r="AE7" s="65"/>
      <c r="AF7" s="65"/>
      <c r="AG7" s="65"/>
      <c r="AH7" s="65"/>
      <c r="AI7" s="65"/>
      <c r="AJ7" s="63"/>
      <c r="AK7" s="63"/>
      <c r="AL7" s="63"/>
      <c r="AM7" s="63"/>
      <c r="AN7" s="63"/>
      <c r="AO7" s="63"/>
      <c r="AP7" s="63"/>
      <c r="AQ7" s="63"/>
      <c r="AR7" s="63"/>
      <c r="AS7" s="63"/>
      <c r="AT7" s="63"/>
      <c r="AU7" s="63"/>
    </row>
    <row r="8" ht="15.0" customHeight="1">
      <c r="A8" s="27" t="s">
        <v>139</v>
      </c>
      <c r="B8" s="42" t="s">
        <v>32</v>
      </c>
      <c r="C8" s="60">
        <v>44217.0</v>
      </c>
      <c r="D8" s="61">
        <v>1.0</v>
      </c>
      <c r="E8" s="61">
        <v>1.0</v>
      </c>
      <c r="F8" s="61">
        <v>0.0</v>
      </c>
      <c r="G8" s="62"/>
      <c r="H8" s="63"/>
      <c r="I8" s="62"/>
      <c r="J8" s="62"/>
      <c r="K8" s="62"/>
      <c r="L8" s="62"/>
      <c r="M8" s="62"/>
      <c r="N8" s="62"/>
      <c r="O8" s="62"/>
      <c r="P8" s="62"/>
      <c r="Q8" s="62"/>
      <c r="R8" s="63"/>
      <c r="S8" s="62"/>
      <c r="T8" s="62"/>
      <c r="U8" s="64"/>
      <c r="V8" s="64"/>
      <c r="W8" s="64"/>
      <c r="X8" s="65"/>
      <c r="Y8" s="65"/>
      <c r="Z8" s="65"/>
      <c r="AA8" s="65"/>
      <c r="AB8" s="65"/>
      <c r="AC8" s="65"/>
      <c r="AD8" s="66"/>
      <c r="AE8" s="65"/>
      <c r="AF8" s="65"/>
      <c r="AG8" s="65"/>
      <c r="AH8" s="65"/>
      <c r="AI8" s="65"/>
      <c r="AJ8" s="63"/>
      <c r="AK8" s="63"/>
      <c r="AL8" s="63"/>
      <c r="AM8" s="63"/>
      <c r="AN8" s="63"/>
      <c r="AO8" s="63"/>
      <c r="AP8" s="63"/>
      <c r="AQ8" s="63"/>
      <c r="AR8" s="63"/>
      <c r="AS8" s="63"/>
      <c r="AT8" s="63"/>
      <c r="AU8" s="63"/>
    </row>
    <row r="9" ht="15.0" customHeight="1">
      <c r="A9" s="27" t="s">
        <v>139</v>
      </c>
      <c r="B9" s="42" t="s">
        <v>33</v>
      </c>
      <c r="C9" s="60">
        <v>44217.0</v>
      </c>
      <c r="D9" s="61">
        <v>1.0</v>
      </c>
      <c r="E9" s="61">
        <v>1.0</v>
      </c>
      <c r="F9" s="61">
        <v>0.0</v>
      </c>
      <c r="G9" s="64"/>
      <c r="H9" s="63"/>
      <c r="I9" s="62"/>
      <c r="J9" s="64"/>
      <c r="K9" s="62"/>
      <c r="L9" s="62"/>
      <c r="M9" s="62"/>
      <c r="N9" s="62"/>
      <c r="O9" s="64"/>
      <c r="P9" s="64"/>
      <c r="Q9" s="62"/>
      <c r="R9" s="63"/>
      <c r="S9" s="64"/>
      <c r="T9" s="62"/>
      <c r="U9" s="64"/>
      <c r="V9" s="64"/>
      <c r="W9" s="64"/>
      <c r="X9" s="65"/>
      <c r="Y9" s="65"/>
      <c r="Z9" s="65"/>
      <c r="AA9" s="65"/>
      <c r="AB9" s="65"/>
      <c r="AC9" s="65"/>
      <c r="AD9" s="65"/>
      <c r="AE9" s="65"/>
      <c r="AF9" s="65"/>
      <c r="AG9" s="65"/>
      <c r="AH9" s="65"/>
      <c r="AI9" s="65"/>
      <c r="AJ9" s="63"/>
      <c r="AK9" s="63"/>
      <c r="AL9" s="63"/>
      <c r="AM9" s="63"/>
      <c r="AN9" s="63"/>
      <c r="AO9" s="63"/>
      <c r="AP9" s="63"/>
      <c r="AQ9" s="63"/>
      <c r="AR9" s="63"/>
      <c r="AS9" s="63"/>
      <c r="AT9" s="63"/>
      <c r="AU9" s="63"/>
    </row>
    <row r="10" ht="15.0" customHeight="1">
      <c r="A10" s="27" t="s">
        <v>139</v>
      </c>
      <c r="B10" s="35" t="s">
        <v>34</v>
      </c>
      <c r="C10" s="60">
        <v>44217.0</v>
      </c>
      <c r="D10" s="61">
        <v>1.0</v>
      </c>
      <c r="E10" s="61">
        <v>0.0</v>
      </c>
      <c r="F10" s="61">
        <v>1.0</v>
      </c>
      <c r="G10" s="62"/>
      <c r="H10" s="63"/>
      <c r="I10" s="62"/>
      <c r="J10" s="62"/>
      <c r="K10" s="62"/>
      <c r="L10" s="62"/>
      <c r="M10" s="62"/>
      <c r="N10" s="62"/>
      <c r="O10" s="62"/>
      <c r="P10" s="62"/>
      <c r="Q10" s="62"/>
      <c r="R10" s="63"/>
      <c r="S10" s="62"/>
      <c r="T10" s="62"/>
      <c r="U10" s="64"/>
      <c r="V10" s="62"/>
      <c r="W10" s="64"/>
      <c r="X10" s="65"/>
      <c r="Y10" s="65"/>
      <c r="Z10" s="65"/>
      <c r="AA10" s="65"/>
      <c r="AB10" s="65"/>
      <c r="AC10" s="65"/>
      <c r="AD10" s="65"/>
      <c r="AE10" s="65"/>
      <c r="AF10" s="65"/>
      <c r="AG10" s="65"/>
      <c r="AH10" s="65"/>
      <c r="AI10" s="65"/>
      <c r="AJ10" s="63"/>
      <c r="AK10" s="63"/>
      <c r="AL10" s="63"/>
      <c r="AM10" s="63"/>
      <c r="AN10" s="63"/>
      <c r="AO10" s="63"/>
      <c r="AP10" s="63"/>
      <c r="AQ10" s="63"/>
      <c r="AR10" s="63"/>
      <c r="AS10" s="63"/>
      <c r="AT10" s="63"/>
      <c r="AU10" s="63"/>
    </row>
    <row r="11" ht="15.0" customHeight="1">
      <c r="A11" s="27" t="s">
        <v>139</v>
      </c>
      <c r="B11" s="35" t="s">
        <v>35</v>
      </c>
      <c r="C11" s="60">
        <v>44217.0</v>
      </c>
      <c r="D11" s="61">
        <v>1.0</v>
      </c>
      <c r="E11" s="61">
        <v>1.0</v>
      </c>
      <c r="F11" s="61">
        <v>0.0</v>
      </c>
      <c r="G11" s="62"/>
      <c r="H11" s="63"/>
      <c r="I11" s="62"/>
      <c r="J11" s="62"/>
      <c r="K11" s="62"/>
      <c r="L11" s="62"/>
      <c r="M11" s="62"/>
      <c r="N11" s="62"/>
      <c r="O11" s="62"/>
      <c r="P11" s="62"/>
      <c r="Q11" s="62"/>
      <c r="R11" s="63"/>
      <c r="S11" s="62"/>
      <c r="T11" s="62"/>
      <c r="U11" s="64"/>
      <c r="V11" s="64"/>
      <c r="W11" s="64"/>
      <c r="X11" s="65"/>
      <c r="Y11" s="65"/>
      <c r="Z11" s="65"/>
      <c r="AA11" s="65"/>
      <c r="AB11" s="65"/>
      <c r="AC11" s="65"/>
      <c r="AD11" s="65"/>
      <c r="AE11" s="65"/>
      <c r="AF11" s="65"/>
      <c r="AG11" s="65"/>
      <c r="AH11" s="65"/>
      <c r="AI11" s="65"/>
      <c r="AJ11" s="63"/>
      <c r="AK11" s="63"/>
      <c r="AL11" s="63"/>
      <c r="AM11" s="63"/>
      <c r="AN11" s="63"/>
      <c r="AO11" s="63"/>
      <c r="AP11" s="63"/>
      <c r="AQ11" s="63"/>
      <c r="AR11" s="63"/>
      <c r="AS11" s="64"/>
      <c r="AT11" s="63"/>
      <c r="AU11" s="63"/>
    </row>
    <row r="12" ht="15.0" customHeight="1">
      <c r="A12" s="27" t="s">
        <v>139</v>
      </c>
      <c r="B12" s="42" t="s">
        <v>36</v>
      </c>
      <c r="C12" s="60">
        <v>44217.0</v>
      </c>
      <c r="D12" s="61">
        <v>1.0</v>
      </c>
      <c r="E12" s="61">
        <v>1.0</v>
      </c>
      <c r="F12" s="61">
        <v>0.0</v>
      </c>
      <c r="G12" s="64"/>
      <c r="H12" s="63"/>
      <c r="I12" s="62"/>
      <c r="J12" s="64"/>
      <c r="K12" s="62"/>
      <c r="L12" s="62"/>
      <c r="M12" s="62"/>
      <c r="N12" s="62"/>
      <c r="O12" s="64"/>
      <c r="P12" s="64"/>
      <c r="Q12" s="62"/>
      <c r="R12" s="63"/>
      <c r="S12" s="64"/>
      <c r="T12" s="62"/>
      <c r="U12" s="64"/>
      <c r="V12" s="64"/>
      <c r="W12" s="64"/>
      <c r="X12" s="65"/>
      <c r="Y12" s="65"/>
      <c r="Z12" s="65"/>
      <c r="AA12" s="65"/>
      <c r="AB12" s="65"/>
      <c r="AC12" s="65"/>
      <c r="AD12" s="65"/>
      <c r="AE12" s="65"/>
      <c r="AF12" s="65"/>
      <c r="AG12" s="65"/>
      <c r="AH12" s="65"/>
      <c r="AI12" s="65"/>
      <c r="AJ12" s="63"/>
      <c r="AK12" s="63"/>
      <c r="AL12" s="63"/>
      <c r="AM12" s="63"/>
      <c r="AN12" s="63"/>
      <c r="AO12" s="63"/>
      <c r="AP12" s="63"/>
      <c r="AQ12" s="63"/>
      <c r="AR12" s="63"/>
      <c r="AS12" s="63"/>
      <c r="AT12" s="63"/>
      <c r="AU12" s="63"/>
    </row>
    <row r="13" ht="15.0" customHeight="1">
      <c r="A13" s="27" t="s">
        <v>139</v>
      </c>
      <c r="B13" s="42" t="s">
        <v>37</v>
      </c>
      <c r="C13" s="60">
        <v>44217.0</v>
      </c>
      <c r="D13" s="61">
        <v>1.0</v>
      </c>
      <c r="E13" s="61">
        <v>2.0</v>
      </c>
      <c r="F13" s="61">
        <v>0.0</v>
      </c>
      <c r="G13" s="62"/>
      <c r="H13" s="63"/>
      <c r="I13" s="62"/>
      <c r="J13" s="62"/>
      <c r="K13" s="62"/>
      <c r="L13" s="62"/>
      <c r="M13" s="62"/>
      <c r="N13" s="62"/>
      <c r="O13" s="62"/>
      <c r="P13" s="62"/>
      <c r="Q13" s="62"/>
      <c r="R13" s="63"/>
      <c r="S13" s="62"/>
      <c r="T13" s="62"/>
      <c r="U13" s="64"/>
      <c r="V13" s="64"/>
      <c r="W13" s="64"/>
      <c r="X13" s="65"/>
      <c r="Y13" s="65"/>
      <c r="Z13" s="65"/>
      <c r="AA13" s="65"/>
      <c r="AB13" s="65"/>
      <c r="AC13" s="65"/>
      <c r="AD13" s="65"/>
      <c r="AE13" s="65"/>
      <c r="AF13" s="65"/>
      <c r="AG13" s="65"/>
      <c r="AH13" s="65"/>
      <c r="AI13" s="65"/>
      <c r="AJ13" s="63"/>
      <c r="AK13" s="63"/>
      <c r="AL13" s="63"/>
      <c r="AM13" s="63"/>
      <c r="AN13" s="63"/>
      <c r="AO13" s="63"/>
      <c r="AP13" s="63"/>
      <c r="AQ13" s="63"/>
      <c r="AR13" s="63"/>
      <c r="AS13" s="63"/>
      <c r="AT13" s="63"/>
      <c r="AU13" s="63"/>
    </row>
    <row r="14" ht="15.0" customHeight="1">
      <c r="A14" s="27" t="s">
        <v>139</v>
      </c>
      <c r="B14" s="42" t="s">
        <v>38</v>
      </c>
      <c r="C14" s="60">
        <v>44217.0</v>
      </c>
      <c r="D14" s="61">
        <v>1.0</v>
      </c>
      <c r="E14" s="61">
        <v>0.0</v>
      </c>
      <c r="F14" s="61">
        <v>0.0</v>
      </c>
      <c r="G14" s="62"/>
      <c r="H14" s="63"/>
      <c r="I14" s="62"/>
      <c r="J14" s="62"/>
      <c r="K14" s="62"/>
      <c r="L14" s="62"/>
      <c r="M14" s="62"/>
      <c r="N14" s="62"/>
      <c r="O14" s="62"/>
      <c r="P14" s="62"/>
      <c r="Q14" s="62"/>
      <c r="R14" s="63"/>
      <c r="S14" s="62"/>
      <c r="T14" s="62"/>
      <c r="U14" s="64"/>
      <c r="V14" s="64"/>
      <c r="W14" s="64"/>
      <c r="X14" s="65"/>
      <c r="Y14" s="65"/>
      <c r="Z14" s="65"/>
      <c r="AA14" s="65"/>
      <c r="AB14" s="65"/>
      <c r="AC14" s="65"/>
      <c r="AD14" s="65"/>
      <c r="AE14" s="65"/>
      <c r="AF14" s="65"/>
      <c r="AG14" s="65"/>
      <c r="AH14" s="65"/>
      <c r="AI14" s="65"/>
      <c r="AJ14" s="63"/>
      <c r="AK14" s="63"/>
      <c r="AL14" s="63"/>
      <c r="AM14" s="63"/>
      <c r="AN14" s="63"/>
      <c r="AO14" s="63"/>
      <c r="AP14" s="63"/>
      <c r="AQ14" s="63"/>
      <c r="AR14" s="63"/>
      <c r="AS14" s="63"/>
      <c r="AT14" s="63"/>
      <c r="AU14" s="63"/>
    </row>
    <row r="15" ht="15.0" customHeight="1">
      <c r="A15" s="27" t="s">
        <v>139</v>
      </c>
      <c r="B15" s="42" t="s">
        <v>39</v>
      </c>
      <c r="C15" s="60">
        <v>44217.0</v>
      </c>
      <c r="D15" s="61">
        <v>3.0</v>
      </c>
      <c r="E15" s="61">
        <v>0.0</v>
      </c>
      <c r="F15" s="61">
        <v>1.0</v>
      </c>
      <c r="G15" s="64"/>
      <c r="H15" s="63"/>
      <c r="I15" s="62"/>
      <c r="J15" s="64"/>
      <c r="K15" s="62"/>
      <c r="L15" s="62"/>
      <c r="M15" s="64"/>
      <c r="N15" s="64"/>
      <c r="O15" s="64"/>
      <c r="P15" s="64"/>
      <c r="Q15" s="62"/>
      <c r="R15" s="63"/>
      <c r="S15" s="64"/>
      <c r="T15" s="62"/>
      <c r="U15" s="64"/>
      <c r="V15" s="64"/>
      <c r="W15" s="64"/>
      <c r="X15" s="65"/>
      <c r="Y15" s="65"/>
      <c r="Z15" s="65"/>
      <c r="AA15" s="65"/>
      <c r="AB15" s="65"/>
      <c r="AC15" s="65"/>
      <c r="AD15" s="65"/>
      <c r="AE15" s="65"/>
      <c r="AF15" s="65"/>
      <c r="AG15" s="65"/>
      <c r="AH15" s="65"/>
      <c r="AI15" s="65"/>
      <c r="AJ15" s="63"/>
      <c r="AK15" s="63"/>
      <c r="AL15" s="63"/>
      <c r="AM15" s="63"/>
      <c r="AN15" s="63"/>
      <c r="AO15" s="63"/>
      <c r="AP15" s="63"/>
      <c r="AQ15" s="63"/>
      <c r="AR15" s="63"/>
      <c r="AS15" s="63"/>
      <c r="AT15" s="63"/>
      <c r="AU15" s="63"/>
    </row>
    <row r="16" ht="15.0" customHeight="1">
      <c r="A16" s="27" t="s">
        <v>139</v>
      </c>
      <c r="B16" s="42" t="s">
        <v>40</v>
      </c>
      <c r="C16" s="60">
        <v>44217.0</v>
      </c>
      <c r="D16" s="61">
        <v>1.0</v>
      </c>
      <c r="E16" s="61">
        <v>1.0</v>
      </c>
      <c r="F16" s="61">
        <v>0.0</v>
      </c>
      <c r="G16" s="62"/>
      <c r="H16" s="63"/>
      <c r="I16" s="62"/>
      <c r="J16" s="62"/>
      <c r="K16" s="62"/>
      <c r="L16" s="62"/>
      <c r="M16" s="62"/>
      <c r="N16" s="62"/>
      <c r="O16" s="62"/>
      <c r="P16" s="62"/>
      <c r="Q16" s="62"/>
      <c r="R16" s="63"/>
      <c r="S16" s="62"/>
      <c r="T16" s="62"/>
      <c r="U16" s="64"/>
      <c r="V16" s="64"/>
      <c r="W16" s="64"/>
      <c r="X16" s="65"/>
      <c r="Y16" s="65"/>
      <c r="Z16" s="65"/>
      <c r="AA16" s="65"/>
      <c r="AB16" s="65"/>
      <c r="AC16" s="65"/>
      <c r="AD16" s="65"/>
      <c r="AE16" s="65"/>
      <c r="AF16" s="65"/>
      <c r="AG16" s="65"/>
      <c r="AH16" s="66"/>
      <c r="AI16" s="65"/>
      <c r="AJ16" s="63"/>
      <c r="AK16" s="63"/>
      <c r="AL16" s="63"/>
      <c r="AM16" s="63"/>
      <c r="AN16" s="63"/>
      <c r="AO16" s="63"/>
      <c r="AP16" s="63"/>
      <c r="AQ16" s="63"/>
      <c r="AR16" s="63"/>
      <c r="AS16" s="63"/>
      <c r="AT16" s="63"/>
      <c r="AU16" s="63"/>
    </row>
    <row r="17" ht="15.0" customHeight="1">
      <c r="A17" s="27" t="s">
        <v>139</v>
      </c>
      <c r="B17" s="42" t="s">
        <v>41</v>
      </c>
      <c r="C17" s="60">
        <v>44217.0</v>
      </c>
      <c r="D17" s="61">
        <v>1.0</v>
      </c>
      <c r="E17" s="61">
        <v>1.0</v>
      </c>
      <c r="F17" s="61">
        <v>1.0</v>
      </c>
      <c r="G17" s="62"/>
      <c r="H17" s="63"/>
      <c r="I17" s="62"/>
      <c r="J17" s="62"/>
      <c r="K17" s="62"/>
      <c r="L17" s="62"/>
      <c r="M17" s="62"/>
      <c r="N17" s="62"/>
      <c r="O17" s="62"/>
      <c r="P17" s="62"/>
      <c r="Q17" s="62"/>
      <c r="R17" s="63"/>
      <c r="S17" s="62"/>
      <c r="T17" s="62"/>
      <c r="U17" s="64"/>
      <c r="V17" s="64"/>
      <c r="W17" s="64"/>
      <c r="X17" s="65"/>
      <c r="Y17" s="65"/>
      <c r="Z17" s="65"/>
      <c r="AA17" s="65"/>
      <c r="AB17" s="65"/>
      <c r="AC17" s="65"/>
      <c r="AD17" s="65"/>
      <c r="AE17" s="65"/>
      <c r="AF17" s="65"/>
      <c r="AG17" s="65"/>
      <c r="AH17" s="65"/>
      <c r="AI17" s="65"/>
      <c r="AJ17" s="63"/>
      <c r="AK17" s="63"/>
      <c r="AL17" s="63"/>
      <c r="AM17" s="63"/>
      <c r="AN17" s="63"/>
      <c r="AO17" s="63"/>
      <c r="AP17" s="63"/>
      <c r="AQ17" s="63"/>
      <c r="AR17" s="63"/>
      <c r="AS17" s="63"/>
      <c r="AT17" s="63"/>
      <c r="AU17" s="63"/>
    </row>
    <row r="18" ht="15.0" customHeight="1">
      <c r="A18" s="27" t="s">
        <v>139</v>
      </c>
      <c r="B18" s="42" t="s">
        <v>42</v>
      </c>
      <c r="C18" s="60">
        <v>44217.0</v>
      </c>
      <c r="D18" s="61">
        <v>1.0</v>
      </c>
      <c r="E18" s="61">
        <v>0.0</v>
      </c>
      <c r="F18" s="61">
        <v>0.0</v>
      </c>
      <c r="G18" s="62"/>
      <c r="H18" s="63"/>
      <c r="I18" s="62"/>
      <c r="J18" s="62"/>
      <c r="K18" s="62"/>
      <c r="L18" s="62"/>
      <c r="M18" s="62"/>
      <c r="N18" s="62"/>
      <c r="O18" s="62"/>
      <c r="P18" s="62"/>
      <c r="Q18" s="62"/>
      <c r="R18" s="63"/>
      <c r="S18" s="62"/>
      <c r="T18" s="62"/>
      <c r="U18" s="64"/>
      <c r="V18" s="64"/>
      <c r="W18" s="64"/>
      <c r="X18" s="65"/>
      <c r="Y18" s="65"/>
      <c r="Z18" s="65"/>
      <c r="AA18" s="65"/>
      <c r="AB18" s="65"/>
      <c r="AC18" s="65"/>
      <c r="AD18" s="65"/>
      <c r="AE18" s="65"/>
      <c r="AF18" s="65"/>
      <c r="AG18" s="65"/>
      <c r="AH18" s="65"/>
      <c r="AI18" s="65"/>
      <c r="AJ18" s="63"/>
      <c r="AK18" s="63"/>
      <c r="AL18" s="63"/>
      <c r="AM18" s="63"/>
      <c r="AN18" s="63"/>
      <c r="AO18" s="63"/>
      <c r="AP18" s="63"/>
      <c r="AQ18" s="63"/>
      <c r="AR18" s="63"/>
      <c r="AS18" s="63"/>
      <c r="AT18" s="63"/>
      <c r="AU18" s="63"/>
    </row>
    <row r="19" ht="15.0" customHeight="1">
      <c r="A19" s="27" t="s">
        <v>139</v>
      </c>
      <c r="B19" s="42" t="s">
        <v>43</v>
      </c>
      <c r="C19" s="60">
        <v>44217.0</v>
      </c>
      <c r="D19" s="61">
        <v>1.0</v>
      </c>
      <c r="E19" s="61">
        <v>1.0</v>
      </c>
      <c r="F19" s="61">
        <v>0.0</v>
      </c>
      <c r="G19" s="62"/>
      <c r="H19" s="63"/>
      <c r="I19" s="62"/>
      <c r="J19" s="62"/>
      <c r="K19" s="62"/>
      <c r="L19" s="62"/>
      <c r="M19" s="62"/>
      <c r="N19" s="62"/>
      <c r="O19" s="62"/>
      <c r="P19" s="62"/>
      <c r="Q19" s="62"/>
      <c r="R19" s="63"/>
      <c r="S19" s="62"/>
      <c r="T19" s="62"/>
      <c r="U19" s="64"/>
      <c r="V19" s="64"/>
      <c r="W19" s="64"/>
      <c r="X19" s="65"/>
      <c r="Y19" s="65"/>
      <c r="Z19" s="65"/>
      <c r="AA19" s="65"/>
      <c r="AB19" s="65"/>
      <c r="AC19" s="65"/>
      <c r="AD19" s="65"/>
      <c r="AE19" s="65"/>
      <c r="AF19" s="65"/>
      <c r="AG19" s="65"/>
      <c r="AH19" s="65"/>
      <c r="AI19" s="65"/>
      <c r="AJ19" s="63"/>
      <c r="AK19" s="63"/>
      <c r="AL19" s="63"/>
      <c r="AM19" s="63"/>
      <c r="AN19" s="63"/>
      <c r="AO19" s="63"/>
      <c r="AP19" s="63"/>
      <c r="AQ19" s="63"/>
      <c r="AR19" s="64"/>
      <c r="AS19" s="63"/>
      <c r="AT19" s="63"/>
      <c r="AU19" s="63"/>
    </row>
    <row r="20" ht="15.0" customHeight="1">
      <c r="A20" s="27" t="s">
        <v>139</v>
      </c>
      <c r="B20" s="42" t="s">
        <v>44</v>
      </c>
      <c r="C20" s="60">
        <v>44217.0</v>
      </c>
      <c r="D20" s="61">
        <v>1.0</v>
      </c>
      <c r="E20" s="61">
        <v>1.0</v>
      </c>
      <c r="F20" s="61">
        <v>0.0</v>
      </c>
      <c r="G20" s="64"/>
      <c r="H20" s="63"/>
      <c r="I20" s="62"/>
      <c r="J20" s="64"/>
      <c r="K20" s="62"/>
      <c r="L20" s="62"/>
      <c r="M20" s="62"/>
      <c r="N20" s="62"/>
      <c r="O20" s="64"/>
      <c r="P20" s="64"/>
      <c r="Q20" s="62"/>
      <c r="R20" s="63"/>
      <c r="S20" s="62"/>
      <c r="T20" s="62"/>
      <c r="U20" s="64"/>
      <c r="V20" s="64"/>
      <c r="W20" s="64"/>
      <c r="X20" s="65"/>
      <c r="Y20" s="65"/>
      <c r="Z20" s="65"/>
      <c r="AA20" s="65"/>
      <c r="AB20" s="65"/>
      <c r="AC20" s="65"/>
      <c r="AD20" s="65"/>
      <c r="AE20" s="65"/>
      <c r="AF20" s="65"/>
      <c r="AG20" s="65"/>
      <c r="AH20" s="65"/>
      <c r="AI20" s="65"/>
      <c r="AJ20" s="63"/>
      <c r="AK20" s="63"/>
      <c r="AL20" s="63"/>
      <c r="AM20" s="63"/>
      <c r="AN20" s="63"/>
      <c r="AO20" s="63"/>
      <c r="AP20" s="63"/>
      <c r="AQ20" s="63"/>
      <c r="AR20" s="64"/>
      <c r="AS20" s="63"/>
      <c r="AT20" s="63"/>
      <c r="AU20" s="63"/>
    </row>
    <row r="21" ht="15.0" customHeight="1">
      <c r="A21" s="27" t="s">
        <v>139</v>
      </c>
      <c r="B21" s="42" t="s">
        <v>45</v>
      </c>
      <c r="C21" s="60">
        <v>44217.0</v>
      </c>
      <c r="D21" s="61">
        <v>1.0</v>
      </c>
      <c r="E21" s="61">
        <v>1.0</v>
      </c>
      <c r="F21" s="61">
        <v>1.0</v>
      </c>
      <c r="G21" s="64"/>
      <c r="H21" s="63"/>
      <c r="I21" s="62"/>
      <c r="J21" s="64"/>
      <c r="K21" s="62"/>
      <c r="L21" s="62"/>
      <c r="M21" s="62"/>
      <c r="N21" s="62"/>
      <c r="O21" s="64"/>
      <c r="P21" s="64"/>
      <c r="Q21" s="62"/>
      <c r="R21" s="63"/>
      <c r="S21" s="64"/>
      <c r="T21" s="62"/>
      <c r="U21" s="64"/>
      <c r="V21" s="64"/>
      <c r="W21" s="64"/>
      <c r="X21" s="65"/>
      <c r="Y21" s="65"/>
      <c r="Z21" s="65"/>
      <c r="AA21" s="65"/>
      <c r="AB21" s="65"/>
      <c r="AC21" s="65"/>
      <c r="AD21" s="65"/>
      <c r="AE21" s="65"/>
      <c r="AF21" s="65"/>
      <c r="AG21" s="65"/>
      <c r="AH21" s="65"/>
      <c r="AI21" s="65"/>
      <c r="AJ21" s="63"/>
      <c r="AK21" s="63"/>
      <c r="AL21" s="63"/>
      <c r="AM21" s="63"/>
      <c r="AN21" s="63"/>
      <c r="AO21" s="63"/>
      <c r="AP21" s="63"/>
      <c r="AQ21" s="63"/>
      <c r="AR21" s="63"/>
      <c r="AS21" s="63"/>
      <c r="AT21" s="63"/>
      <c r="AU21" s="63"/>
    </row>
    <row r="22" ht="15.0" customHeight="1">
      <c r="A22" s="27" t="s">
        <v>139</v>
      </c>
      <c r="B22" s="42" t="s">
        <v>46</v>
      </c>
      <c r="C22" s="60">
        <v>44217.0</v>
      </c>
      <c r="D22" s="61">
        <v>1.0</v>
      </c>
      <c r="E22" s="61">
        <v>1.0</v>
      </c>
      <c r="F22" s="61">
        <v>0.0</v>
      </c>
      <c r="G22" s="62"/>
      <c r="H22" s="63"/>
      <c r="I22" s="62"/>
      <c r="J22" s="62"/>
      <c r="K22" s="62"/>
      <c r="L22" s="62"/>
      <c r="M22" s="62"/>
      <c r="N22" s="62"/>
      <c r="O22" s="62"/>
      <c r="P22" s="62"/>
      <c r="Q22" s="62"/>
      <c r="R22" s="63"/>
      <c r="S22" s="62"/>
      <c r="T22" s="62"/>
      <c r="U22" s="64"/>
      <c r="V22" s="64"/>
      <c r="W22" s="64"/>
      <c r="X22" s="65"/>
      <c r="Y22" s="65"/>
      <c r="Z22" s="65"/>
      <c r="AA22" s="65"/>
      <c r="AB22" s="65"/>
      <c r="AC22" s="65"/>
      <c r="AD22" s="65"/>
      <c r="AE22" s="65"/>
      <c r="AF22" s="65"/>
      <c r="AG22" s="65"/>
      <c r="AH22" s="65"/>
      <c r="AI22" s="65"/>
      <c r="AJ22" s="63"/>
      <c r="AK22" s="63"/>
      <c r="AL22" s="63"/>
      <c r="AM22" s="63"/>
      <c r="AN22" s="63"/>
      <c r="AO22" s="63"/>
      <c r="AP22" s="63"/>
      <c r="AQ22" s="63"/>
      <c r="AR22" s="63"/>
      <c r="AS22" s="63"/>
      <c r="AT22" s="63"/>
      <c r="AU22" s="63"/>
    </row>
    <row r="23" ht="15.0" customHeight="1">
      <c r="A23" s="27" t="s">
        <v>139</v>
      </c>
      <c r="B23" s="42" t="s">
        <v>47</v>
      </c>
      <c r="C23" s="60">
        <v>44217.0</v>
      </c>
      <c r="D23" s="61">
        <v>2.0</v>
      </c>
      <c r="E23" s="61">
        <v>1.0</v>
      </c>
      <c r="F23" s="61">
        <v>0.0</v>
      </c>
      <c r="G23" s="62"/>
      <c r="H23" s="63"/>
      <c r="I23" s="62"/>
      <c r="J23" s="62"/>
      <c r="K23" s="62"/>
      <c r="L23" s="62"/>
      <c r="M23" s="62"/>
      <c r="N23" s="62"/>
      <c r="O23" s="62"/>
      <c r="P23" s="62"/>
      <c r="Q23" s="62"/>
      <c r="R23" s="63"/>
      <c r="S23" s="62"/>
      <c r="T23" s="62"/>
      <c r="U23" s="64"/>
      <c r="V23" s="64"/>
      <c r="W23" s="64"/>
      <c r="X23" s="65"/>
      <c r="Y23" s="65"/>
      <c r="Z23" s="65"/>
      <c r="AA23" s="65"/>
      <c r="AB23" s="65"/>
      <c r="AC23" s="65"/>
      <c r="AD23" s="65"/>
      <c r="AE23" s="65"/>
      <c r="AF23" s="65"/>
      <c r="AG23" s="65"/>
      <c r="AH23" s="65"/>
      <c r="AI23" s="65"/>
      <c r="AJ23" s="63"/>
      <c r="AK23" s="63"/>
      <c r="AL23" s="63"/>
      <c r="AM23" s="63"/>
      <c r="AN23" s="63"/>
      <c r="AO23" s="63"/>
      <c r="AP23" s="63"/>
      <c r="AQ23" s="63"/>
      <c r="AR23" s="63"/>
      <c r="AS23" s="63"/>
      <c r="AT23" s="63"/>
      <c r="AU23" s="63"/>
    </row>
    <row r="24" ht="15.0" customHeight="1">
      <c r="A24" s="27" t="s">
        <v>139</v>
      </c>
      <c r="B24" s="42" t="s">
        <v>48</v>
      </c>
      <c r="C24" s="60">
        <v>44217.0</v>
      </c>
      <c r="D24" s="61">
        <v>3.0</v>
      </c>
      <c r="E24" s="61">
        <v>2.0</v>
      </c>
      <c r="F24" s="61">
        <v>3.0</v>
      </c>
      <c r="G24" s="62"/>
      <c r="H24" s="63"/>
      <c r="I24" s="62"/>
      <c r="J24" s="62"/>
      <c r="K24" s="62"/>
      <c r="L24" s="62"/>
      <c r="M24" s="62"/>
      <c r="N24" s="62"/>
      <c r="O24" s="62"/>
      <c r="P24" s="62"/>
      <c r="Q24" s="62"/>
      <c r="R24" s="63"/>
      <c r="S24" s="62"/>
      <c r="T24" s="62"/>
      <c r="U24" s="64"/>
      <c r="V24" s="62"/>
      <c r="W24" s="64"/>
      <c r="X24" s="65"/>
      <c r="Y24" s="65"/>
      <c r="Z24" s="65"/>
      <c r="AA24" s="65"/>
      <c r="AB24" s="65"/>
      <c r="AC24" s="65"/>
      <c r="AD24" s="65"/>
      <c r="AE24" s="65"/>
      <c r="AF24" s="65"/>
      <c r="AG24" s="65"/>
      <c r="AH24" s="65"/>
      <c r="AI24" s="65"/>
      <c r="AJ24" s="63"/>
      <c r="AK24" s="63"/>
      <c r="AL24" s="63"/>
      <c r="AM24" s="63"/>
      <c r="AN24" s="63"/>
      <c r="AO24" s="63"/>
      <c r="AP24" s="63"/>
      <c r="AQ24" s="63"/>
      <c r="AR24" s="63"/>
      <c r="AS24" s="63"/>
      <c r="AT24" s="63"/>
      <c r="AU24" s="63"/>
    </row>
    <row r="25" ht="15.0" customHeight="1">
      <c r="A25" s="27" t="s">
        <v>139</v>
      </c>
      <c r="B25" s="42" t="s">
        <v>49</v>
      </c>
      <c r="C25" s="60">
        <v>44217.0</v>
      </c>
      <c r="D25" s="61">
        <v>1.0</v>
      </c>
      <c r="E25" s="61">
        <v>1.0</v>
      </c>
      <c r="F25" s="61">
        <v>0.0</v>
      </c>
      <c r="G25" s="62"/>
      <c r="H25" s="63"/>
      <c r="I25" s="62"/>
      <c r="J25" s="62"/>
      <c r="K25" s="62"/>
      <c r="L25" s="62"/>
      <c r="M25" s="62"/>
      <c r="N25" s="62"/>
      <c r="O25" s="62"/>
      <c r="P25" s="62"/>
      <c r="Q25" s="62"/>
      <c r="R25" s="63"/>
      <c r="S25" s="62"/>
      <c r="T25" s="62"/>
      <c r="U25" s="64"/>
      <c r="V25" s="64"/>
      <c r="W25" s="64"/>
      <c r="X25" s="65"/>
      <c r="Y25" s="65"/>
      <c r="Z25" s="65"/>
      <c r="AA25" s="65"/>
      <c r="AB25" s="65"/>
      <c r="AC25" s="65"/>
      <c r="AD25" s="65"/>
      <c r="AE25" s="65"/>
      <c r="AF25" s="65"/>
      <c r="AG25" s="65"/>
      <c r="AH25" s="65"/>
      <c r="AI25" s="65"/>
      <c r="AJ25" s="63"/>
      <c r="AK25" s="63"/>
      <c r="AL25" s="63"/>
      <c r="AM25" s="63"/>
      <c r="AN25" s="63"/>
      <c r="AO25" s="63"/>
      <c r="AP25" s="63"/>
      <c r="AQ25" s="63"/>
      <c r="AR25" s="63"/>
      <c r="AS25" s="63"/>
      <c r="AT25" s="63"/>
      <c r="AU25" s="63"/>
    </row>
    <row r="26" ht="15.0" customHeight="1">
      <c r="A26" s="27" t="s">
        <v>139</v>
      </c>
      <c r="B26" s="42" t="s">
        <v>50</v>
      </c>
      <c r="C26" s="60">
        <v>44217.0</v>
      </c>
      <c r="D26" s="61">
        <v>4.0</v>
      </c>
      <c r="E26" s="61">
        <v>2.0</v>
      </c>
      <c r="F26" s="61">
        <v>1.0</v>
      </c>
      <c r="G26" s="62"/>
      <c r="H26" s="63"/>
      <c r="I26" s="62"/>
      <c r="J26" s="62"/>
      <c r="K26" s="62"/>
      <c r="L26" s="62"/>
      <c r="M26" s="62"/>
      <c r="N26" s="62"/>
      <c r="O26" s="62"/>
      <c r="P26" s="62"/>
      <c r="Q26" s="62"/>
      <c r="R26" s="63"/>
      <c r="S26" s="62"/>
      <c r="T26" s="62"/>
      <c r="U26" s="64"/>
      <c r="V26" s="64"/>
      <c r="W26" s="64"/>
      <c r="X26" s="65"/>
      <c r="Y26" s="65"/>
      <c r="Z26" s="65"/>
      <c r="AA26" s="65"/>
      <c r="AB26" s="65"/>
      <c r="AC26" s="65"/>
      <c r="AD26" s="65"/>
      <c r="AE26" s="65"/>
      <c r="AF26" s="66"/>
      <c r="AG26" s="66"/>
      <c r="AH26" s="65"/>
      <c r="AI26" s="65"/>
      <c r="AJ26" s="63"/>
      <c r="AK26" s="63"/>
      <c r="AL26" s="63"/>
      <c r="AM26" s="63"/>
      <c r="AN26" s="63"/>
      <c r="AO26" s="63"/>
      <c r="AP26" s="63"/>
      <c r="AQ26" s="63"/>
      <c r="AR26" s="63"/>
      <c r="AS26" s="64"/>
      <c r="AT26" s="63"/>
      <c r="AU26" s="63"/>
    </row>
    <row r="27" ht="15.0" customHeight="1">
      <c r="A27" s="27" t="s">
        <v>139</v>
      </c>
      <c r="B27" s="42" t="s">
        <v>51</v>
      </c>
      <c r="C27" s="60">
        <v>44217.0</v>
      </c>
      <c r="D27" s="61">
        <v>4.0</v>
      </c>
      <c r="E27" s="61">
        <v>1.0</v>
      </c>
      <c r="F27" s="61">
        <v>0.0</v>
      </c>
      <c r="G27" s="62"/>
      <c r="H27" s="63"/>
      <c r="I27" s="62"/>
      <c r="J27" s="62"/>
      <c r="K27" s="62"/>
      <c r="L27" s="62"/>
      <c r="M27" s="62"/>
      <c r="N27" s="62"/>
      <c r="O27" s="62"/>
      <c r="P27" s="62"/>
      <c r="Q27" s="62"/>
      <c r="R27" s="63"/>
      <c r="S27" s="62"/>
      <c r="T27" s="62"/>
      <c r="U27" s="64"/>
      <c r="V27" s="64"/>
      <c r="W27" s="64"/>
      <c r="X27" s="65"/>
      <c r="Y27" s="65"/>
      <c r="Z27" s="65"/>
      <c r="AA27" s="65"/>
      <c r="AB27" s="65"/>
      <c r="AC27" s="65"/>
      <c r="AD27" s="65"/>
      <c r="AE27" s="65"/>
      <c r="AF27" s="65"/>
      <c r="AG27" s="65"/>
      <c r="AH27" s="65"/>
      <c r="AI27" s="65"/>
      <c r="AJ27" s="64"/>
      <c r="AK27" s="63"/>
      <c r="AL27" s="63"/>
      <c r="AM27" s="63"/>
      <c r="AN27" s="63"/>
      <c r="AO27" s="63"/>
      <c r="AP27" s="63"/>
      <c r="AQ27" s="63"/>
      <c r="AR27" s="63"/>
      <c r="AS27" s="63"/>
      <c r="AT27" s="63"/>
      <c r="AU27" s="63"/>
    </row>
    <row r="28" ht="15.0" customHeight="1">
      <c r="A28" s="27" t="s">
        <v>139</v>
      </c>
      <c r="B28" s="42" t="s">
        <v>52</v>
      </c>
      <c r="C28" s="60">
        <v>44217.0</v>
      </c>
      <c r="D28" s="61">
        <v>1.0</v>
      </c>
      <c r="E28" s="61">
        <v>1.0</v>
      </c>
      <c r="F28" s="61">
        <v>2.0</v>
      </c>
      <c r="G28" s="62"/>
      <c r="H28" s="63"/>
      <c r="I28" s="62"/>
      <c r="J28" s="62"/>
      <c r="K28" s="62"/>
      <c r="L28" s="62"/>
      <c r="M28" s="62"/>
      <c r="N28" s="62"/>
      <c r="O28" s="62"/>
      <c r="P28" s="62"/>
      <c r="Q28" s="62"/>
      <c r="R28" s="63"/>
      <c r="S28" s="62"/>
      <c r="T28" s="62"/>
      <c r="U28" s="64"/>
      <c r="V28" s="64"/>
      <c r="W28" s="64"/>
      <c r="X28" s="65"/>
      <c r="Y28" s="65"/>
      <c r="Z28" s="65"/>
      <c r="AA28" s="65"/>
      <c r="AB28" s="65"/>
      <c r="AC28" s="65"/>
      <c r="AD28" s="65"/>
      <c r="AE28" s="65"/>
      <c r="AF28" s="65"/>
      <c r="AG28" s="65"/>
      <c r="AH28" s="65"/>
      <c r="AI28" s="65"/>
      <c r="AJ28" s="63"/>
      <c r="AK28" s="63"/>
      <c r="AL28" s="63"/>
      <c r="AM28" s="63"/>
      <c r="AN28" s="63"/>
      <c r="AO28" s="63"/>
      <c r="AP28" s="63"/>
      <c r="AQ28" s="63"/>
      <c r="AR28" s="63"/>
      <c r="AS28" s="63"/>
      <c r="AT28" s="63"/>
      <c r="AU28" s="63"/>
    </row>
    <row r="29" ht="15.0" customHeight="1">
      <c r="A29" s="27" t="s">
        <v>139</v>
      </c>
      <c r="B29" s="42" t="s">
        <v>53</v>
      </c>
      <c r="C29" s="60">
        <v>44217.0</v>
      </c>
      <c r="D29" s="61">
        <v>2.0</v>
      </c>
      <c r="E29" s="61">
        <v>1.0</v>
      </c>
      <c r="F29" s="61">
        <v>0.0</v>
      </c>
      <c r="G29" s="62"/>
      <c r="H29" s="63"/>
      <c r="I29" s="62"/>
      <c r="J29" s="62"/>
      <c r="K29" s="62"/>
      <c r="L29" s="62"/>
      <c r="M29" s="62"/>
      <c r="N29" s="62"/>
      <c r="O29" s="62"/>
      <c r="P29" s="62"/>
      <c r="Q29" s="62"/>
      <c r="R29" s="63"/>
      <c r="S29" s="62"/>
      <c r="T29" s="62"/>
      <c r="U29" s="64"/>
      <c r="V29" s="64"/>
      <c r="W29" s="64"/>
      <c r="X29" s="65"/>
      <c r="Y29" s="65"/>
      <c r="Z29" s="65"/>
      <c r="AA29" s="65"/>
      <c r="AB29" s="65"/>
      <c r="AC29" s="65"/>
      <c r="AD29" s="65"/>
      <c r="AE29" s="65"/>
      <c r="AF29" s="65"/>
      <c r="AG29" s="65"/>
      <c r="AH29" s="65"/>
      <c r="AI29" s="65"/>
      <c r="AJ29" s="63"/>
      <c r="AK29" s="63"/>
      <c r="AL29" s="63"/>
      <c r="AM29" s="63"/>
      <c r="AN29" s="63"/>
      <c r="AO29" s="63"/>
      <c r="AP29" s="63"/>
      <c r="AQ29" s="63"/>
      <c r="AR29" s="63"/>
      <c r="AS29" s="63"/>
      <c r="AT29" s="63"/>
      <c r="AU29" s="63"/>
    </row>
    <row r="30" ht="15.0" customHeight="1">
      <c r="A30" s="27" t="s">
        <v>139</v>
      </c>
      <c r="B30" s="42" t="s">
        <v>54</v>
      </c>
      <c r="C30" s="60">
        <v>44217.0</v>
      </c>
      <c r="D30" s="61">
        <v>1.0</v>
      </c>
      <c r="E30" s="61">
        <v>0.0</v>
      </c>
      <c r="F30" s="61">
        <v>1.0</v>
      </c>
      <c r="G30" s="64"/>
      <c r="H30" s="63"/>
      <c r="I30" s="62"/>
      <c r="J30" s="64"/>
      <c r="K30" s="62"/>
      <c r="L30" s="62"/>
      <c r="M30" s="62"/>
      <c r="N30" s="62"/>
      <c r="O30" s="64"/>
      <c r="P30" s="64"/>
      <c r="Q30" s="62"/>
      <c r="R30" s="63"/>
      <c r="S30" s="62"/>
      <c r="T30" s="62"/>
      <c r="U30" s="64"/>
      <c r="V30" s="64"/>
      <c r="W30" s="64"/>
      <c r="X30" s="65"/>
      <c r="Y30" s="65"/>
      <c r="Z30" s="65"/>
      <c r="AA30" s="65"/>
      <c r="AB30" s="65"/>
      <c r="AC30" s="65"/>
      <c r="AD30" s="65"/>
      <c r="AE30" s="65"/>
      <c r="AF30" s="65"/>
      <c r="AG30" s="65"/>
      <c r="AH30" s="65"/>
      <c r="AI30" s="65"/>
      <c r="AJ30" s="63"/>
      <c r="AK30" s="63"/>
      <c r="AL30" s="63"/>
      <c r="AM30" s="63"/>
      <c r="AN30" s="63"/>
      <c r="AO30" s="63"/>
      <c r="AP30" s="63"/>
      <c r="AQ30" s="63"/>
      <c r="AR30" s="63"/>
      <c r="AS30" s="63"/>
      <c r="AT30" s="63"/>
      <c r="AU30" s="63"/>
    </row>
    <row r="31" ht="15.0" customHeight="1">
      <c r="A31" s="27" t="s">
        <v>139</v>
      </c>
      <c r="B31" s="42" t="s">
        <v>55</v>
      </c>
      <c r="C31" s="60">
        <v>44217.0</v>
      </c>
      <c r="D31" s="61">
        <v>1.0</v>
      </c>
      <c r="E31" s="61">
        <v>0.0</v>
      </c>
      <c r="F31" s="61">
        <v>0.0</v>
      </c>
      <c r="G31" s="62"/>
      <c r="H31" s="63"/>
      <c r="I31" s="62"/>
      <c r="J31" s="62"/>
      <c r="K31" s="62"/>
      <c r="L31" s="62"/>
      <c r="M31" s="62"/>
      <c r="N31" s="62"/>
      <c r="O31" s="62"/>
      <c r="P31" s="62"/>
      <c r="Q31" s="62"/>
      <c r="R31" s="63"/>
      <c r="S31" s="62"/>
      <c r="T31" s="62"/>
      <c r="U31" s="64"/>
      <c r="V31" s="62"/>
      <c r="W31" s="64"/>
      <c r="X31" s="65"/>
      <c r="Y31" s="65"/>
      <c r="Z31" s="66"/>
      <c r="AA31" s="66"/>
      <c r="AB31" s="65"/>
      <c r="AC31" s="65"/>
      <c r="AD31" s="66"/>
      <c r="AE31" s="65"/>
      <c r="AF31" s="65"/>
      <c r="AG31" s="65"/>
      <c r="AH31" s="65"/>
      <c r="AI31" s="65"/>
      <c r="AJ31" s="63"/>
      <c r="AK31" s="63"/>
      <c r="AL31" s="63"/>
      <c r="AM31" s="63"/>
      <c r="AN31" s="63"/>
      <c r="AO31" s="63"/>
      <c r="AP31" s="63"/>
      <c r="AQ31" s="63"/>
      <c r="AR31" s="63"/>
      <c r="AS31" s="63"/>
      <c r="AT31" s="63"/>
      <c r="AU31" s="63"/>
    </row>
    <row r="32" ht="15.0" customHeight="1">
      <c r="A32" s="27" t="s">
        <v>139</v>
      </c>
      <c r="B32" s="42" t="s">
        <v>56</v>
      </c>
      <c r="C32" s="60">
        <v>44217.0</v>
      </c>
      <c r="D32" s="61">
        <v>1.0</v>
      </c>
      <c r="E32" s="61">
        <v>1.0</v>
      </c>
      <c r="F32" s="61">
        <v>0.0</v>
      </c>
      <c r="G32" s="62"/>
      <c r="H32" s="63"/>
      <c r="I32" s="62"/>
      <c r="J32" s="62"/>
      <c r="K32" s="62"/>
      <c r="L32" s="62"/>
      <c r="M32" s="62"/>
      <c r="N32" s="62"/>
      <c r="O32" s="62"/>
      <c r="P32" s="62"/>
      <c r="Q32" s="62"/>
      <c r="R32" s="63"/>
      <c r="S32" s="62"/>
      <c r="T32" s="62"/>
      <c r="U32" s="64"/>
      <c r="V32" s="64"/>
      <c r="W32" s="64"/>
      <c r="X32" s="65"/>
      <c r="Y32" s="65"/>
      <c r="Z32" s="65"/>
      <c r="AA32" s="65"/>
      <c r="AB32" s="65"/>
      <c r="AC32" s="65"/>
      <c r="AD32" s="65"/>
      <c r="AE32" s="65"/>
      <c r="AF32" s="65"/>
      <c r="AG32" s="65"/>
      <c r="AH32" s="65"/>
      <c r="AI32" s="65"/>
      <c r="AJ32" s="63"/>
      <c r="AK32" s="63"/>
      <c r="AL32" s="63"/>
      <c r="AM32" s="63"/>
      <c r="AN32" s="63"/>
      <c r="AO32" s="63"/>
      <c r="AP32" s="63"/>
      <c r="AQ32" s="63"/>
      <c r="AR32" s="63"/>
      <c r="AS32" s="63"/>
      <c r="AT32" s="63"/>
      <c r="AU32" s="63"/>
    </row>
    <row r="33" ht="15.0" customHeight="1">
      <c r="A33" s="27" t="s">
        <v>139</v>
      </c>
      <c r="B33" s="42" t="s">
        <v>57</v>
      </c>
      <c r="C33" s="60">
        <v>44217.0</v>
      </c>
      <c r="D33" s="61">
        <v>4.0</v>
      </c>
      <c r="E33" s="61">
        <v>1.0</v>
      </c>
      <c r="F33" s="61">
        <v>0.0</v>
      </c>
      <c r="G33" s="62"/>
      <c r="H33" s="63"/>
      <c r="I33" s="62"/>
      <c r="J33" s="62"/>
      <c r="K33" s="62"/>
      <c r="L33" s="62"/>
      <c r="M33" s="62"/>
      <c r="N33" s="62"/>
      <c r="O33" s="62"/>
      <c r="P33" s="62"/>
      <c r="Q33" s="62"/>
      <c r="R33" s="63"/>
      <c r="S33" s="62"/>
      <c r="T33" s="62"/>
      <c r="U33" s="64"/>
      <c r="V33" s="64"/>
      <c r="W33" s="64"/>
      <c r="X33" s="65"/>
      <c r="Y33" s="65"/>
      <c r="Z33" s="65"/>
      <c r="AA33" s="65"/>
      <c r="AB33" s="65"/>
      <c r="AC33" s="65"/>
      <c r="AD33" s="65"/>
      <c r="AE33" s="65"/>
      <c r="AF33" s="65"/>
      <c r="AG33" s="65"/>
      <c r="AH33" s="65"/>
      <c r="AI33" s="65"/>
      <c r="AJ33" s="63"/>
      <c r="AK33" s="63"/>
      <c r="AL33" s="63"/>
      <c r="AM33" s="63"/>
      <c r="AN33" s="63"/>
      <c r="AO33" s="63"/>
      <c r="AP33" s="63"/>
      <c r="AQ33" s="63"/>
      <c r="AR33" s="63"/>
      <c r="AS33" s="63"/>
      <c r="AT33" s="63"/>
      <c r="AU33" s="63"/>
    </row>
    <row r="34" ht="15.0" customHeight="1">
      <c r="A34" s="27" t="s">
        <v>139</v>
      </c>
      <c r="B34" s="42" t="s">
        <v>58</v>
      </c>
      <c r="C34" s="60">
        <v>44217.0</v>
      </c>
      <c r="D34" s="61">
        <v>1.0</v>
      </c>
      <c r="E34" s="61">
        <v>1.0</v>
      </c>
      <c r="F34" s="61">
        <v>0.0</v>
      </c>
      <c r="G34" s="64"/>
      <c r="H34" s="63"/>
      <c r="I34" s="62"/>
      <c r="J34" s="64"/>
      <c r="K34" s="62"/>
      <c r="L34" s="62"/>
      <c r="M34" s="62"/>
      <c r="N34" s="62"/>
      <c r="O34" s="64"/>
      <c r="P34" s="64"/>
      <c r="Q34" s="62"/>
      <c r="R34" s="63"/>
      <c r="S34" s="62"/>
      <c r="T34" s="62"/>
      <c r="U34" s="64"/>
      <c r="V34" s="64"/>
      <c r="W34" s="64"/>
      <c r="X34" s="65"/>
      <c r="Y34" s="65"/>
      <c r="Z34" s="65"/>
      <c r="AA34" s="65"/>
      <c r="AB34" s="65"/>
      <c r="AC34" s="65"/>
      <c r="AD34" s="65"/>
      <c r="AE34" s="65"/>
      <c r="AF34" s="65"/>
      <c r="AG34" s="65"/>
      <c r="AH34" s="65"/>
      <c r="AI34" s="65"/>
      <c r="AJ34" s="63"/>
      <c r="AK34" s="63"/>
      <c r="AL34" s="63"/>
      <c r="AM34" s="63"/>
      <c r="AN34" s="63"/>
      <c r="AO34" s="63"/>
      <c r="AP34" s="63"/>
      <c r="AQ34" s="63"/>
      <c r="AR34" s="63"/>
      <c r="AS34" s="63"/>
      <c r="AT34" s="63"/>
      <c r="AU34" s="63"/>
    </row>
    <row r="35" ht="15.0" customHeight="1">
      <c r="A35" s="27" t="s">
        <v>139</v>
      </c>
      <c r="B35" s="42" t="s">
        <v>59</v>
      </c>
      <c r="C35" s="60">
        <v>44217.0</v>
      </c>
      <c r="D35" s="61">
        <v>3.0</v>
      </c>
      <c r="E35" s="61">
        <v>1.0</v>
      </c>
      <c r="F35" s="61">
        <v>3.0</v>
      </c>
      <c r="G35" s="62"/>
      <c r="H35" s="63"/>
      <c r="I35" s="62"/>
      <c r="J35" s="62"/>
      <c r="K35" s="62"/>
      <c r="L35" s="62"/>
      <c r="M35" s="62"/>
      <c r="N35" s="62"/>
      <c r="O35" s="62"/>
      <c r="P35" s="62"/>
      <c r="Q35" s="62"/>
      <c r="R35" s="63"/>
      <c r="S35" s="62"/>
      <c r="T35" s="62"/>
      <c r="U35" s="64"/>
      <c r="V35" s="64"/>
      <c r="W35" s="64"/>
      <c r="X35" s="65"/>
      <c r="Y35" s="65"/>
      <c r="Z35" s="65"/>
      <c r="AA35" s="65"/>
      <c r="AB35" s="65"/>
      <c r="AC35" s="65"/>
      <c r="AD35" s="65"/>
      <c r="AE35" s="65"/>
      <c r="AF35" s="65"/>
      <c r="AG35" s="65"/>
      <c r="AH35" s="65"/>
      <c r="AI35" s="65"/>
      <c r="AJ35" s="64"/>
      <c r="AK35" s="63"/>
      <c r="AL35" s="63"/>
      <c r="AM35" s="63"/>
      <c r="AN35" s="63"/>
      <c r="AO35" s="63"/>
      <c r="AP35" s="63"/>
      <c r="AQ35" s="63"/>
      <c r="AR35" s="64"/>
      <c r="AS35" s="63"/>
      <c r="AT35" s="63"/>
      <c r="AU35" s="63"/>
    </row>
    <row r="36" ht="15.0" customHeight="1">
      <c r="A36" s="27" t="s">
        <v>139</v>
      </c>
      <c r="B36" s="42" t="s">
        <v>60</v>
      </c>
      <c r="C36" s="60">
        <v>44217.0</v>
      </c>
      <c r="D36" s="61">
        <v>1.0</v>
      </c>
      <c r="E36" s="61">
        <v>0.0</v>
      </c>
      <c r="F36" s="61">
        <v>1.0</v>
      </c>
      <c r="G36" s="62"/>
      <c r="H36" s="63"/>
      <c r="I36" s="62"/>
      <c r="J36" s="62"/>
      <c r="K36" s="62"/>
      <c r="L36" s="62"/>
      <c r="M36" s="62"/>
      <c r="N36" s="62"/>
      <c r="O36" s="62"/>
      <c r="P36" s="62"/>
      <c r="Q36" s="62"/>
      <c r="R36" s="63"/>
      <c r="S36" s="62"/>
      <c r="T36" s="62"/>
      <c r="U36" s="64"/>
      <c r="V36" s="64"/>
      <c r="W36" s="64"/>
      <c r="X36" s="65"/>
      <c r="Y36" s="65"/>
      <c r="Z36" s="65"/>
      <c r="AA36" s="65"/>
      <c r="AB36" s="65"/>
      <c r="AC36" s="65"/>
      <c r="AD36" s="65"/>
      <c r="AE36" s="65"/>
      <c r="AF36" s="65"/>
      <c r="AG36" s="65"/>
      <c r="AH36" s="65"/>
      <c r="AI36" s="65"/>
      <c r="AJ36" s="63"/>
      <c r="AK36" s="63"/>
      <c r="AL36" s="63"/>
      <c r="AM36" s="63"/>
      <c r="AN36" s="63"/>
      <c r="AO36" s="63"/>
      <c r="AP36" s="63"/>
      <c r="AQ36" s="63"/>
      <c r="AR36" s="63"/>
      <c r="AS36" s="63"/>
      <c r="AT36" s="63"/>
      <c r="AU36" s="63"/>
    </row>
    <row r="37" ht="15.0" customHeight="1">
      <c r="A37" s="27" t="s">
        <v>139</v>
      </c>
      <c r="B37" s="35" t="s">
        <v>27</v>
      </c>
      <c r="C37" s="67" t="s">
        <v>140</v>
      </c>
      <c r="D37" s="61">
        <v>4.0</v>
      </c>
      <c r="E37" s="61">
        <v>0.0</v>
      </c>
      <c r="F37" s="61">
        <v>0.0</v>
      </c>
      <c r="G37" s="62"/>
      <c r="H37" s="63"/>
      <c r="I37" s="62"/>
      <c r="J37" s="62"/>
      <c r="K37" s="62"/>
      <c r="L37" s="62"/>
      <c r="M37" s="62"/>
      <c r="N37" s="62"/>
      <c r="O37" s="62"/>
      <c r="P37" s="62"/>
      <c r="Q37" s="62"/>
      <c r="R37" s="63"/>
      <c r="S37" s="62"/>
      <c r="T37" s="62"/>
      <c r="U37" s="64"/>
      <c r="V37" s="64"/>
      <c r="W37" s="64"/>
      <c r="X37" s="65"/>
      <c r="Y37" s="65"/>
      <c r="Z37" s="65"/>
      <c r="AA37" s="65"/>
      <c r="AB37" s="65"/>
      <c r="AC37" s="65"/>
      <c r="AD37" s="65"/>
      <c r="AE37" s="65"/>
      <c r="AF37" s="65"/>
      <c r="AG37" s="65"/>
      <c r="AH37" s="65"/>
      <c r="AI37" s="65"/>
      <c r="AJ37" s="63"/>
      <c r="AK37" s="63"/>
      <c r="AL37" s="63"/>
      <c r="AM37" s="63"/>
      <c r="AN37" s="63"/>
      <c r="AO37" s="63"/>
      <c r="AP37" s="63"/>
      <c r="AQ37" s="63"/>
      <c r="AR37" s="63"/>
      <c r="AS37" s="63"/>
      <c r="AT37" s="63"/>
      <c r="AU37" s="63"/>
    </row>
    <row r="38" ht="15.0" customHeight="1">
      <c r="A38" s="27" t="s">
        <v>139</v>
      </c>
      <c r="B38" s="42" t="s">
        <v>28</v>
      </c>
      <c r="C38" s="67" t="s">
        <v>140</v>
      </c>
      <c r="D38" s="61">
        <v>3.0</v>
      </c>
      <c r="E38" s="61">
        <v>1.0</v>
      </c>
      <c r="F38" s="61">
        <v>3.0</v>
      </c>
      <c r="G38" s="64"/>
      <c r="H38" s="63"/>
      <c r="I38" s="62"/>
      <c r="J38" s="64"/>
      <c r="K38" s="62"/>
      <c r="L38" s="62"/>
      <c r="M38" s="62"/>
      <c r="N38" s="62"/>
      <c r="O38" s="64"/>
      <c r="P38" s="64"/>
      <c r="Q38" s="62"/>
      <c r="R38" s="63"/>
      <c r="S38" s="64"/>
      <c r="T38" s="62"/>
      <c r="U38" s="64"/>
      <c r="V38" s="64"/>
      <c r="W38" s="64"/>
      <c r="X38" s="65"/>
      <c r="Y38" s="65"/>
      <c r="Z38" s="65"/>
      <c r="AA38" s="65"/>
      <c r="AB38" s="65"/>
      <c r="AC38" s="65"/>
      <c r="AD38" s="65"/>
      <c r="AE38" s="65"/>
      <c r="AF38" s="65"/>
      <c r="AG38" s="65"/>
      <c r="AH38" s="65"/>
      <c r="AI38" s="65"/>
      <c r="AJ38" s="64"/>
      <c r="AK38" s="63"/>
      <c r="AL38" s="63"/>
      <c r="AM38" s="64"/>
      <c r="AN38" s="63"/>
      <c r="AO38" s="63"/>
      <c r="AP38" s="63"/>
      <c r="AQ38" s="63"/>
      <c r="AR38" s="63"/>
      <c r="AS38" s="63"/>
      <c r="AT38" s="63"/>
      <c r="AU38" s="63"/>
    </row>
    <row r="39" ht="15.0" customHeight="1">
      <c r="A39" s="27" t="s">
        <v>139</v>
      </c>
      <c r="B39" s="42" t="s">
        <v>29</v>
      </c>
      <c r="C39" s="67" t="s">
        <v>140</v>
      </c>
      <c r="D39" s="61">
        <v>1.0</v>
      </c>
      <c r="E39" s="61">
        <v>1.0</v>
      </c>
      <c r="F39" s="61">
        <v>0.0</v>
      </c>
      <c r="G39" s="62"/>
      <c r="H39" s="63"/>
      <c r="I39" s="62"/>
      <c r="J39" s="62"/>
      <c r="K39" s="62"/>
      <c r="L39" s="62"/>
      <c r="M39" s="62"/>
      <c r="N39" s="62"/>
      <c r="O39" s="62"/>
      <c r="P39" s="62"/>
      <c r="Q39" s="62"/>
      <c r="R39" s="63"/>
      <c r="S39" s="62"/>
      <c r="T39" s="62"/>
      <c r="U39" s="64"/>
      <c r="V39" s="64"/>
      <c r="W39" s="64"/>
      <c r="X39" s="66"/>
      <c r="Y39" s="65"/>
      <c r="Z39" s="65"/>
      <c r="AA39" s="65"/>
      <c r="AB39" s="65"/>
      <c r="AC39" s="65"/>
      <c r="AD39" s="65"/>
      <c r="AE39" s="65"/>
      <c r="AF39" s="65"/>
      <c r="AG39" s="65"/>
      <c r="AH39" s="65"/>
      <c r="AI39" s="65"/>
      <c r="AJ39" s="63"/>
      <c r="AK39" s="63"/>
      <c r="AL39" s="63"/>
      <c r="AM39" s="63"/>
      <c r="AN39" s="63"/>
      <c r="AO39" s="63"/>
      <c r="AP39" s="63"/>
      <c r="AQ39" s="63"/>
      <c r="AR39" s="63"/>
      <c r="AS39" s="63"/>
      <c r="AT39" s="63"/>
      <c r="AU39" s="63"/>
    </row>
    <row r="40" ht="15.0" customHeight="1">
      <c r="A40" s="27" t="s">
        <v>139</v>
      </c>
      <c r="B40" s="42" t="s">
        <v>30</v>
      </c>
      <c r="C40" s="67" t="s">
        <v>140</v>
      </c>
      <c r="D40" s="61">
        <v>1.0</v>
      </c>
      <c r="E40" s="61">
        <v>4.0</v>
      </c>
      <c r="F40" s="61">
        <v>1.0</v>
      </c>
      <c r="G40" s="62"/>
      <c r="H40" s="63"/>
      <c r="I40" s="62"/>
      <c r="J40" s="62"/>
      <c r="K40" s="62"/>
      <c r="L40" s="62"/>
      <c r="M40" s="62"/>
      <c r="N40" s="62"/>
      <c r="O40" s="62"/>
      <c r="P40" s="62"/>
      <c r="Q40" s="62"/>
      <c r="R40" s="63"/>
      <c r="S40" s="62"/>
      <c r="T40" s="62"/>
      <c r="U40" s="64"/>
      <c r="V40" s="62"/>
      <c r="W40" s="64"/>
      <c r="X40" s="65"/>
      <c r="Y40" s="65"/>
      <c r="Z40" s="65"/>
      <c r="AA40" s="65"/>
      <c r="AB40" s="65"/>
      <c r="AC40" s="65"/>
      <c r="AD40" s="65"/>
      <c r="AE40" s="65"/>
      <c r="AF40" s="65"/>
      <c r="AG40" s="65"/>
      <c r="AH40" s="65"/>
      <c r="AI40" s="65"/>
      <c r="AJ40" s="63"/>
      <c r="AK40" s="63"/>
      <c r="AL40" s="63"/>
      <c r="AM40" s="63"/>
      <c r="AN40" s="63"/>
      <c r="AO40" s="63"/>
      <c r="AP40" s="63"/>
      <c r="AQ40" s="63"/>
      <c r="AR40" s="63"/>
      <c r="AS40" s="63"/>
      <c r="AT40" s="63"/>
      <c r="AU40" s="63"/>
    </row>
    <row r="41" ht="15.0" customHeight="1">
      <c r="A41" s="27" t="s">
        <v>139</v>
      </c>
      <c r="B41" s="42" t="s">
        <v>31</v>
      </c>
      <c r="C41" s="67" t="s">
        <v>140</v>
      </c>
      <c r="D41" s="61">
        <v>1.0</v>
      </c>
      <c r="E41" s="61">
        <v>0.0</v>
      </c>
      <c r="F41" s="61">
        <v>0.0</v>
      </c>
      <c r="G41" s="64"/>
      <c r="H41" s="63"/>
      <c r="I41" s="62"/>
      <c r="J41" s="64"/>
      <c r="K41" s="62"/>
      <c r="L41" s="62"/>
      <c r="M41" s="62"/>
      <c r="N41" s="62"/>
      <c r="O41" s="64"/>
      <c r="P41" s="64"/>
      <c r="Q41" s="62"/>
      <c r="R41" s="63"/>
      <c r="S41" s="64"/>
      <c r="T41" s="62"/>
      <c r="U41" s="64"/>
      <c r="V41" s="64"/>
      <c r="W41" s="64"/>
      <c r="X41" s="65"/>
      <c r="Y41" s="65"/>
      <c r="Z41" s="65"/>
      <c r="AA41" s="65"/>
      <c r="AB41" s="65"/>
      <c r="AC41" s="65"/>
      <c r="AD41" s="65"/>
      <c r="AE41" s="65"/>
      <c r="AF41" s="66"/>
      <c r="AG41" s="65"/>
      <c r="AH41" s="65"/>
      <c r="AI41" s="65"/>
      <c r="AJ41" s="63"/>
      <c r="AK41" s="63"/>
      <c r="AL41" s="63"/>
      <c r="AM41" s="63"/>
      <c r="AN41" s="63"/>
      <c r="AO41" s="63"/>
      <c r="AP41" s="63"/>
      <c r="AQ41" s="63"/>
      <c r="AR41" s="64"/>
      <c r="AS41" s="63"/>
      <c r="AT41" s="63"/>
      <c r="AU41" s="63"/>
    </row>
    <row r="42" ht="15.0" customHeight="1">
      <c r="A42" s="27" t="s">
        <v>139</v>
      </c>
      <c r="B42" s="42" t="s">
        <v>32</v>
      </c>
      <c r="C42" s="67" t="s">
        <v>140</v>
      </c>
      <c r="D42" s="61">
        <v>1.0</v>
      </c>
      <c r="E42" s="61">
        <v>1.0</v>
      </c>
      <c r="F42" s="61">
        <v>0.0</v>
      </c>
      <c r="G42" s="62"/>
      <c r="H42" s="63"/>
      <c r="I42" s="62"/>
      <c r="J42" s="62"/>
      <c r="K42" s="62"/>
      <c r="L42" s="62"/>
      <c r="M42" s="62"/>
      <c r="N42" s="62"/>
      <c r="O42" s="62"/>
      <c r="P42" s="62"/>
      <c r="Q42" s="62"/>
      <c r="R42" s="63"/>
      <c r="S42" s="62"/>
      <c r="T42" s="62"/>
      <c r="U42" s="64"/>
      <c r="V42" s="64"/>
      <c r="W42" s="64"/>
      <c r="X42" s="65"/>
      <c r="Y42" s="65"/>
      <c r="Z42" s="65"/>
      <c r="AA42" s="65"/>
      <c r="AB42" s="65"/>
      <c r="AC42" s="65"/>
      <c r="AD42" s="65"/>
      <c r="AE42" s="65"/>
      <c r="AF42" s="65"/>
      <c r="AG42" s="65"/>
      <c r="AH42" s="65"/>
      <c r="AI42" s="65"/>
      <c r="AJ42" s="63"/>
      <c r="AK42" s="63"/>
      <c r="AL42" s="63"/>
      <c r="AM42" s="63"/>
      <c r="AN42" s="63"/>
      <c r="AO42" s="63"/>
      <c r="AP42" s="63"/>
      <c r="AQ42" s="63"/>
      <c r="AR42" s="63"/>
      <c r="AS42" s="63"/>
      <c r="AT42" s="63"/>
      <c r="AU42" s="63"/>
    </row>
    <row r="43" ht="15.0" customHeight="1">
      <c r="A43" s="27" t="s">
        <v>139</v>
      </c>
      <c r="B43" s="42" t="s">
        <v>33</v>
      </c>
      <c r="C43" s="67" t="s">
        <v>140</v>
      </c>
      <c r="D43" s="61">
        <v>1.0</v>
      </c>
      <c r="E43" s="61">
        <v>1.0</v>
      </c>
      <c r="F43" s="61">
        <v>0.0</v>
      </c>
      <c r="G43" s="62"/>
      <c r="H43" s="63"/>
      <c r="I43" s="62"/>
      <c r="J43" s="62"/>
      <c r="K43" s="62"/>
      <c r="L43" s="62"/>
      <c r="M43" s="62"/>
      <c r="N43" s="62"/>
      <c r="O43" s="62"/>
      <c r="P43" s="62"/>
      <c r="Q43" s="62"/>
      <c r="R43" s="63"/>
      <c r="S43" s="62"/>
      <c r="T43" s="62"/>
      <c r="U43" s="64"/>
      <c r="V43" s="64"/>
      <c r="W43" s="64"/>
      <c r="X43" s="65"/>
      <c r="Y43" s="65"/>
      <c r="Z43" s="65"/>
      <c r="AA43" s="65"/>
      <c r="AB43" s="65"/>
      <c r="AC43" s="65"/>
      <c r="AD43" s="65"/>
      <c r="AE43" s="65"/>
      <c r="AF43" s="65"/>
      <c r="AG43" s="65"/>
      <c r="AH43" s="65"/>
      <c r="AI43" s="65"/>
      <c r="AJ43" s="63"/>
      <c r="AK43" s="63"/>
      <c r="AL43" s="63"/>
      <c r="AM43" s="63"/>
      <c r="AN43" s="63"/>
      <c r="AO43" s="63"/>
      <c r="AP43" s="63"/>
      <c r="AQ43" s="63"/>
      <c r="AR43" s="63"/>
      <c r="AS43" s="63"/>
      <c r="AT43" s="63"/>
      <c r="AU43" s="63"/>
    </row>
    <row r="44" ht="15.0" customHeight="1">
      <c r="A44" s="27" t="s">
        <v>139</v>
      </c>
      <c r="B44" s="35" t="s">
        <v>34</v>
      </c>
      <c r="C44" s="67" t="s">
        <v>140</v>
      </c>
      <c r="D44" s="61">
        <v>1.0</v>
      </c>
      <c r="E44" s="61">
        <v>0.0</v>
      </c>
      <c r="F44" s="61">
        <v>1.0</v>
      </c>
      <c r="G44" s="62"/>
      <c r="H44" s="63"/>
      <c r="I44" s="62"/>
      <c r="J44" s="62"/>
      <c r="K44" s="62"/>
      <c r="L44" s="62"/>
      <c r="M44" s="62"/>
      <c r="N44" s="62"/>
      <c r="O44" s="62"/>
      <c r="P44" s="62"/>
      <c r="Q44" s="62"/>
      <c r="R44" s="63"/>
      <c r="S44" s="62"/>
      <c r="T44" s="62"/>
      <c r="U44" s="64"/>
      <c r="V44" s="64"/>
      <c r="W44" s="64"/>
      <c r="X44" s="65"/>
      <c r="Y44" s="65"/>
      <c r="Z44" s="65"/>
      <c r="AA44" s="65"/>
      <c r="AB44" s="65"/>
      <c r="AC44" s="65"/>
      <c r="AD44" s="65"/>
      <c r="AE44" s="65"/>
      <c r="AF44" s="65"/>
      <c r="AG44" s="65"/>
      <c r="AH44" s="65"/>
      <c r="AI44" s="65"/>
      <c r="AJ44" s="63"/>
      <c r="AK44" s="63"/>
      <c r="AL44" s="63"/>
      <c r="AM44" s="63"/>
      <c r="AN44" s="63"/>
      <c r="AO44" s="63"/>
      <c r="AP44" s="63"/>
      <c r="AQ44" s="63"/>
      <c r="AR44" s="63"/>
      <c r="AS44" s="63"/>
      <c r="AT44" s="63"/>
      <c r="AU44" s="63"/>
    </row>
    <row r="45" ht="15.0" customHeight="1">
      <c r="A45" s="27" t="s">
        <v>139</v>
      </c>
      <c r="B45" s="35" t="s">
        <v>35</v>
      </c>
      <c r="C45" s="67" t="s">
        <v>140</v>
      </c>
      <c r="D45" s="61">
        <v>1.0</v>
      </c>
      <c r="E45" s="61">
        <v>1.0</v>
      </c>
      <c r="F45" s="61">
        <v>0.0</v>
      </c>
      <c r="G45" s="62"/>
      <c r="H45" s="63"/>
      <c r="I45" s="62"/>
      <c r="J45" s="62"/>
      <c r="K45" s="62"/>
      <c r="L45" s="62"/>
      <c r="M45" s="62"/>
      <c r="N45" s="62"/>
      <c r="O45" s="62"/>
      <c r="P45" s="62"/>
      <c r="Q45" s="62"/>
      <c r="R45" s="63"/>
      <c r="S45" s="62"/>
      <c r="T45" s="62"/>
      <c r="U45" s="64"/>
      <c r="V45" s="64"/>
      <c r="W45" s="64"/>
      <c r="X45" s="65"/>
      <c r="Y45" s="65"/>
      <c r="Z45" s="65"/>
      <c r="AA45" s="65"/>
      <c r="AB45" s="65"/>
      <c r="AC45" s="65"/>
      <c r="AD45" s="66"/>
      <c r="AE45" s="65"/>
      <c r="AF45" s="65"/>
      <c r="AG45" s="65"/>
      <c r="AH45" s="65"/>
      <c r="AI45" s="65"/>
      <c r="AJ45" s="63"/>
      <c r="AK45" s="63"/>
      <c r="AL45" s="63"/>
      <c r="AM45" s="63"/>
      <c r="AN45" s="63"/>
      <c r="AO45" s="63"/>
      <c r="AP45" s="63"/>
      <c r="AQ45" s="63"/>
      <c r="AR45" s="63"/>
      <c r="AS45" s="63"/>
      <c r="AT45" s="63"/>
      <c r="AU45" s="63"/>
    </row>
    <row r="46" ht="15.0" customHeight="1">
      <c r="A46" s="27" t="s">
        <v>139</v>
      </c>
      <c r="B46" s="42" t="s">
        <v>36</v>
      </c>
      <c r="C46" s="67" t="s">
        <v>140</v>
      </c>
      <c r="D46" s="61">
        <v>1.0</v>
      </c>
      <c r="E46" s="61">
        <v>1.0</v>
      </c>
      <c r="F46" s="61">
        <v>0.0</v>
      </c>
      <c r="G46" s="64"/>
      <c r="H46" s="63"/>
      <c r="I46" s="62"/>
      <c r="J46" s="64"/>
      <c r="K46" s="62"/>
      <c r="L46" s="62"/>
      <c r="M46" s="62"/>
      <c r="N46" s="62"/>
      <c r="O46" s="64"/>
      <c r="P46" s="64"/>
      <c r="Q46" s="62"/>
      <c r="R46" s="63"/>
      <c r="S46" s="64"/>
      <c r="T46" s="62"/>
      <c r="U46" s="64"/>
      <c r="V46" s="64"/>
      <c r="W46" s="64"/>
      <c r="X46" s="65"/>
      <c r="Y46" s="65"/>
      <c r="Z46" s="65"/>
      <c r="AA46" s="65"/>
      <c r="AB46" s="65"/>
      <c r="AC46" s="65"/>
      <c r="AD46" s="65"/>
      <c r="AE46" s="65"/>
      <c r="AF46" s="65"/>
      <c r="AG46" s="65"/>
      <c r="AH46" s="65"/>
      <c r="AI46" s="65"/>
      <c r="AJ46" s="63"/>
      <c r="AK46" s="63"/>
      <c r="AL46" s="63"/>
      <c r="AM46" s="63"/>
      <c r="AN46" s="63"/>
      <c r="AO46" s="63"/>
      <c r="AP46" s="63"/>
      <c r="AQ46" s="63"/>
      <c r="AR46" s="63"/>
      <c r="AS46" s="63"/>
      <c r="AT46" s="63"/>
      <c r="AU46" s="63"/>
    </row>
    <row r="47" ht="15.0" customHeight="1">
      <c r="A47" s="27" t="s">
        <v>139</v>
      </c>
      <c r="B47" s="42" t="s">
        <v>37</v>
      </c>
      <c r="C47" s="67" t="s">
        <v>140</v>
      </c>
      <c r="D47" s="61">
        <v>1.0</v>
      </c>
      <c r="E47" s="61">
        <v>2.0</v>
      </c>
      <c r="F47" s="61">
        <v>0.0</v>
      </c>
      <c r="G47" s="62"/>
      <c r="H47" s="63"/>
      <c r="I47" s="62"/>
      <c r="J47" s="62"/>
      <c r="K47" s="62"/>
      <c r="L47" s="62"/>
      <c r="M47" s="62"/>
      <c r="N47" s="62"/>
      <c r="O47" s="62"/>
      <c r="P47" s="62"/>
      <c r="Q47" s="62"/>
      <c r="R47" s="63"/>
      <c r="S47" s="62"/>
      <c r="T47" s="62"/>
      <c r="U47" s="64"/>
      <c r="V47" s="64"/>
      <c r="W47" s="64"/>
      <c r="X47" s="65"/>
      <c r="Y47" s="65"/>
      <c r="Z47" s="65"/>
      <c r="AA47" s="65"/>
      <c r="AB47" s="65"/>
      <c r="AC47" s="65"/>
      <c r="AD47" s="65"/>
      <c r="AE47" s="65"/>
      <c r="AF47" s="65"/>
      <c r="AG47" s="65"/>
      <c r="AH47" s="65"/>
      <c r="AI47" s="65"/>
      <c r="AJ47" s="63"/>
      <c r="AK47" s="63"/>
      <c r="AL47" s="63"/>
      <c r="AM47" s="63"/>
      <c r="AN47" s="63"/>
      <c r="AO47" s="63"/>
      <c r="AP47" s="63"/>
      <c r="AQ47" s="63"/>
      <c r="AR47" s="63"/>
      <c r="AS47" s="63"/>
      <c r="AT47" s="63"/>
      <c r="AU47" s="63"/>
    </row>
    <row r="48" ht="15.0" customHeight="1">
      <c r="A48" s="27" t="s">
        <v>139</v>
      </c>
      <c r="B48" s="42" t="s">
        <v>38</v>
      </c>
      <c r="C48" s="67" t="s">
        <v>140</v>
      </c>
      <c r="D48" s="61">
        <v>1.0</v>
      </c>
      <c r="E48" s="61">
        <v>0.0</v>
      </c>
      <c r="F48" s="61">
        <v>0.0</v>
      </c>
      <c r="G48" s="64"/>
      <c r="H48" s="63"/>
      <c r="I48" s="62"/>
      <c r="J48" s="64"/>
      <c r="K48" s="62"/>
      <c r="L48" s="62"/>
      <c r="M48" s="62"/>
      <c r="N48" s="62"/>
      <c r="O48" s="64"/>
      <c r="P48" s="64"/>
      <c r="Q48" s="62"/>
      <c r="R48" s="63"/>
      <c r="S48" s="64"/>
      <c r="T48" s="62"/>
      <c r="U48" s="64"/>
      <c r="V48" s="64"/>
      <c r="W48" s="64"/>
      <c r="X48" s="65"/>
      <c r="Y48" s="65"/>
      <c r="Z48" s="65"/>
      <c r="AA48" s="65"/>
      <c r="AB48" s="65"/>
      <c r="AC48" s="65"/>
      <c r="AD48" s="65"/>
      <c r="AE48" s="65"/>
      <c r="AF48" s="65"/>
      <c r="AG48" s="65"/>
      <c r="AH48" s="65"/>
      <c r="AI48" s="65"/>
      <c r="AJ48" s="63"/>
      <c r="AK48" s="63"/>
      <c r="AL48" s="63"/>
      <c r="AM48" s="63"/>
      <c r="AN48" s="63"/>
      <c r="AO48" s="63"/>
      <c r="AP48" s="63"/>
      <c r="AQ48" s="63"/>
      <c r="AR48" s="63"/>
      <c r="AS48" s="63"/>
      <c r="AT48" s="63"/>
      <c r="AU48" s="63"/>
    </row>
    <row r="49" ht="15.0" customHeight="1">
      <c r="A49" s="27" t="s">
        <v>139</v>
      </c>
      <c r="B49" s="42" t="s">
        <v>39</v>
      </c>
      <c r="C49" s="67" t="s">
        <v>140</v>
      </c>
      <c r="D49" s="61">
        <v>3.0</v>
      </c>
      <c r="E49" s="61">
        <v>0.0</v>
      </c>
      <c r="F49" s="61">
        <v>1.0</v>
      </c>
      <c r="G49" s="62"/>
      <c r="H49" s="63"/>
      <c r="I49" s="62"/>
      <c r="J49" s="62"/>
      <c r="K49" s="62"/>
      <c r="L49" s="62"/>
      <c r="M49" s="62"/>
      <c r="N49" s="62"/>
      <c r="O49" s="62"/>
      <c r="P49" s="62"/>
      <c r="Q49" s="62"/>
      <c r="R49" s="63"/>
      <c r="S49" s="62"/>
      <c r="T49" s="62"/>
      <c r="U49" s="64"/>
      <c r="V49" s="62"/>
      <c r="W49" s="64"/>
      <c r="X49" s="65"/>
      <c r="Y49" s="65"/>
      <c r="Z49" s="65"/>
      <c r="AA49" s="65"/>
      <c r="AB49" s="65"/>
      <c r="AC49" s="65"/>
      <c r="AD49" s="65"/>
      <c r="AE49" s="65"/>
      <c r="AF49" s="65"/>
      <c r="AG49" s="65"/>
      <c r="AH49" s="65"/>
      <c r="AI49" s="65"/>
      <c r="AJ49" s="63"/>
      <c r="AK49" s="63"/>
      <c r="AL49" s="63"/>
      <c r="AM49" s="63"/>
      <c r="AN49" s="63"/>
      <c r="AO49" s="63"/>
      <c r="AP49" s="63"/>
      <c r="AQ49" s="63"/>
      <c r="AR49" s="63"/>
      <c r="AS49" s="63"/>
      <c r="AT49" s="63"/>
      <c r="AU49" s="63"/>
    </row>
    <row r="50" ht="15.0" customHeight="1">
      <c r="A50" s="27" t="s">
        <v>139</v>
      </c>
      <c r="B50" s="42" t="s">
        <v>40</v>
      </c>
      <c r="C50" s="67" t="s">
        <v>140</v>
      </c>
      <c r="D50" s="61">
        <v>1.0</v>
      </c>
      <c r="E50" s="61">
        <v>1.0</v>
      </c>
      <c r="F50" s="61">
        <v>0.0</v>
      </c>
      <c r="G50" s="62"/>
      <c r="H50" s="63"/>
      <c r="I50" s="62"/>
      <c r="J50" s="62"/>
      <c r="K50" s="62"/>
      <c r="L50" s="62"/>
      <c r="M50" s="62"/>
      <c r="N50" s="62"/>
      <c r="O50" s="62"/>
      <c r="P50" s="62"/>
      <c r="Q50" s="62"/>
      <c r="R50" s="63"/>
      <c r="S50" s="62"/>
      <c r="T50" s="62"/>
      <c r="U50" s="64"/>
      <c r="V50" s="64"/>
      <c r="W50" s="64"/>
      <c r="X50" s="65"/>
      <c r="Y50" s="65"/>
      <c r="Z50" s="65"/>
      <c r="AA50" s="65"/>
      <c r="AB50" s="65"/>
      <c r="AC50" s="65"/>
      <c r="AD50" s="65"/>
      <c r="AE50" s="65"/>
      <c r="AF50" s="65"/>
      <c r="AG50" s="65"/>
      <c r="AH50" s="65"/>
      <c r="AI50" s="65"/>
      <c r="AJ50" s="63"/>
      <c r="AK50" s="63"/>
      <c r="AL50" s="63"/>
      <c r="AM50" s="63"/>
      <c r="AN50" s="63"/>
      <c r="AO50" s="63"/>
      <c r="AP50" s="63"/>
      <c r="AQ50" s="63"/>
      <c r="AR50" s="63"/>
      <c r="AS50" s="63"/>
      <c r="AT50" s="63"/>
      <c r="AU50" s="63"/>
    </row>
    <row r="51" ht="15.0" customHeight="1">
      <c r="A51" s="27" t="s">
        <v>139</v>
      </c>
      <c r="B51" s="42" t="s">
        <v>41</v>
      </c>
      <c r="C51" s="67" t="s">
        <v>140</v>
      </c>
      <c r="D51" s="61">
        <v>1.0</v>
      </c>
      <c r="E51" s="61">
        <v>1.0</v>
      </c>
      <c r="F51" s="61">
        <v>1.0</v>
      </c>
      <c r="G51" s="62"/>
      <c r="H51" s="63"/>
      <c r="I51" s="62"/>
      <c r="J51" s="62"/>
      <c r="K51" s="62"/>
      <c r="L51" s="62"/>
      <c r="M51" s="62"/>
      <c r="N51" s="62"/>
      <c r="O51" s="62"/>
      <c r="P51" s="62"/>
      <c r="Q51" s="62"/>
      <c r="R51" s="63"/>
      <c r="S51" s="62"/>
      <c r="T51" s="62"/>
      <c r="U51" s="64"/>
      <c r="V51" s="64"/>
      <c r="W51" s="64"/>
      <c r="X51" s="65"/>
      <c r="Y51" s="65"/>
      <c r="Z51" s="65"/>
      <c r="AA51" s="65"/>
      <c r="AB51" s="65"/>
      <c r="AC51" s="65"/>
      <c r="AD51" s="65"/>
      <c r="AE51" s="65"/>
      <c r="AF51" s="65"/>
      <c r="AG51" s="65"/>
      <c r="AH51" s="65"/>
      <c r="AI51" s="65"/>
      <c r="AJ51" s="63"/>
      <c r="AK51" s="63"/>
      <c r="AL51" s="63"/>
      <c r="AM51" s="63"/>
      <c r="AN51" s="63"/>
      <c r="AO51" s="63"/>
      <c r="AP51" s="63"/>
      <c r="AQ51" s="63"/>
      <c r="AR51" s="63"/>
      <c r="AS51" s="64"/>
      <c r="AT51" s="63"/>
      <c r="AU51" s="63"/>
    </row>
    <row r="52" ht="15.0" customHeight="1">
      <c r="A52" s="27" t="s">
        <v>139</v>
      </c>
      <c r="B52" s="42" t="s">
        <v>42</v>
      </c>
      <c r="C52" s="67" t="s">
        <v>140</v>
      </c>
      <c r="D52" s="61">
        <v>1.0</v>
      </c>
      <c r="E52" s="61">
        <v>0.0</v>
      </c>
      <c r="F52" s="61">
        <v>0.0</v>
      </c>
      <c r="G52" s="62"/>
      <c r="H52" s="63"/>
      <c r="I52" s="62"/>
      <c r="J52" s="62"/>
      <c r="K52" s="62"/>
      <c r="L52" s="62"/>
      <c r="M52" s="62"/>
      <c r="N52" s="62"/>
      <c r="O52" s="62"/>
      <c r="P52" s="62"/>
      <c r="Q52" s="62"/>
      <c r="R52" s="63"/>
      <c r="S52" s="62"/>
      <c r="T52" s="62"/>
      <c r="U52" s="64"/>
      <c r="V52" s="64"/>
      <c r="W52" s="64"/>
      <c r="X52" s="65"/>
      <c r="Y52" s="65"/>
      <c r="Z52" s="65"/>
      <c r="AA52" s="65"/>
      <c r="AB52" s="65"/>
      <c r="AC52" s="65"/>
      <c r="AD52" s="65"/>
      <c r="AE52" s="65"/>
      <c r="AF52" s="66"/>
      <c r="AG52" s="65"/>
      <c r="AH52" s="65"/>
      <c r="AI52" s="65"/>
      <c r="AJ52" s="63"/>
      <c r="AK52" s="63"/>
      <c r="AL52" s="63"/>
      <c r="AM52" s="63"/>
      <c r="AN52" s="63"/>
      <c r="AO52" s="63"/>
      <c r="AP52" s="63"/>
      <c r="AQ52" s="63"/>
      <c r="AR52" s="63"/>
      <c r="AS52" s="63"/>
      <c r="AT52" s="63"/>
      <c r="AU52" s="63"/>
    </row>
    <row r="53" ht="15.0" customHeight="1">
      <c r="A53" s="27" t="s">
        <v>139</v>
      </c>
      <c r="B53" s="42" t="s">
        <v>43</v>
      </c>
      <c r="C53" s="67" t="s">
        <v>140</v>
      </c>
      <c r="D53" s="61">
        <v>1.0</v>
      </c>
      <c r="E53" s="61">
        <v>1.0</v>
      </c>
      <c r="F53" s="61">
        <v>0.0</v>
      </c>
      <c r="G53" s="64"/>
      <c r="H53" s="63"/>
      <c r="I53" s="62"/>
      <c r="J53" s="64"/>
      <c r="K53" s="62"/>
      <c r="L53" s="62"/>
      <c r="M53" s="62"/>
      <c r="N53" s="62"/>
      <c r="O53" s="64"/>
      <c r="P53" s="64"/>
      <c r="Q53" s="62"/>
      <c r="R53" s="63"/>
      <c r="S53" s="64"/>
      <c r="T53" s="62"/>
      <c r="U53" s="64"/>
      <c r="V53" s="64"/>
      <c r="W53" s="64"/>
      <c r="X53" s="65"/>
      <c r="Y53" s="65"/>
      <c r="Z53" s="65"/>
      <c r="AA53" s="65"/>
      <c r="AB53" s="65"/>
      <c r="AC53" s="65"/>
      <c r="AD53" s="65"/>
      <c r="AE53" s="65"/>
      <c r="AF53" s="65"/>
      <c r="AG53" s="65"/>
      <c r="AH53" s="65"/>
      <c r="AI53" s="65"/>
      <c r="AJ53" s="63"/>
      <c r="AK53" s="63"/>
      <c r="AL53" s="63"/>
      <c r="AM53" s="63"/>
      <c r="AN53" s="63"/>
      <c r="AO53" s="63"/>
      <c r="AP53" s="63"/>
      <c r="AQ53" s="63"/>
      <c r="AR53" s="63"/>
      <c r="AS53" s="63"/>
      <c r="AT53" s="63"/>
      <c r="AU53" s="63"/>
    </row>
    <row r="54" ht="15.0" customHeight="1">
      <c r="A54" s="27" t="s">
        <v>139</v>
      </c>
      <c r="B54" s="42" t="s">
        <v>44</v>
      </c>
      <c r="C54" s="67" t="s">
        <v>140</v>
      </c>
      <c r="D54" s="61">
        <v>1.0</v>
      </c>
      <c r="E54" s="61">
        <v>1.0</v>
      </c>
      <c r="F54" s="61">
        <v>0.0</v>
      </c>
      <c r="G54" s="62"/>
      <c r="H54" s="63"/>
      <c r="I54" s="62"/>
      <c r="J54" s="62"/>
      <c r="K54" s="62"/>
      <c r="L54" s="62"/>
      <c r="M54" s="62"/>
      <c r="N54" s="62"/>
      <c r="O54" s="62"/>
      <c r="P54" s="62"/>
      <c r="Q54" s="62"/>
      <c r="R54" s="63"/>
      <c r="S54" s="62"/>
      <c r="T54" s="62"/>
      <c r="U54" s="64"/>
      <c r="V54" s="64"/>
      <c r="W54" s="64"/>
      <c r="X54" s="65"/>
      <c r="Y54" s="65"/>
      <c r="Z54" s="65"/>
      <c r="AA54" s="65"/>
      <c r="AB54" s="65"/>
      <c r="AC54" s="65"/>
      <c r="AD54" s="65"/>
      <c r="AE54" s="65"/>
      <c r="AF54" s="65"/>
      <c r="AG54" s="65"/>
      <c r="AH54" s="65"/>
      <c r="AI54" s="65"/>
      <c r="AJ54" s="63"/>
      <c r="AK54" s="63"/>
      <c r="AL54" s="63"/>
      <c r="AM54" s="63"/>
      <c r="AN54" s="63"/>
      <c r="AO54" s="63"/>
      <c r="AP54" s="63"/>
      <c r="AQ54" s="63"/>
      <c r="AR54" s="63"/>
      <c r="AS54" s="63"/>
      <c r="AT54" s="63"/>
      <c r="AU54" s="63"/>
    </row>
    <row r="55" ht="15.75" customHeight="1">
      <c r="A55" s="27" t="s">
        <v>139</v>
      </c>
      <c r="B55" s="42" t="s">
        <v>45</v>
      </c>
      <c r="C55" s="67" t="s">
        <v>140</v>
      </c>
      <c r="D55" s="61">
        <v>1.0</v>
      </c>
      <c r="E55" s="61">
        <v>1.0</v>
      </c>
      <c r="F55" s="61">
        <v>1.0</v>
      </c>
      <c r="G55" s="64"/>
      <c r="H55" s="63"/>
      <c r="I55" s="62"/>
      <c r="J55" s="64"/>
      <c r="K55" s="62"/>
      <c r="L55" s="62"/>
      <c r="M55" s="62"/>
      <c r="N55" s="62"/>
      <c r="O55" s="64"/>
      <c r="P55" s="64"/>
      <c r="Q55" s="62"/>
      <c r="R55" s="63"/>
      <c r="S55" s="64"/>
      <c r="T55" s="62"/>
      <c r="U55" s="64"/>
      <c r="V55" s="64"/>
      <c r="W55" s="64"/>
      <c r="X55" s="65"/>
      <c r="Y55" s="65"/>
      <c r="Z55" s="65"/>
      <c r="AA55" s="65"/>
      <c r="AB55" s="65"/>
      <c r="AC55" s="65"/>
      <c r="AD55" s="65"/>
      <c r="AE55" s="65"/>
      <c r="AF55" s="65"/>
      <c r="AG55" s="65"/>
      <c r="AH55" s="65"/>
      <c r="AI55" s="65"/>
      <c r="AJ55" s="63"/>
      <c r="AK55" s="63"/>
      <c r="AL55" s="63"/>
      <c r="AM55" s="63"/>
      <c r="AN55" s="63"/>
      <c r="AO55" s="63"/>
      <c r="AP55" s="63"/>
      <c r="AQ55" s="63"/>
      <c r="AR55" s="63"/>
      <c r="AS55" s="63"/>
      <c r="AT55" s="63"/>
      <c r="AU55" s="63"/>
    </row>
    <row r="56" ht="15.75" customHeight="1">
      <c r="A56" s="27" t="s">
        <v>139</v>
      </c>
      <c r="B56" s="42" t="s">
        <v>46</v>
      </c>
      <c r="C56" s="67" t="s">
        <v>140</v>
      </c>
      <c r="D56" s="61">
        <v>1.0</v>
      </c>
      <c r="E56" s="61">
        <v>1.0</v>
      </c>
      <c r="F56" s="61">
        <v>0.0</v>
      </c>
      <c r="G56" s="62"/>
      <c r="H56" s="63"/>
      <c r="I56" s="62"/>
      <c r="J56" s="62"/>
      <c r="K56" s="62"/>
      <c r="L56" s="62"/>
      <c r="M56" s="62"/>
      <c r="N56" s="62"/>
      <c r="O56" s="62"/>
      <c r="P56" s="62"/>
      <c r="Q56" s="62"/>
      <c r="R56" s="63"/>
      <c r="S56" s="62"/>
      <c r="T56" s="62"/>
      <c r="U56" s="64"/>
      <c r="V56" s="62"/>
      <c r="W56" s="64"/>
      <c r="X56" s="65"/>
      <c r="Y56" s="65"/>
      <c r="Z56" s="65"/>
      <c r="AA56" s="65"/>
      <c r="AB56" s="65"/>
      <c r="AC56" s="65"/>
      <c r="AD56" s="65"/>
      <c r="AE56" s="65"/>
      <c r="AF56" s="65"/>
      <c r="AG56" s="65"/>
      <c r="AH56" s="65"/>
      <c r="AI56" s="65"/>
      <c r="AJ56" s="63"/>
      <c r="AK56" s="63"/>
      <c r="AL56" s="63"/>
      <c r="AM56" s="63"/>
      <c r="AN56" s="63"/>
      <c r="AO56" s="63"/>
      <c r="AP56" s="63"/>
      <c r="AQ56" s="63"/>
      <c r="AR56" s="63"/>
      <c r="AS56" s="63"/>
      <c r="AT56" s="63"/>
      <c r="AU56" s="63"/>
    </row>
    <row r="57" ht="15.75" customHeight="1">
      <c r="A57" s="27" t="s">
        <v>139</v>
      </c>
      <c r="B57" s="42" t="s">
        <v>47</v>
      </c>
      <c r="C57" s="67" t="s">
        <v>140</v>
      </c>
      <c r="D57" s="61">
        <v>2.0</v>
      </c>
      <c r="E57" s="61">
        <v>1.0</v>
      </c>
      <c r="F57" s="61">
        <v>0.0</v>
      </c>
      <c r="G57" s="62"/>
      <c r="H57" s="63"/>
      <c r="I57" s="62"/>
      <c r="J57" s="62"/>
      <c r="K57" s="62"/>
      <c r="L57" s="62"/>
      <c r="M57" s="62"/>
      <c r="N57" s="62"/>
      <c r="O57" s="62"/>
      <c r="P57" s="62"/>
      <c r="Q57" s="62"/>
      <c r="R57" s="63"/>
      <c r="S57" s="62"/>
      <c r="T57" s="62"/>
      <c r="U57" s="64"/>
      <c r="V57" s="64"/>
      <c r="W57" s="64"/>
      <c r="X57" s="65"/>
      <c r="Y57" s="65"/>
      <c r="Z57" s="65"/>
      <c r="AA57" s="65"/>
      <c r="AB57" s="65"/>
      <c r="AC57" s="65"/>
      <c r="AD57" s="65"/>
      <c r="AE57" s="65"/>
      <c r="AF57" s="65"/>
      <c r="AG57" s="65"/>
      <c r="AH57" s="65"/>
      <c r="AI57" s="65"/>
      <c r="AJ57" s="63"/>
      <c r="AK57" s="63"/>
      <c r="AL57" s="63"/>
      <c r="AM57" s="63"/>
      <c r="AN57" s="63"/>
      <c r="AO57" s="63"/>
      <c r="AP57" s="63"/>
      <c r="AQ57" s="63"/>
      <c r="AR57" s="63"/>
      <c r="AS57" s="63"/>
      <c r="AT57" s="63"/>
      <c r="AU57" s="63"/>
    </row>
    <row r="58" ht="15.75" customHeight="1">
      <c r="A58" s="27" t="s">
        <v>139</v>
      </c>
      <c r="B58" s="42" t="s">
        <v>48</v>
      </c>
      <c r="C58" s="67" t="s">
        <v>140</v>
      </c>
      <c r="D58" s="61">
        <v>3.0</v>
      </c>
      <c r="E58" s="61">
        <v>2.0</v>
      </c>
      <c r="F58" s="61">
        <v>3.0</v>
      </c>
      <c r="G58" s="62"/>
      <c r="H58" s="63"/>
      <c r="I58" s="62"/>
      <c r="J58" s="62"/>
      <c r="K58" s="62"/>
      <c r="L58" s="62"/>
      <c r="M58" s="62"/>
      <c r="N58" s="62"/>
      <c r="O58" s="62"/>
      <c r="P58" s="62"/>
      <c r="Q58" s="62"/>
      <c r="R58" s="63"/>
      <c r="S58" s="62"/>
      <c r="T58" s="62"/>
      <c r="U58" s="64"/>
      <c r="V58" s="64"/>
      <c r="W58" s="64"/>
      <c r="X58" s="65"/>
      <c r="Y58" s="65"/>
      <c r="Z58" s="65"/>
      <c r="AA58" s="65"/>
      <c r="AB58" s="65"/>
      <c r="AC58" s="65"/>
      <c r="AD58" s="65"/>
      <c r="AE58" s="65"/>
      <c r="AF58" s="65"/>
      <c r="AG58" s="65"/>
      <c r="AH58" s="65"/>
      <c r="AI58" s="65"/>
      <c r="AJ58" s="63"/>
      <c r="AK58" s="63"/>
      <c r="AL58" s="63"/>
      <c r="AM58" s="63"/>
      <c r="AN58" s="63"/>
      <c r="AO58" s="63"/>
      <c r="AP58" s="63"/>
      <c r="AQ58" s="63"/>
      <c r="AR58" s="63"/>
      <c r="AS58" s="63"/>
      <c r="AT58" s="63"/>
      <c r="AU58" s="63"/>
    </row>
    <row r="59" ht="15.75" customHeight="1">
      <c r="A59" s="27" t="s">
        <v>139</v>
      </c>
      <c r="B59" s="42" t="s">
        <v>49</v>
      </c>
      <c r="C59" s="67" t="s">
        <v>140</v>
      </c>
      <c r="D59" s="61">
        <v>1.0</v>
      </c>
      <c r="E59" s="61">
        <v>1.0</v>
      </c>
      <c r="F59" s="61">
        <v>0.0</v>
      </c>
      <c r="G59" s="62"/>
      <c r="H59" s="63"/>
      <c r="I59" s="62"/>
      <c r="J59" s="62"/>
      <c r="K59" s="62"/>
      <c r="L59" s="62"/>
      <c r="M59" s="62"/>
      <c r="N59" s="62"/>
      <c r="O59" s="62"/>
      <c r="P59" s="62"/>
      <c r="Q59" s="62"/>
      <c r="R59" s="63"/>
      <c r="S59" s="62"/>
      <c r="T59" s="62"/>
      <c r="U59" s="64"/>
      <c r="V59" s="64"/>
      <c r="W59" s="64"/>
      <c r="X59" s="65"/>
      <c r="Y59" s="65"/>
      <c r="Z59" s="65"/>
      <c r="AA59" s="65"/>
      <c r="AB59" s="65"/>
      <c r="AC59" s="65"/>
      <c r="AD59" s="65"/>
      <c r="AE59" s="65"/>
      <c r="AF59" s="65"/>
      <c r="AG59" s="65"/>
      <c r="AH59" s="65"/>
      <c r="AI59" s="65"/>
      <c r="AJ59" s="63"/>
      <c r="AK59" s="63"/>
      <c r="AL59" s="63"/>
      <c r="AM59" s="63"/>
      <c r="AN59" s="63"/>
      <c r="AO59" s="63"/>
      <c r="AP59" s="63"/>
      <c r="AQ59" s="63"/>
      <c r="AR59" s="63"/>
      <c r="AS59" s="64"/>
      <c r="AT59" s="63"/>
      <c r="AU59" s="63"/>
    </row>
    <row r="60" ht="15.75" customHeight="1">
      <c r="A60" s="27" t="s">
        <v>139</v>
      </c>
      <c r="B60" s="42" t="s">
        <v>50</v>
      </c>
      <c r="C60" s="67" t="s">
        <v>140</v>
      </c>
      <c r="D60" s="61">
        <v>4.0</v>
      </c>
      <c r="E60" s="61">
        <v>2.0</v>
      </c>
      <c r="F60" s="61">
        <v>1.0</v>
      </c>
      <c r="G60" s="64"/>
      <c r="H60" s="63"/>
      <c r="I60" s="62"/>
      <c r="J60" s="64"/>
      <c r="K60" s="62"/>
      <c r="L60" s="62"/>
      <c r="M60" s="62"/>
      <c r="N60" s="62"/>
      <c r="O60" s="64"/>
      <c r="P60" s="64"/>
      <c r="Q60" s="62"/>
      <c r="R60" s="63"/>
      <c r="S60" s="64"/>
      <c r="T60" s="62"/>
      <c r="U60" s="64"/>
      <c r="V60" s="64"/>
      <c r="W60" s="64"/>
      <c r="X60" s="65"/>
      <c r="Y60" s="65"/>
      <c r="Z60" s="65"/>
      <c r="AA60" s="65"/>
      <c r="AB60" s="65"/>
      <c r="AC60" s="65"/>
      <c r="AD60" s="65"/>
      <c r="AE60" s="65"/>
      <c r="AF60" s="65"/>
      <c r="AG60" s="65"/>
      <c r="AH60" s="65"/>
      <c r="AI60" s="65"/>
      <c r="AJ60" s="63"/>
      <c r="AK60" s="63"/>
      <c r="AL60" s="63"/>
      <c r="AM60" s="63"/>
      <c r="AN60" s="63"/>
      <c r="AO60" s="63"/>
      <c r="AP60" s="63"/>
      <c r="AQ60" s="63"/>
      <c r="AR60" s="63"/>
      <c r="AS60" s="63"/>
      <c r="AT60" s="63"/>
      <c r="AU60" s="63"/>
    </row>
    <row r="61" ht="15.75" customHeight="1">
      <c r="A61" s="27" t="s">
        <v>139</v>
      </c>
      <c r="B61" s="42" t="s">
        <v>51</v>
      </c>
      <c r="C61" s="67" t="s">
        <v>140</v>
      </c>
      <c r="D61" s="61">
        <v>4.0</v>
      </c>
      <c r="E61" s="61">
        <v>1.0</v>
      </c>
      <c r="F61" s="61">
        <v>0.0</v>
      </c>
      <c r="G61" s="62"/>
      <c r="H61" s="63"/>
      <c r="I61" s="62"/>
      <c r="J61" s="62"/>
      <c r="K61" s="62"/>
      <c r="L61" s="62"/>
      <c r="M61" s="62"/>
      <c r="N61" s="62"/>
      <c r="O61" s="62"/>
      <c r="P61" s="62"/>
      <c r="Q61" s="62"/>
      <c r="R61" s="63"/>
      <c r="S61" s="62"/>
      <c r="T61" s="62"/>
      <c r="U61" s="64"/>
      <c r="V61" s="64"/>
      <c r="W61" s="64"/>
      <c r="X61" s="65"/>
      <c r="Y61" s="65"/>
      <c r="Z61" s="65"/>
      <c r="AA61" s="65"/>
      <c r="AB61" s="65"/>
      <c r="AC61" s="65"/>
      <c r="AD61" s="65"/>
      <c r="AE61" s="65"/>
      <c r="AF61" s="65"/>
      <c r="AG61" s="65"/>
      <c r="AH61" s="65"/>
      <c r="AI61" s="65"/>
      <c r="AJ61" s="63"/>
      <c r="AK61" s="63"/>
      <c r="AL61" s="63"/>
      <c r="AM61" s="63"/>
      <c r="AN61" s="63"/>
      <c r="AO61" s="63"/>
      <c r="AP61" s="63"/>
      <c r="AQ61" s="63"/>
      <c r="AR61" s="63"/>
      <c r="AS61" s="63"/>
      <c r="AT61" s="63"/>
      <c r="AU61" s="63"/>
    </row>
    <row r="62" ht="15.75" customHeight="1">
      <c r="A62" s="27" t="s">
        <v>139</v>
      </c>
      <c r="B62" s="42" t="s">
        <v>52</v>
      </c>
      <c r="C62" s="67" t="s">
        <v>140</v>
      </c>
      <c r="D62" s="61">
        <v>1.0</v>
      </c>
      <c r="E62" s="61">
        <v>1.0</v>
      </c>
      <c r="F62" s="61">
        <v>2.0</v>
      </c>
      <c r="G62" s="62"/>
      <c r="H62" s="63"/>
      <c r="I62" s="62"/>
      <c r="J62" s="62"/>
      <c r="K62" s="62"/>
      <c r="L62" s="62"/>
      <c r="M62" s="62"/>
      <c r="N62" s="62"/>
      <c r="O62" s="62"/>
      <c r="P62" s="62"/>
      <c r="Q62" s="62"/>
      <c r="R62" s="63"/>
      <c r="S62" s="62"/>
      <c r="T62" s="62"/>
      <c r="U62" s="64"/>
      <c r="V62" s="62"/>
      <c r="W62" s="64"/>
      <c r="X62" s="65"/>
      <c r="Y62" s="65"/>
      <c r="Z62" s="65"/>
      <c r="AA62" s="65"/>
      <c r="AB62" s="65"/>
      <c r="AC62" s="65"/>
      <c r="AD62" s="65"/>
      <c r="AE62" s="65"/>
      <c r="AF62" s="65"/>
      <c r="AG62" s="65"/>
      <c r="AH62" s="65"/>
      <c r="AI62" s="65"/>
      <c r="AJ62" s="63"/>
      <c r="AK62" s="63"/>
      <c r="AL62" s="63"/>
      <c r="AM62" s="63"/>
      <c r="AN62" s="63"/>
      <c r="AO62" s="63"/>
      <c r="AP62" s="63"/>
      <c r="AQ62" s="63"/>
      <c r="AR62" s="63"/>
      <c r="AS62" s="63"/>
      <c r="AT62" s="63"/>
      <c r="AU62" s="63"/>
    </row>
    <row r="63" ht="15.75" customHeight="1">
      <c r="A63" s="27" t="s">
        <v>139</v>
      </c>
      <c r="B63" s="42" t="s">
        <v>53</v>
      </c>
      <c r="C63" s="67" t="s">
        <v>140</v>
      </c>
      <c r="D63" s="61">
        <v>2.0</v>
      </c>
      <c r="E63" s="61">
        <v>1.0</v>
      </c>
      <c r="F63" s="61">
        <v>0.0</v>
      </c>
      <c r="G63" s="64"/>
      <c r="H63" s="63"/>
      <c r="I63" s="62"/>
      <c r="J63" s="64"/>
      <c r="K63" s="62"/>
      <c r="L63" s="62"/>
      <c r="M63" s="62"/>
      <c r="N63" s="62"/>
      <c r="O63" s="64"/>
      <c r="P63" s="64"/>
      <c r="Q63" s="62"/>
      <c r="R63" s="63"/>
      <c r="S63" s="64"/>
      <c r="T63" s="62"/>
      <c r="U63" s="64"/>
      <c r="V63" s="64"/>
      <c r="W63" s="64"/>
      <c r="X63" s="65"/>
      <c r="Y63" s="65"/>
      <c r="Z63" s="65"/>
      <c r="AA63" s="65"/>
      <c r="AB63" s="65"/>
      <c r="AC63" s="66"/>
      <c r="AD63" s="65"/>
      <c r="AE63" s="65"/>
      <c r="AF63" s="65"/>
      <c r="AG63" s="65"/>
      <c r="AH63" s="65"/>
      <c r="AI63" s="65"/>
      <c r="AJ63" s="63"/>
      <c r="AK63" s="63"/>
      <c r="AL63" s="63"/>
      <c r="AM63" s="63"/>
      <c r="AN63" s="63"/>
      <c r="AO63" s="63"/>
      <c r="AP63" s="63"/>
      <c r="AQ63" s="63"/>
      <c r="AR63" s="63"/>
      <c r="AS63" s="63"/>
      <c r="AT63" s="63"/>
      <c r="AU63" s="63"/>
    </row>
    <row r="64" ht="15.75" customHeight="1">
      <c r="A64" s="27" t="s">
        <v>139</v>
      </c>
      <c r="B64" s="42" t="s">
        <v>54</v>
      </c>
      <c r="C64" s="67" t="s">
        <v>140</v>
      </c>
      <c r="D64" s="61">
        <v>1.0</v>
      </c>
      <c r="E64" s="61">
        <v>0.0</v>
      </c>
      <c r="F64" s="61">
        <v>1.0</v>
      </c>
      <c r="G64" s="62"/>
      <c r="H64" s="63"/>
      <c r="I64" s="62"/>
      <c r="J64" s="62"/>
      <c r="K64" s="62"/>
      <c r="L64" s="62"/>
      <c r="M64" s="62"/>
      <c r="N64" s="62"/>
      <c r="O64" s="62"/>
      <c r="P64" s="62"/>
      <c r="Q64" s="62"/>
      <c r="R64" s="63"/>
      <c r="S64" s="62"/>
      <c r="T64" s="62"/>
      <c r="U64" s="64"/>
      <c r="V64" s="64"/>
      <c r="W64" s="64"/>
      <c r="X64" s="65"/>
      <c r="Y64" s="65"/>
      <c r="Z64" s="65"/>
      <c r="AA64" s="65"/>
      <c r="AB64" s="65"/>
      <c r="AC64" s="65"/>
      <c r="AD64" s="65"/>
      <c r="AE64" s="65"/>
      <c r="AF64" s="65"/>
      <c r="AG64" s="65"/>
      <c r="AH64" s="65"/>
      <c r="AI64" s="65"/>
      <c r="AJ64" s="63"/>
      <c r="AK64" s="63"/>
      <c r="AL64" s="63"/>
      <c r="AM64" s="63"/>
      <c r="AN64" s="63"/>
      <c r="AO64" s="63"/>
      <c r="AP64" s="63"/>
      <c r="AQ64" s="63"/>
      <c r="AR64" s="63"/>
      <c r="AS64" s="63"/>
      <c r="AT64" s="63"/>
      <c r="AU64" s="63"/>
    </row>
    <row r="65" ht="15.75" customHeight="1">
      <c r="A65" s="27" t="s">
        <v>139</v>
      </c>
      <c r="B65" s="42" t="s">
        <v>55</v>
      </c>
      <c r="C65" s="67" t="s">
        <v>140</v>
      </c>
      <c r="D65" s="61">
        <v>1.0</v>
      </c>
      <c r="E65" s="61">
        <v>0.0</v>
      </c>
      <c r="F65" s="61">
        <v>0.0</v>
      </c>
      <c r="G65" s="62"/>
      <c r="H65" s="63"/>
      <c r="I65" s="62"/>
      <c r="J65" s="62"/>
      <c r="K65" s="62"/>
      <c r="L65" s="62"/>
      <c r="M65" s="62"/>
      <c r="N65" s="62"/>
      <c r="O65" s="62"/>
      <c r="P65" s="62"/>
      <c r="Q65" s="62"/>
      <c r="R65" s="63"/>
      <c r="S65" s="62"/>
      <c r="T65" s="62"/>
      <c r="U65" s="64"/>
      <c r="V65" s="64"/>
      <c r="W65" s="64"/>
      <c r="X65" s="65"/>
      <c r="Y65" s="65"/>
      <c r="Z65" s="65"/>
      <c r="AA65" s="65"/>
      <c r="AB65" s="65"/>
      <c r="AC65" s="65"/>
      <c r="AD65" s="65"/>
      <c r="AE65" s="65"/>
      <c r="AF65" s="65"/>
      <c r="AG65" s="65"/>
      <c r="AH65" s="65"/>
      <c r="AI65" s="65"/>
      <c r="AJ65" s="63"/>
      <c r="AK65" s="63"/>
      <c r="AL65" s="63"/>
      <c r="AM65" s="63"/>
      <c r="AN65" s="63"/>
      <c r="AO65" s="63"/>
      <c r="AP65" s="63"/>
      <c r="AQ65" s="63"/>
      <c r="AR65" s="63"/>
      <c r="AS65" s="63"/>
      <c r="AT65" s="63"/>
      <c r="AU65" s="63"/>
    </row>
    <row r="66" ht="15.75" customHeight="1">
      <c r="A66" s="27" t="s">
        <v>139</v>
      </c>
      <c r="B66" s="42" t="s">
        <v>56</v>
      </c>
      <c r="C66" s="67" t="s">
        <v>140</v>
      </c>
      <c r="D66" s="61">
        <v>1.0</v>
      </c>
      <c r="E66" s="61">
        <v>1.0</v>
      </c>
      <c r="F66" s="61">
        <v>0.0</v>
      </c>
      <c r="G66" s="62"/>
      <c r="H66" s="63"/>
      <c r="I66" s="62"/>
      <c r="J66" s="62"/>
      <c r="K66" s="62"/>
      <c r="L66" s="62"/>
      <c r="M66" s="62"/>
      <c r="N66" s="62"/>
      <c r="O66" s="62"/>
      <c r="P66" s="62"/>
      <c r="Q66" s="62"/>
      <c r="R66" s="63"/>
      <c r="S66" s="62"/>
      <c r="T66" s="62"/>
      <c r="U66" s="64"/>
      <c r="V66" s="64"/>
      <c r="W66" s="64"/>
      <c r="X66" s="65"/>
      <c r="Y66" s="65"/>
      <c r="Z66" s="65"/>
      <c r="AA66" s="65"/>
      <c r="AB66" s="65"/>
      <c r="AC66" s="65"/>
      <c r="AD66" s="65"/>
      <c r="AE66" s="65"/>
      <c r="AF66" s="65"/>
      <c r="AG66" s="65"/>
      <c r="AH66" s="65"/>
      <c r="AI66" s="65"/>
      <c r="AJ66" s="63"/>
      <c r="AK66" s="63"/>
      <c r="AL66" s="63"/>
      <c r="AM66" s="63"/>
      <c r="AN66" s="63"/>
      <c r="AO66" s="63"/>
      <c r="AP66" s="63"/>
      <c r="AQ66" s="63"/>
      <c r="AR66" s="63"/>
      <c r="AS66" s="63"/>
      <c r="AT66" s="63"/>
      <c r="AU66" s="63"/>
    </row>
    <row r="67" ht="15.75" customHeight="1">
      <c r="A67" s="27" t="s">
        <v>139</v>
      </c>
      <c r="B67" s="42" t="s">
        <v>57</v>
      </c>
      <c r="C67" s="67" t="s">
        <v>140</v>
      </c>
      <c r="D67" s="61">
        <v>4.0</v>
      </c>
      <c r="E67" s="61">
        <v>1.0</v>
      </c>
      <c r="F67" s="61">
        <v>0.0</v>
      </c>
      <c r="G67" s="62"/>
      <c r="H67" s="63"/>
      <c r="I67" s="62"/>
      <c r="J67" s="62"/>
      <c r="K67" s="62"/>
      <c r="L67" s="62"/>
      <c r="M67" s="62"/>
      <c r="N67" s="62"/>
      <c r="O67" s="62"/>
      <c r="P67" s="62"/>
      <c r="Q67" s="62"/>
      <c r="R67" s="63"/>
      <c r="S67" s="62"/>
      <c r="T67" s="62"/>
      <c r="U67" s="64"/>
      <c r="V67" s="64"/>
      <c r="W67" s="64"/>
      <c r="X67" s="65"/>
      <c r="Y67" s="65"/>
      <c r="Z67" s="66"/>
      <c r="AA67" s="65"/>
      <c r="AB67" s="65"/>
      <c r="AC67" s="65"/>
      <c r="AD67" s="65"/>
      <c r="AE67" s="65"/>
      <c r="AF67" s="65"/>
      <c r="AG67" s="65"/>
      <c r="AH67" s="65"/>
      <c r="AI67" s="65"/>
      <c r="AJ67" s="64"/>
      <c r="AK67" s="63"/>
      <c r="AL67" s="63"/>
      <c r="AM67" s="63"/>
      <c r="AN67" s="63"/>
      <c r="AO67" s="63"/>
      <c r="AP67" s="63"/>
      <c r="AQ67" s="63"/>
      <c r="AR67" s="63"/>
      <c r="AS67" s="63"/>
      <c r="AT67" s="63"/>
      <c r="AU67" s="63"/>
    </row>
    <row r="68" ht="15.75" customHeight="1">
      <c r="A68" s="27" t="s">
        <v>139</v>
      </c>
      <c r="B68" s="42" t="s">
        <v>58</v>
      </c>
      <c r="C68" s="67" t="s">
        <v>140</v>
      </c>
      <c r="D68" s="61">
        <v>1.0</v>
      </c>
      <c r="E68" s="61">
        <v>1.0</v>
      </c>
      <c r="F68" s="61">
        <v>0.0</v>
      </c>
      <c r="G68" s="64"/>
      <c r="H68" s="63"/>
      <c r="I68" s="62"/>
      <c r="J68" s="64"/>
      <c r="K68" s="62"/>
      <c r="L68" s="62"/>
      <c r="M68" s="62"/>
      <c r="N68" s="62"/>
      <c r="O68" s="64"/>
      <c r="P68" s="64"/>
      <c r="Q68" s="62"/>
      <c r="R68" s="63"/>
      <c r="S68" s="64"/>
      <c r="T68" s="62"/>
      <c r="U68" s="64"/>
      <c r="V68" s="64"/>
      <c r="W68" s="64"/>
      <c r="X68" s="65"/>
      <c r="Y68" s="65"/>
      <c r="Z68" s="65"/>
      <c r="AA68" s="65"/>
      <c r="AB68" s="65"/>
      <c r="AC68" s="65"/>
      <c r="AD68" s="65"/>
      <c r="AE68" s="65"/>
      <c r="AF68" s="65"/>
      <c r="AG68" s="65"/>
      <c r="AH68" s="65"/>
      <c r="AI68" s="65"/>
      <c r="AJ68" s="63"/>
      <c r="AK68" s="63"/>
      <c r="AL68" s="63"/>
      <c r="AM68" s="63"/>
      <c r="AN68" s="63"/>
      <c r="AO68" s="63"/>
      <c r="AP68" s="63"/>
      <c r="AQ68" s="63"/>
      <c r="AR68" s="63"/>
      <c r="AS68" s="63"/>
      <c r="AT68" s="63"/>
      <c r="AU68" s="63"/>
    </row>
    <row r="69" ht="15.75" customHeight="1">
      <c r="A69" s="27" t="s">
        <v>139</v>
      </c>
      <c r="B69" s="42" t="s">
        <v>59</v>
      </c>
      <c r="C69" s="67" t="s">
        <v>140</v>
      </c>
      <c r="D69" s="61">
        <v>3.0</v>
      </c>
      <c r="E69" s="61">
        <v>1.0</v>
      </c>
      <c r="F69" s="61">
        <v>3.0</v>
      </c>
      <c r="G69" s="62"/>
      <c r="H69" s="63"/>
      <c r="I69" s="62"/>
      <c r="J69" s="62"/>
      <c r="K69" s="62"/>
      <c r="L69" s="62"/>
      <c r="M69" s="62"/>
      <c r="N69" s="62"/>
      <c r="O69" s="62"/>
      <c r="P69" s="62"/>
      <c r="Q69" s="62"/>
      <c r="R69" s="63"/>
      <c r="S69" s="62"/>
      <c r="T69" s="62"/>
      <c r="U69" s="64"/>
      <c r="V69" s="64"/>
      <c r="W69" s="64"/>
      <c r="X69" s="65"/>
      <c r="Y69" s="65"/>
      <c r="Z69" s="65"/>
      <c r="AA69" s="65"/>
      <c r="AB69" s="65"/>
      <c r="AC69" s="65"/>
      <c r="AD69" s="65"/>
      <c r="AE69" s="65"/>
      <c r="AF69" s="65"/>
      <c r="AG69" s="65"/>
      <c r="AH69" s="65"/>
      <c r="AI69" s="65"/>
      <c r="AJ69" s="63"/>
      <c r="AK69" s="63"/>
      <c r="AL69" s="63"/>
      <c r="AM69" s="63"/>
      <c r="AN69" s="63"/>
      <c r="AO69" s="63"/>
      <c r="AP69" s="63"/>
      <c r="AQ69" s="63"/>
      <c r="AR69" s="63"/>
      <c r="AS69" s="63"/>
      <c r="AT69" s="63"/>
      <c r="AU69" s="63"/>
    </row>
    <row r="70" ht="15.75" customHeight="1">
      <c r="A70" s="27" t="s">
        <v>139</v>
      </c>
      <c r="B70" s="42" t="s">
        <v>60</v>
      </c>
      <c r="C70" s="67" t="s">
        <v>140</v>
      </c>
      <c r="D70" s="61">
        <v>1.0</v>
      </c>
      <c r="E70" s="61">
        <v>0.0</v>
      </c>
      <c r="F70" s="61">
        <v>1.0</v>
      </c>
      <c r="G70" s="62"/>
      <c r="H70" s="63"/>
      <c r="I70" s="62"/>
      <c r="J70" s="62"/>
      <c r="K70" s="62"/>
      <c r="L70" s="62"/>
      <c r="M70" s="62"/>
      <c r="N70" s="62"/>
      <c r="O70" s="62"/>
      <c r="P70" s="62"/>
      <c r="Q70" s="62"/>
      <c r="R70" s="63"/>
      <c r="S70" s="62"/>
      <c r="T70" s="62"/>
      <c r="U70" s="64"/>
      <c r="V70" s="64"/>
      <c r="W70" s="64"/>
      <c r="X70" s="65"/>
      <c r="Y70" s="65"/>
      <c r="Z70" s="65"/>
      <c r="AA70" s="65"/>
      <c r="AB70" s="65"/>
      <c r="AC70" s="65"/>
      <c r="AD70" s="65"/>
      <c r="AE70" s="65"/>
      <c r="AF70" s="65"/>
      <c r="AG70" s="65"/>
      <c r="AH70" s="65"/>
      <c r="AI70" s="65"/>
      <c r="AJ70" s="63"/>
      <c r="AK70" s="63"/>
      <c r="AL70" s="63"/>
      <c r="AM70" s="63"/>
      <c r="AN70" s="63"/>
      <c r="AO70" s="63"/>
      <c r="AP70" s="63"/>
      <c r="AQ70" s="63"/>
      <c r="AR70" s="63"/>
      <c r="AS70" s="63"/>
      <c r="AT70" s="63"/>
      <c r="AU70" s="63"/>
    </row>
    <row r="71" ht="15.75" customHeight="1">
      <c r="A71" s="27" t="s">
        <v>139</v>
      </c>
      <c r="B71" s="35" t="s">
        <v>27</v>
      </c>
      <c r="C71" s="60">
        <v>44276.0</v>
      </c>
      <c r="D71" s="61">
        <v>4.0</v>
      </c>
      <c r="E71" s="61">
        <v>0.0</v>
      </c>
      <c r="F71" s="61">
        <v>0.0</v>
      </c>
      <c r="G71" s="62"/>
      <c r="H71" s="63"/>
      <c r="I71" s="62"/>
      <c r="J71" s="62"/>
      <c r="K71" s="62"/>
      <c r="L71" s="62"/>
      <c r="M71" s="62"/>
      <c r="N71" s="62"/>
      <c r="O71" s="62"/>
      <c r="P71" s="62"/>
      <c r="Q71" s="62"/>
      <c r="R71" s="63"/>
      <c r="S71" s="62"/>
      <c r="T71" s="62"/>
      <c r="U71" s="64"/>
      <c r="V71" s="62"/>
      <c r="W71" s="64"/>
      <c r="X71" s="65"/>
      <c r="Y71" s="65"/>
      <c r="Z71" s="65"/>
      <c r="AA71" s="65"/>
      <c r="AB71" s="65"/>
      <c r="AC71" s="65"/>
      <c r="AD71" s="65"/>
      <c r="AE71" s="65"/>
      <c r="AF71" s="65"/>
      <c r="AG71" s="65"/>
      <c r="AH71" s="65"/>
      <c r="AI71" s="65"/>
      <c r="AJ71" s="63"/>
      <c r="AK71" s="63"/>
      <c r="AL71" s="63"/>
      <c r="AM71" s="63"/>
      <c r="AN71" s="63"/>
      <c r="AO71" s="63"/>
      <c r="AP71" s="63"/>
      <c r="AQ71" s="63"/>
      <c r="AR71" s="63"/>
      <c r="AS71" s="63"/>
      <c r="AT71" s="63"/>
      <c r="AU71" s="63"/>
    </row>
    <row r="72" ht="15.75" customHeight="1">
      <c r="A72" s="27" t="s">
        <v>139</v>
      </c>
      <c r="B72" s="42" t="s">
        <v>28</v>
      </c>
      <c r="C72" s="60">
        <v>44276.0</v>
      </c>
      <c r="D72" s="61">
        <v>3.0</v>
      </c>
      <c r="E72" s="61">
        <v>1.0</v>
      </c>
      <c r="F72" s="61">
        <v>3.0</v>
      </c>
      <c r="G72" s="62"/>
      <c r="H72" s="63"/>
      <c r="I72" s="62"/>
      <c r="J72" s="62"/>
      <c r="K72" s="62"/>
      <c r="L72" s="62"/>
      <c r="M72" s="62"/>
      <c r="N72" s="62"/>
      <c r="O72" s="62"/>
      <c r="P72" s="62"/>
      <c r="Q72" s="62"/>
      <c r="R72" s="63"/>
      <c r="S72" s="62"/>
      <c r="T72" s="62"/>
      <c r="U72" s="64"/>
      <c r="V72" s="64"/>
      <c r="W72" s="64"/>
      <c r="X72" s="65"/>
      <c r="Y72" s="65"/>
      <c r="Z72" s="65"/>
      <c r="AA72" s="65"/>
      <c r="AB72" s="65"/>
      <c r="AC72" s="65"/>
      <c r="AD72" s="65"/>
      <c r="AE72" s="65"/>
      <c r="AF72" s="65"/>
      <c r="AG72" s="65"/>
      <c r="AH72" s="65"/>
      <c r="AI72" s="65"/>
      <c r="AJ72" s="63"/>
      <c r="AK72" s="63"/>
      <c r="AL72" s="64"/>
      <c r="AM72" s="63"/>
      <c r="AN72" s="63"/>
      <c r="AO72" s="63"/>
      <c r="AP72" s="63"/>
      <c r="AQ72" s="63"/>
      <c r="AR72" s="63"/>
      <c r="AS72" s="63"/>
      <c r="AT72" s="63"/>
      <c r="AU72" s="63"/>
    </row>
    <row r="73" ht="15.75" customHeight="1">
      <c r="A73" s="27" t="s">
        <v>139</v>
      </c>
      <c r="B73" s="42" t="s">
        <v>29</v>
      </c>
      <c r="C73" s="60">
        <v>44276.0</v>
      </c>
      <c r="D73" s="61">
        <v>1.0</v>
      </c>
      <c r="E73" s="61">
        <v>1.0</v>
      </c>
      <c r="F73" s="61">
        <v>0.0</v>
      </c>
      <c r="G73" s="62"/>
      <c r="H73" s="63"/>
      <c r="I73" s="62"/>
      <c r="J73" s="62"/>
      <c r="K73" s="62"/>
      <c r="L73" s="62"/>
      <c r="M73" s="62"/>
      <c r="N73" s="62"/>
      <c r="O73" s="62"/>
      <c r="P73" s="62"/>
      <c r="Q73" s="62"/>
      <c r="R73" s="63"/>
      <c r="S73" s="62"/>
      <c r="T73" s="62"/>
      <c r="U73" s="64"/>
      <c r="V73" s="64"/>
      <c r="W73" s="64"/>
      <c r="X73" s="65"/>
      <c r="Y73" s="65"/>
      <c r="Z73" s="65"/>
      <c r="AA73" s="65"/>
      <c r="AB73" s="65"/>
      <c r="AC73" s="65"/>
      <c r="AD73" s="65"/>
      <c r="AE73" s="65"/>
      <c r="AF73" s="65"/>
      <c r="AG73" s="65"/>
      <c r="AH73" s="65"/>
      <c r="AI73" s="65"/>
      <c r="AJ73" s="63"/>
      <c r="AK73" s="63"/>
      <c r="AL73" s="63"/>
      <c r="AM73" s="63"/>
      <c r="AN73" s="63"/>
      <c r="AO73" s="63"/>
      <c r="AP73" s="63"/>
      <c r="AQ73" s="63"/>
      <c r="AR73" s="63"/>
      <c r="AS73" s="63"/>
      <c r="AT73" s="63"/>
      <c r="AU73" s="63"/>
    </row>
    <row r="74" ht="15.75" customHeight="1">
      <c r="A74" s="27" t="s">
        <v>139</v>
      </c>
      <c r="B74" s="42" t="s">
        <v>30</v>
      </c>
      <c r="C74" s="60">
        <v>44276.0</v>
      </c>
      <c r="D74" s="61">
        <v>1.0</v>
      </c>
      <c r="E74" s="61">
        <v>4.0</v>
      </c>
      <c r="F74" s="61">
        <v>1.0</v>
      </c>
      <c r="G74" s="64"/>
      <c r="H74" s="63"/>
      <c r="I74" s="62"/>
      <c r="J74" s="64"/>
      <c r="K74" s="62"/>
      <c r="L74" s="62"/>
      <c r="M74" s="62"/>
      <c r="N74" s="62"/>
      <c r="O74" s="64"/>
      <c r="P74" s="64"/>
      <c r="Q74" s="62"/>
      <c r="R74" s="63"/>
      <c r="S74" s="64"/>
      <c r="T74" s="62"/>
      <c r="U74" s="64"/>
      <c r="V74" s="64"/>
      <c r="W74" s="64"/>
      <c r="X74" s="65"/>
      <c r="Y74" s="65"/>
      <c r="Z74" s="65"/>
      <c r="AA74" s="65"/>
      <c r="AB74" s="65"/>
      <c r="AC74" s="65"/>
      <c r="AD74" s="65"/>
      <c r="AE74" s="65"/>
      <c r="AF74" s="65"/>
      <c r="AG74" s="65"/>
      <c r="AH74" s="65"/>
      <c r="AI74" s="65"/>
      <c r="AJ74" s="63"/>
      <c r="AK74" s="63"/>
      <c r="AL74" s="63"/>
      <c r="AM74" s="63"/>
      <c r="AN74" s="63"/>
      <c r="AO74" s="63"/>
      <c r="AP74" s="63"/>
      <c r="AQ74" s="63"/>
      <c r="AR74" s="63"/>
      <c r="AS74" s="63"/>
      <c r="AT74" s="63"/>
      <c r="AU74" s="63"/>
    </row>
    <row r="75" ht="15.75" customHeight="1">
      <c r="A75" s="27" t="s">
        <v>139</v>
      </c>
      <c r="B75" s="42" t="s">
        <v>31</v>
      </c>
      <c r="C75" s="60">
        <v>44276.0</v>
      </c>
      <c r="D75" s="61">
        <v>1.0</v>
      </c>
      <c r="E75" s="61">
        <v>0.0</v>
      </c>
      <c r="F75" s="61">
        <v>0.0</v>
      </c>
      <c r="G75" s="62"/>
      <c r="H75" s="63"/>
      <c r="I75" s="62"/>
      <c r="J75" s="62"/>
      <c r="K75" s="62"/>
      <c r="L75" s="62"/>
      <c r="M75" s="62"/>
      <c r="N75" s="62"/>
      <c r="O75" s="62"/>
      <c r="P75" s="62"/>
      <c r="Q75" s="62"/>
      <c r="R75" s="63"/>
      <c r="S75" s="62"/>
      <c r="T75" s="62"/>
      <c r="U75" s="64"/>
      <c r="V75" s="62"/>
      <c r="W75" s="64"/>
      <c r="X75" s="65"/>
      <c r="Y75" s="65"/>
      <c r="Z75" s="65"/>
      <c r="AA75" s="65"/>
      <c r="AB75" s="65"/>
      <c r="AC75" s="65"/>
      <c r="AD75" s="65"/>
      <c r="AE75" s="65"/>
      <c r="AF75" s="65"/>
      <c r="AG75" s="65"/>
      <c r="AH75" s="65"/>
      <c r="AI75" s="65"/>
      <c r="AJ75" s="63"/>
      <c r="AK75" s="63"/>
      <c r="AL75" s="63"/>
      <c r="AM75" s="63"/>
      <c r="AN75" s="63"/>
      <c r="AO75" s="63"/>
      <c r="AP75" s="63"/>
      <c r="AQ75" s="63"/>
      <c r="AR75" s="63"/>
      <c r="AS75" s="63"/>
      <c r="AT75" s="63"/>
      <c r="AU75" s="63"/>
    </row>
    <row r="76" ht="15.75" customHeight="1">
      <c r="A76" s="27" t="s">
        <v>139</v>
      </c>
      <c r="B76" s="42" t="s">
        <v>32</v>
      </c>
      <c r="C76" s="60">
        <v>44276.0</v>
      </c>
      <c r="D76" s="61">
        <v>1.0</v>
      </c>
      <c r="E76" s="61">
        <v>1.0</v>
      </c>
      <c r="F76" s="61">
        <v>0.0</v>
      </c>
      <c r="G76" s="62"/>
      <c r="H76" s="63"/>
      <c r="I76" s="62"/>
      <c r="J76" s="64"/>
      <c r="K76" s="62"/>
      <c r="L76" s="62"/>
      <c r="M76" s="62"/>
      <c r="N76" s="62"/>
      <c r="O76" s="64"/>
      <c r="P76" s="64"/>
      <c r="Q76" s="62"/>
      <c r="R76" s="63"/>
      <c r="S76" s="64"/>
      <c r="T76" s="62"/>
      <c r="U76" s="64"/>
      <c r="V76" s="64"/>
      <c r="W76" s="64"/>
      <c r="X76" s="65"/>
      <c r="Y76" s="65"/>
      <c r="Z76" s="65"/>
      <c r="AA76" s="65"/>
      <c r="AB76" s="65"/>
      <c r="AC76" s="65"/>
      <c r="AD76" s="65"/>
      <c r="AE76" s="65"/>
      <c r="AF76" s="65"/>
      <c r="AG76" s="65"/>
      <c r="AH76" s="65"/>
      <c r="AI76" s="65"/>
      <c r="AJ76" s="63"/>
      <c r="AK76" s="63"/>
      <c r="AL76" s="63"/>
      <c r="AM76" s="63"/>
      <c r="AN76" s="63"/>
      <c r="AO76" s="63"/>
      <c r="AP76" s="63"/>
      <c r="AQ76" s="63"/>
      <c r="AR76" s="64"/>
      <c r="AS76" s="64"/>
      <c r="AT76" s="63"/>
      <c r="AU76" s="63"/>
    </row>
    <row r="77" ht="15.75" customHeight="1">
      <c r="A77" s="27" t="s">
        <v>139</v>
      </c>
      <c r="B77" s="42" t="s">
        <v>33</v>
      </c>
      <c r="C77" s="60">
        <v>44276.0</v>
      </c>
      <c r="D77" s="61">
        <v>1.0</v>
      </c>
      <c r="E77" s="61">
        <v>1.0</v>
      </c>
      <c r="F77" s="61">
        <v>0.0</v>
      </c>
      <c r="G77" s="62"/>
      <c r="H77" s="63"/>
      <c r="I77" s="62"/>
      <c r="J77" s="62"/>
      <c r="K77" s="62"/>
      <c r="L77" s="62"/>
      <c r="M77" s="62"/>
      <c r="N77" s="62"/>
      <c r="O77" s="62"/>
      <c r="P77" s="62"/>
      <c r="Q77" s="62"/>
      <c r="R77" s="63"/>
      <c r="S77" s="62"/>
      <c r="T77" s="62"/>
      <c r="U77" s="64"/>
      <c r="V77" s="64"/>
      <c r="W77" s="64"/>
      <c r="X77" s="65"/>
      <c r="Y77" s="65"/>
      <c r="Z77" s="65"/>
      <c r="AA77" s="65"/>
      <c r="AB77" s="65"/>
      <c r="AC77" s="65"/>
      <c r="AD77" s="65"/>
      <c r="AE77" s="65"/>
      <c r="AF77" s="65"/>
      <c r="AG77" s="65"/>
      <c r="AH77" s="66"/>
      <c r="AI77" s="65"/>
      <c r="AJ77" s="63"/>
      <c r="AK77" s="63"/>
      <c r="AL77" s="63"/>
      <c r="AM77" s="63"/>
      <c r="AN77" s="63"/>
      <c r="AO77" s="63"/>
      <c r="AP77" s="63"/>
      <c r="AQ77" s="63"/>
      <c r="AR77" s="63"/>
      <c r="AS77" s="63"/>
      <c r="AT77" s="63"/>
      <c r="AU77" s="63"/>
    </row>
    <row r="78" ht="15.75" customHeight="1">
      <c r="A78" s="27" t="s">
        <v>139</v>
      </c>
      <c r="B78" s="35" t="s">
        <v>34</v>
      </c>
      <c r="C78" s="60">
        <v>44276.0</v>
      </c>
      <c r="D78" s="61">
        <v>1.0</v>
      </c>
      <c r="E78" s="61">
        <v>0.0</v>
      </c>
      <c r="F78" s="61">
        <v>1.0</v>
      </c>
      <c r="G78" s="62"/>
      <c r="H78" s="63"/>
      <c r="I78" s="62"/>
      <c r="J78" s="62"/>
      <c r="K78" s="62"/>
      <c r="L78" s="62"/>
      <c r="M78" s="62"/>
      <c r="N78" s="62"/>
      <c r="O78" s="62"/>
      <c r="P78" s="62"/>
      <c r="Q78" s="62"/>
      <c r="R78" s="63"/>
      <c r="S78" s="62"/>
      <c r="T78" s="62"/>
      <c r="U78" s="64"/>
      <c r="V78" s="62"/>
      <c r="W78" s="64"/>
      <c r="X78" s="65"/>
      <c r="Y78" s="65"/>
      <c r="Z78" s="65"/>
      <c r="AA78" s="65"/>
      <c r="AB78" s="65"/>
      <c r="AC78" s="65"/>
      <c r="AD78" s="65"/>
      <c r="AE78" s="65"/>
      <c r="AF78" s="65"/>
      <c r="AG78" s="65"/>
      <c r="AH78" s="65"/>
      <c r="AI78" s="65"/>
      <c r="AJ78" s="63"/>
      <c r="AK78" s="63"/>
      <c r="AL78" s="63"/>
      <c r="AM78" s="63"/>
      <c r="AN78" s="63"/>
      <c r="AO78" s="63"/>
      <c r="AP78" s="63"/>
      <c r="AQ78" s="63"/>
      <c r="AR78" s="63"/>
      <c r="AS78" s="63"/>
      <c r="AT78" s="63"/>
      <c r="AU78" s="63"/>
    </row>
    <row r="79" ht="15.75" customHeight="1">
      <c r="A79" s="27" t="s">
        <v>139</v>
      </c>
      <c r="B79" s="35" t="s">
        <v>35</v>
      </c>
      <c r="C79" s="60">
        <v>44276.0</v>
      </c>
      <c r="D79" s="61">
        <v>1.0</v>
      </c>
      <c r="E79" s="61">
        <v>1.0</v>
      </c>
      <c r="F79" s="61">
        <v>0.0</v>
      </c>
      <c r="G79" s="64"/>
      <c r="H79" s="63"/>
      <c r="I79" s="62"/>
      <c r="J79" s="64"/>
      <c r="K79" s="62"/>
      <c r="L79" s="62"/>
      <c r="M79" s="62"/>
      <c r="N79" s="62"/>
      <c r="O79" s="64"/>
      <c r="P79" s="64"/>
      <c r="Q79" s="62"/>
      <c r="R79" s="63"/>
      <c r="S79" s="64"/>
      <c r="T79" s="62"/>
      <c r="U79" s="64"/>
      <c r="V79" s="64"/>
      <c r="W79" s="64"/>
      <c r="X79" s="65"/>
      <c r="Y79" s="65"/>
      <c r="Z79" s="65"/>
      <c r="AA79" s="65"/>
      <c r="AB79" s="65"/>
      <c r="AC79" s="65"/>
      <c r="AD79" s="65"/>
      <c r="AE79" s="65"/>
      <c r="AF79" s="65"/>
      <c r="AG79" s="65"/>
      <c r="AH79" s="65"/>
      <c r="AI79" s="65"/>
      <c r="AJ79" s="63"/>
      <c r="AK79" s="63"/>
      <c r="AL79" s="64"/>
      <c r="AM79" s="63"/>
      <c r="AN79" s="63"/>
      <c r="AO79" s="63"/>
      <c r="AP79" s="63"/>
      <c r="AQ79" s="63"/>
      <c r="AR79" s="63"/>
      <c r="AS79" s="63"/>
      <c r="AT79" s="63"/>
      <c r="AU79" s="63"/>
    </row>
    <row r="80" ht="15.75" customHeight="1">
      <c r="A80" s="27" t="s">
        <v>139</v>
      </c>
      <c r="B80" s="42" t="s">
        <v>36</v>
      </c>
      <c r="C80" s="60">
        <v>44276.0</v>
      </c>
      <c r="D80" s="61">
        <v>1.0</v>
      </c>
      <c r="E80" s="61">
        <v>1.0</v>
      </c>
      <c r="F80" s="61">
        <v>0.0</v>
      </c>
      <c r="G80" s="62"/>
      <c r="H80" s="63"/>
      <c r="I80" s="62"/>
      <c r="J80" s="62"/>
      <c r="K80" s="62"/>
      <c r="L80" s="62"/>
      <c r="M80" s="62"/>
      <c r="N80" s="62"/>
      <c r="O80" s="62"/>
      <c r="P80" s="62"/>
      <c r="Q80" s="62"/>
      <c r="R80" s="63"/>
      <c r="S80" s="62"/>
      <c r="T80" s="62"/>
      <c r="U80" s="64"/>
      <c r="V80" s="64"/>
      <c r="W80" s="64"/>
      <c r="X80" s="65"/>
      <c r="Y80" s="65"/>
      <c r="Z80" s="65"/>
      <c r="AA80" s="65"/>
      <c r="AB80" s="65"/>
      <c r="AC80" s="65"/>
      <c r="AD80" s="65"/>
      <c r="AE80" s="65"/>
      <c r="AF80" s="65"/>
      <c r="AG80" s="65"/>
      <c r="AH80" s="65"/>
      <c r="AI80" s="65"/>
      <c r="AJ80" s="63"/>
      <c r="AK80" s="63"/>
      <c r="AL80" s="63"/>
      <c r="AM80" s="63"/>
      <c r="AN80" s="63"/>
      <c r="AO80" s="63"/>
      <c r="AP80" s="63"/>
      <c r="AQ80" s="63"/>
      <c r="AR80" s="63"/>
      <c r="AS80" s="63"/>
      <c r="AT80" s="63"/>
      <c r="AU80" s="63"/>
    </row>
    <row r="81" ht="15.75" customHeight="1">
      <c r="A81" s="27" t="s">
        <v>139</v>
      </c>
      <c r="B81" s="42" t="s">
        <v>37</v>
      </c>
      <c r="C81" s="60">
        <v>44276.0</v>
      </c>
      <c r="D81" s="61">
        <v>1.0</v>
      </c>
      <c r="E81" s="61">
        <v>2.0</v>
      </c>
      <c r="F81" s="61">
        <v>0.0</v>
      </c>
      <c r="G81" s="62"/>
      <c r="H81" s="63"/>
      <c r="I81" s="62"/>
      <c r="J81" s="62"/>
      <c r="K81" s="62"/>
      <c r="L81" s="62"/>
      <c r="M81" s="62"/>
      <c r="N81" s="62"/>
      <c r="O81" s="62"/>
      <c r="P81" s="62"/>
      <c r="Q81" s="62"/>
      <c r="R81" s="63"/>
      <c r="S81" s="62"/>
      <c r="T81" s="62"/>
      <c r="U81" s="64"/>
      <c r="V81" s="64"/>
      <c r="W81" s="64"/>
      <c r="X81" s="65"/>
      <c r="Y81" s="65"/>
      <c r="Z81" s="65"/>
      <c r="AA81" s="65"/>
      <c r="AB81" s="65"/>
      <c r="AC81" s="65"/>
      <c r="AD81" s="65"/>
      <c r="AE81" s="65"/>
      <c r="AF81" s="65"/>
      <c r="AG81" s="65"/>
      <c r="AH81" s="65"/>
      <c r="AI81" s="65"/>
      <c r="AJ81" s="63"/>
      <c r="AK81" s="63"/>
      <c r="AL81" s="63"/>
      <c r="AM81" s="63"/>
      <c r="AN81" s="63"/>
      <c r="AO81" s="63"/>
      <c r="AP81" s="63"/>
      <c r="AQ81" s="63"/>
      <c r="AR81" s="63"/>
      <c r="AS81" s="63"/>
      <c r="AT81" s="63"/>
      <c r="AU81" s="63"/>
    </row>
    <row r="82" ht="15.75" customHeight="1">
      <c r="A82" s="27" t="s">
        <v>139</v>
      </c>
      <c r="B82" s="42" t="s">
        <v>38</v>
      </c>
      <c r="C82" s="60">
        <v>44276.0</v>
      </c>
      <c r="D82" s="61">
        <v>1.0</v>
      </c>
      <c r="E82" s="61">
        <v>0.0</v>
      </c>
      <c r="F82" s="61">
        <v>0.0</v>
      </c>
      <c r="G82" s="62"/>
      <c r="H82" s="63"/>
      <c r="I82" s="62"/>
      <c r="J82" s="62"/>
      <c r="K82" s="62"/>
      <c r="L82" s="62"/>
      <c r="M82" s="62"/>
      <c r="N82" s="62"/>
      <c r="O82" s="62"/>
      <c r="P82" s="62"/>
      <c r="Q82" s="62"/>
      <c r="R82" s="63"/>
      <c r="S82" s="62"/>
      <c r="T82" s="62"/>
      <c r="U82" s="64"/>
      <c r="V82" s="64"/>
      <c r="W82" s="64"/>
      <c r="X82" s="65"/>
      <c r="Y82" s="65"/>
      <c r="Z82" s="65"/>
      <c r="AA82" s="65"/>
      <c r="AB82" s="65"/>
      <c r="AC82" s="65"/>
      <c r="AD82" s="65"/>
      <c r="AE82" s="65"/>
      <c r="AF82" s="65"/>
      <c r="AG82" s="65"/>
      <c r="AH82" s="65"/>
      <c r="AI82" s="65"/>
      <c r="AJ82" s="63"/>
      <c r="AK82" s="63"/>
      <c r="AL82" s="63"/>
      <c r="AM82" s="63"/>
      <c r="AN82" s="63"/>
      <c r="AO82" s="63"/>
      <c r="AP82" s="63"/>
      <c r="AQ82" s="63"/>
      <c r="AR82" s="63"/>
      <c r="AS82" s="63"/>
      <c r="AT82" s="63"/>
      <c r="AU82" s="63"/>
    </row>
    <row r="83" ht="15.75" customHeight="1">
      <c r="A83" s="27" t="s">
        <v>139</v>
      </c>
      <c r="B83" s="42" t="s">
        <v>39</v>
      </c>
      <c r="C83" s="60">
        <v>44276.0</v>
      </c>
      <c r="D83" s="61">
        <v>3.0</v>
      </c>
      <c r="E83" s="61">
        <v>0.0</v>
      </c>
      <c r="F83" s="61">
        <v>1.0</v>
      </c>
      <c r="G83" s="68"/>
      <c r="H83" s="69"/>
      <c r="I83" s="68"/>
      <c r="J83" s="68"/>
      <c r="K83" s="68"/>
      <c r="L83" s="68"/>
      <c r="M83" s="68"/>
      <c r="N83" s="68"/>
      <c r="O83" s="68"/>
      <c r="P83" s="68"/>
      <c r="Q83" s="68"/>
      <c r="R83" s="69"/>
      <c r="S83" s="68"/>
      <c r="T83" s="68"/>
      <c r="U83" s="69"/>
      <c r="V83" s="68"/>
      <c r="W83" s="69"/>
      <c r="X83" s="70"/>
      <c r="Y83" s="70"/>
      <c r="Z83" s="70"/>
      <c r="AA83" s="70"/>
      <c r="AB83" s="70"/>
      <c r="AC83" s="70"/>
      <c r="AD83" s="70"/>
      <c r="AE83" s="70"/>
      <c r="AF83" s="70"/>
      <c r="AG83" s="70"/>
      <c r="AH83" s="70"/>
      <c r="AI83" s="70"/>
      <c r="AJ83" s="69"/>
      <c r="AK83" s="69"/>
      <c r="AL83" s="69"/>
      <c r="AM83" s="69"/>
      <c r="AN83" s="69"/>
      <c r="AO83" s="69"/>
      <c r="AP83" s="69"/>
      <c r="AQ83" s="69"/>
      <c r="AR83" s="69"/>
      <c r="AS83" s="69"/>
      <c r="AT83" s="69"/>
      <c r="AU83" s="69"/>
    </row>
    <row r="84" ht="15.75" customHeight="1">
      <c r="A84" s="27" t="s">
        <v>139</v>
      </c>
      <c r="B84" s="42" t="s">
        <v>40</v>
      </c>
      <c r="C84" s="60">
        <v>44276.0</v>
      </c>
      <c r="D84" s="61">
        <v>1.0</v>
      </c>
      <c r="E84" s="61">
        <v>1.0</v>
      </c>
      <c r="F84" s="61">
        <v>0.0</v>
      </c>
      <c r="G84" s="69"/>
      <c r="H84" s="69"/>
      <c r="I84" s="68"/>
      <c r="J84" s="69"/>
      <c r="K84" s="68"/>
      <c r="L84" s="68"/>
      <c r="M84" s="68"/>
      <c r="N84" s="68"/>
      <c r="O84" s="69"/>
      <c r="P84" s="69"/>
      <c r="Q84" s="68"/>
      <c r="R84" s="69"/>
      <c r="S84" s="69"/>
      <c r="T84" s="68"/>
      <c r="U84" s="69"/>
      <c r="V84" s="69"/>
      <c r="W84" s="69"/>
      <c r="X84" s="70"/>
      <c r="Y84" s="70"/>
      <c r="Z84" s="70"/>
      <c r="AA84" s="70"/>
      <c r="AB84" s="70"/>
      <c r="AC84" s="70"/>
      <c r="AD84" s="70"/>
      <c r="AE84" s="70"/>
      <c r="AF84" s="70"/>
      <c r="AG84" s="70"/>
      <c r="AH84" s="70"/>
      <c r="AI84" s="70"/>
      <c r="AJ84" s="69"/>
      <c r="AK84" s="69"/>
      <c r="AL84" s="69"/>
      <c r="AM84" s="69"/>
      <c r="AN84" s="69"/>
      <c r="AO84" s="69"/>
      <c r="AP84" s="69"/>
      <c r="AQ84" s="69"/>
      <c r="AR84" s="69"/>
      <c r="AS84" s="69"/>
      <c r="AT84" s="69"/>
      <c r="AU84" s="69"/>
    </row>
    <row r="85" ht="15.75" customHeight="1">
      <c r="A85" s="27" t="s">
        <v>139</v>
      </c>
      <c r="B85" s="42" t="s">
        <v>41</v>
      </c>
      <c r="C85" s="60">
        <v>44276.0</v>
      </c>
      <c r="D85" s="61">
        <v>1.0</v>
      </c>
      <c r="E85" s="61">
        <v>1.0</v>
      </c>
      <c r="F85" s="61">
        <v>1.0</v>
      </c>
      <c r="G85" s="68"/>
      <c r="H85" s="69"/>
      <c r="I85" s="68"/>
      <c r="J85" s="68"/>
      <c r="K85" s="68"/>
      <c r="L85" s="68"/>
      <c r="M85" s="68"/>
      <c r="N85" s="68"/>
      <c r="O85" s="68"/>
      <c r="P85" s="68"/>
      <c r="Q85" s="68"/>
      <c r="R85" s="69"/>
      <c r="S85" s="68"/>
      <c r="T85" s="68"/>
      <c r="U85" s="69"/>
      <c r="V85" s="69"/>
      <c r="W85" s="69"/>
      <c r="X85" s="70"/>
      <c r="Y85" s="70"/>
      <c r="Z85" s="70"/>
      <c r="AA85" s="70"/>
      <c r="AB85" s="70"/>
      <c r="AC85" s="70"/>
      <c r="AD85" s="70"/>
      <c r="AE85" s="70"/>
      <c r="AF85" s="70"/>
      <c r="AG85" s="70"/>
      <c r="AH85" s="70"/>
      <c r="AI85" s="70"/>
      <c r="AJ85" s="69"/>
      <c r="AK85" s="69"/>
      <c r="AL85" s="69"/>
      <c r="AM85" s="69"/>
      <c r="AN85" s="69"/>
      <c r="AO85" s="69"/>
      <c r="AP85" s="69"/>
      <c r="AQ85" s="69"/>
      <c r="AR85" s="69"/>
      <c r="AS85" s="69"/>
      <c r="AT85" s="69"/>
      <c r="AU85" s="69"/>
    </row>
    <row r="86" ht="15.75" customHeight="1">
      <c r="A86" s="27" t="s">
        <v>139</v>
      </c>
      <c r="B86" s="42" t="s">
        <v>42</v>
      </c>
      <c r="C86" s="60">
        <v>44276.0</v>
      </c>
      <c r="D86" s="61">
        <v>1.0</v>
      </c>
      <c r="E86" s="61">
        <v>0.0</v>
      </c>
      <c r="F86" s="61">
        <v>0.0</v>
      </c>
      <c r="G86" s="68"/>
      <c r="H86" s="69"/>
      <c r="I86" s="68"/>
      <c r="J86" s="68"/>
      <c r="K86" s="68"/>
      <c r="L86" s="68"/>
      <c r="M86" s="68"/>
      <c r="N86" s="68"/>
      <c r="O86" s="68"/>
      <c r="P86" s="68"/>
      <c r="Q86" s="68"/>
      <c r="R86" s="69"/>
      <c r="S86" s="68"/>
      <c r="T86" s="68"/>
      <c r="U86" s="69"/>
      <c r="V86" s="69"/>
      <c r="W86" s="69"/>
      <c r="X86" s="70"/>
      <c r="Y86" s="70"/>
      <c r="Z86" s="70"/>
      <c r="AA86" s="70"/>
      <c r="AB86" s="70"/>
      <c r="AC86" s="70"/>
      <c r="AD86" s="70"/>
      <c r="AE86" s="70"/>
      <c r="AF86" s="70"/>
      <c r="AG86" s="70"/>
      <c r="AH86" s="70"/>
      <c r="AI86" s="70"/>
      <c r="AJ86" s="69"/>
      <c r="AK86" s="69"/>
      <c r="AL86" s="69"/>
      <c r="AM86" s="69"/>
      <c r="AN86" s="69"/>
      <c r="AO86" s="69"/>
      <c r="AP86" s="69"/>
      <c r="AQ86" s="69"/>
      <c r="AR86" s="69"/>
      <c r="AS86" s="69"/>
      <c r="AT86" s="69"/>
      <c r="AU86" s="69"/>
    </row>
    <row r="87" ht="15.75" customHeight="1">
      <c r="A87" s="27" t="s">
        <v>139</v>
      </c>
      <c r="B87" s="42" t="s">
        <v>43</v>
      </c>
      <c r="C87" s="60">
        <v>44276.0</v>
      </c>
      <c r="D87" s="61">
        <v>1.0</v>
      </c>
      <c r="E87" s="61">
        <v>1.0</v>
      </c>
      <c r="F87" s="61">
        <v>0.0</v>
      </c>
      <c r="G87" s="69"/>
      <c r="H87" s="69"/>
      <c r="I87" s="68"/>
      <c r="J87" s="69"/>
      <c r="K87" s="68"/>
      <c r="L87" s="68"/>
      <c r="M87" s="68"/>
      <c r="N87" s="68"/>
      <c r="O87" s="69"/>
      <c r="P87" s="69"/>
      <c r="Q87" s="68"/>
      <c r="R87" s="69"/>
      <c r="S87" s="69"/>
      <c r="T87" s="68"/>
      <c r="U87" s="69"/>
      <c r="V87" s="69"/>
      <c r="W87" s="69"/>
      <c r="X87" s="70"/>
      <c r="Y87" s="70"/>
      <c r="Z87" s="70"/>
      <c r="AA87" s="70"/>
      <c r="AB87" s="70"/>
      <c r="AC87" s="70"/>
      <c r="AD87" s="70"/>
      <c r="AE87" s="70"/>
      <c r="AF87" s="70"/>
      <c r="AG87" s="70"/>
      <c r="AH87" s="70"/>
      <c r="AI87" s="70"/>
      <c r="AJ87" s="69"/>
      <c r="AK87" s="69"/>
      <c r="AL87" s="69"/>
      <c r="AM87" s="69"/>
      <c r="AN87" s="69"/>
      <c r="AO87" s="69"/>
      <c r="AP87" s="69"/>
      <c r="AQ87" s="69"/>
      <c r="AR87" s="69"/>
      <c r="AS87" s="69"/>
      <c r="AT87" s="69"/>
      <c r="AU87" s="69"/>
    </row>
    <row r="88" ht="15.75" customHeight="1">
      <c r="A88" s="27" t="s">
        <v>139</v>
      </c>
      <c r="B88" s="42" t="s">
        <v>44</v>
      </c>
      <c r="C88" s="60">
        <v>44276.0</v>
      </c>
      <c r="D88" s="61">
        <v>1.0</v>
      </c>
      <c r="E88" s="61">
        <v>1.0</v>
      </c>
      <c r="F88" s="61">
        <v>0.0</v>
      </c>
      <c r="G88" s="68"/>
      <c r="H88" s="69"/>
      <c r="I88" s="68"/>
      <c r="J88" s="68"/>
      <c r="K88" s="68"/>
      <c r="L88" s="68"/>
      <c r="M88" s="68"/>
      <c r="N88" s="68"/>
      <c r="O88" s="68"/>
      <c r="P88" s="68"/>
      <c r="Q88" s="68"/>
      <c r="R88" s="69"/>
      <c r="S88" s="68"/>
      <c r="T88" s="68"/>
      <c r="U88" s="69"/>
      <c r="V88" s="69"/>
      <c r="W88" s="69"/>
      <c r="X88" s="70"/>
      <c r="Y88" s="70"/>
      <c r="Z88" s="70"/>
      <c r="AA88" s="70"/>
      <c r="AB88" s="70"/>
      <c r="AC88" s="70"/>
      <c r="AD88" s="70"/>
      <c r="AE88" s="70"/>
      <c r="AF88" s="70"/>
      <c r="AG88" s="70"/>
      <c r="AH88" s="70"/>
      <c r="AI88" s="70"/>
      <c r="AJ88" s="69"/>
      <c r="AK88" s="69"/>
      <c r="AL88" s="69"/>
      <c r="AM88" s="69"/>
      <c r="AN88" s="69"/>
      <c r="AO88" s="69"/>
      <c r="AP88" s="69"/>
      <c r="AQ88" s="69"/>
      <c r="AR88" s="69"/>
      <c r="AS88" s="69"/>
      <c r="AT88" s="69"/>
      <c r="AU88" s="69"/>
    </row>
    <row r="89" ht="15.75" customHeight="1">
      <c r="A89" s="27" t="s">
        <v>139</v>
      </c>
      <c r="B89" s="42" t="s">
        <v>45</v>
      </c>
      <c r="C89" s="60">
        <v>44276.0</v>
      </c>
      <c r="D89" s="61">
        <v>1.0</v>
      </c>
      <c r="E89" s="61">
        <v>1.0</v>
      </c>
      <c r="F89" s="61">
        <v>1.0</v>
      </c>
      <c r="G89" s="69"/>
      <c r="H89" s="69"/>
      <c r="I89" s="68"/>
      <c r="J89" s="68"/>
      <c r="K89" s="68"/>
      <c r="L89" s="68"/>
      <c r="M89" s="68"/>
      <c r="N89" s="68"/>
      <c r="O89" s="68"/>
      <c r="P89" s="68"/>
      <c r="Q89" s="68"/>
      <c r="R89" s="69"/>
      <c r="S89" s="68"/>
      <c r="T89" s="68"/>
      <c r="U89" s="69"/>
      <c r="V89" s="69"/>
      <c r="W89" s="69"/>
      <c r="X89" s="70"/>
      <c r="Y89" s="70"/>
      <c r="Z89" s="70"/>
      <c r="AA89" s="70"/>
      <c r="AB89" s="70"/>
      <c r="AC89" s="70"/>
      <c r="AD89" s="70"/>
      <c r="AE89" s="70"/>
      <c r="AF89" s="70"/>
      <c r="AG89" s="70"/>
      <c r="AH89" s="70"/>
      <c r="AI89" s="70"/>
      <c r="AJ89" s="69"/>
      <c r="AK89" s="69"/>
      <c r="AL89" s="69"/>
      <c r="AM89" s="69"/>
      <c r="AN89" s="69"/>
      <c r="AO89" s="69"/>
      <c r="AP89" s="69"/>
      <c r="AQ89" s="69"/>
      <c r="AR89" s="69"/>
      <c r="AS89" s="69"/>
      <c r="AT89" s="69"/>
      <c r="AU89" s="69"/>
    </row>
    <row r="90" ht="15.75" customHeight="1">
      <c r="A90" s="27" t="s">
        <v>139</v>
      </c>
      <c r="B90" s="42" t="s">
        <v>46</v>
      </c>
      <c r="C90" s="60">
        <v>44276.0</v>
      </c>
      <c r="D90" s="61">
        <v>1.0</v>
      </c>
      <c r="E90" s="61">
        <v>1.0</v>
      </c>
      <c r="F90" s="61">
        <v>0.0</v>
      </c>
      <c r="G90" s="68"/>
      <c r="H90" s="69"/>
      <c r="I90" s="68"/>
      <c r="J90" s="68"/>
      <c r="K90" s="68"/>
      <c r="L90" s="68"/>
      <c r="M90" s="68"/>
      <c r="N90" s="68"/>
      <c r="O90" s="68"/>
      <c r="P90" s="68"/>
      <c r="Q90" s="68"/>
      <c r="R90" s="69"/>
      <c r="S90" s="68"/>
      <c r="T90" s="68"/>
      <c r="U90" s="69"/>
      <c r="V90" s="68"/>
      <c r="W90" s="69"/>
      <c r="X90" s="70"/>
      <c r="Y90" s="70"/>
      <c r="Z90" s="70"/>
      <c r="AA90" s="70"/>
      <c r="AB90" s="70"/>
      <c r="AC90" s="70"/>
      <c r="AD90" s="70"/>
      <c r="AE90" s="70"/>
      <c r="AF90" s="70"/>
      <c r="AG90" s="70"/>
      <c r="AH90" s="70"/>
      <c r="AI90" s="70"/>
      <c r="AJ90" s="69"/>
      <c r="AK90" s="69"/>
      <c r="AL90" s="69"/>
      <c r="AM90" s="69"/>
      <c r="AN90" s="69"/>
      <c r="AO90" s="69"/>
      <c r="AP90" s="69"/>
      <c r="AQ90" s="69"/>
      <c r="AR90" s="69"/>
      <c r="AS90" s="69"/>
      <c r="AT90" s="69"/>
      <c r="AU90" s="69"/>
    </row>
    <row r="91" ht="15.75" customHeight="1">
      <c r="A91" s="27" t="s">
        <v>139</v>
      </c>
      <c r="B91" s="42" t="s">
        <v>47</v>
      </c>
      <c r="C91" s="60">
        <v>44276.0</v>
      </c>
      <c r="D91" s="61">
        <v>2.0</v>
      </c>
      <c r="E91" s="61">
        <v>1.0</v>
      </c>
      <c r="F91" s="61">
        <v>0.0</v>
      </c>
      <c r="G91" s="68"/>
      <c r="H91" s="69"/>
      <c r="I91" s="68"/>
      <c r="J91" s="68"/>
      <c r="K91" s="68"/>
      <c r="L91" s="68"/>
      <c r="M91" s="68"/>
      <c r="N91" s="68"/>
      <c r="O91" s="68"/>
      <c r="P91" s="68"/>
      <c r="Q91" s="68"/>
      <c r="R91" s="69"/>
      <c r="S91" s="68"/>
      <c r="T91" s="68"/>
      <c r="U91" s="69"/>
      <c r="V91" s="68"/>
      <c r="W91" s="69"/>
      <c r="X91" s="70"/>
      <c r="Y91" s="70"/>
      <c r="Z91" s="70"/>
      <c r="AA91" s="70"/>
      <c r="AB91" s="70"/>
      <c r="AC91" s="70"/>
      <c r="AD91" s="70"/>
      <c r="AE91" s="70"/>
      <c r="AF91" s="70"/>
      <c r="AG91" s="70"/>
      <c r="AH91" s="70"/>
      <c r="AI91" s="70"/>
      <c r="AJ91" s="69"/>
      <c r="AK91" s="69"/>
      <c r="AL91" s="69"/>
      <c r="AM91" s="69"/>
      <c r="AN91" s="69"/>
      <c r="AO91" s="69"/>
      <c r="AP91" s="69"/>
      <c r="AQ91" s="69"/>
      <c r="AR91" s="69"/>
      <c r="AS91" s="69"/>
      <c r="AT91" s="69"/>
      <c r="AU91" s="69"/>
    </row>
    <row r="92" ht="15.75" customHeight="1">
      <c r="A92" s="27" t="s">
        <v>139</v>
      </c>
      <c r="B92" s="42" t="s">
        <v>48</v>
      </c>
      <c r="C92" s="60">
        <v>44276.0</v>
      </c>
      <c r="D92" s="61">
        <v>3.0</v>
      </c>
      <c r="E92" s="61">
        <v>2.0</v>
      </c>
      <c r="F92" s="61">
        <v>3.0</v>
      </c>
      <c r="G92" s="69"/>
      <c r="H92" s="69"/>
      <c r="I92" s="68"/>
      <c r="J92" s="69"/>
      <c r="K92" s="68"/>
      <c r="L92" s="68"/>
      <c r="M92" s="68"/>
      <c r="N92" s="68"/>
      <c r="O92" s="69"/>
      <c r="P92" s="69"/>
      <c r="Q92" s="68"/>
      <c r="R92" s="69"/>
      <c r="S92" s="69"/>
      <c r="T92" s="68"/>
      <c r="U92" s="69"/>
      <c r="V92" s="69"/>
      <c r="W92" s="69"/>
      <c r="X92" s="70"/>
      <c r="Y92" s="70"/>
      <c r="Z92" s="70"/>
      <c r="AA92" s="70"/>
      <c r="AB92" s="70"/>
      <c r="AC92" s="70"/>
      <c r="AD92" s="70"/>
      <c r="AE92" s="70"/>
      <c r="AF92" s="70"/>
      <c r="AG92" s="70"/>
      <c r="AH92" s="70"/>
      <c r="AI92" s="70"/>
      <c r="AJ92" s="69"/>
      <c r="AK92" s="69"/>
      <c r="AL92" s="69"/>
      <c r="AM92" s="69"/>
      <c r="AN92" s="69"/>
      <c r="AO92" s="69"/>
      <c r="AP92" s="69"/>
      <c r="AQ92" s="69"/>
      <c r="AR92" s="69"/>
      <c r="AS92" s="69"/>
      <c r="AT92" s="69"/>
      <c r="AU92" s="69"/>
    </row>
    <row r="93" ht="15.75" customHeight="1">
      <c r="A93" s="27" t="s">
        <v>139</v>
      </c>
      <c r="B93" s="42" t="s">
        <v>49</v>
      </c>
      <c r="C93" s="60">
        <v>44276.0</v>
      </c>
      <c r="D93" s="61">
        <v>1.0</v>
      </c>
      <c r="E93" s="61">
        <v>1.0</v>
      </c>
      <c r="F93" s="61">
        <v>0.0</v>
      </c>
      <c r="G93" s="68"/>
      <c r="H93" s="69"/>
      <c r="I93" s="68"/>
      <c r="J93" s="68"/>
      <c r="K93" s="68"/>
      <c r="L93" s="68"/>
      <c r="M93" s="68"/>
      <c r="N93" s="68"/>
      <c r="O93" s="68"/>
      <c r="P93" s="68"/>
      <c r="Q93" s="68"/>
      <c r="R93" s="69"/>
      <c r="S93" s="68"/>
      <c r="T93" s="68"/>
      <c r="U93" s="69"/>
      <c r="V93" s="68"/>
      <c r="W93" s="69"/>
      <c r="X93" s="70"/>
      <c r="Y93" s="70"/>
      <c r="Z93" s="70"/>
      <c r="AA93" s="70"/>
      <c r="AB93" s="70"/>
      <c r="AC93" s="70"/>
      <c r="AD93" s="70"/>
      <c r="AE93" s="70"/>
      <c r="AF93" s="70"/>
      <c r="AG93" s="70"/>
      <c r="AH93" s="70"/>
      <c r="AI93" s="70"/>
      <c r="AJ93" s="69"/>
      <c r="AK93" s="69"/>
      <c r="AL93" s="69"/>
      <c r="AM93" s="69"/>
      <c r="AN93" s="69"/>
      <c r="AO93" s="69"/>
      <c r="AP93" s="69"/>
      <c r="AQ93" s="69"/>
      <c r="AR93" s="69"/>
      <c r="AS93" s="69"/>
      <c r="AT93" s="69"/>
      <c r="AU93" s="69"/>
    </row>
    <row r="94" ht="15.75" customHeight="1">
      <c r="A94" s="27" t="s">
        <v>139</v>
      </c>
      <c r="B94" s="42" t="s">
        <v>50</v>
      </c>
      <c r="C94" s="60">
        <v>44276.0</v>
      </c>
      <c r="D94" s="61">
        <v>4.0</v>
      </c>
      <c r="E94" s="61">
        <v>2.0</v>
      </c>
      <c r="F94" s="61">
        <v>1.0</v>
      </c>
      <c r="G94" s="68"/>
      <c r="H94" s="69"/>
      <c r="I94" s="68"/>
      <c r="J94" s="68"/>
      <c r="K94" s="68"/>
      <c r="L94" s="68"/>
      <c r="M94" s="68"/>
      <c r="N94" s="68"/>
      <c r="O94" s="68"/>
      <c r="P94" s="68"/>
      <c r="Q94" s="68"/>
      <c r="R94" s="69"/>
      <c r="S94" s="68"/>
      <c r="T94" s="68"/>
      <c r="U94" s="69"/>
      <c r="V94" s="69"/>
      <c r="W94" s="69"/>
      <c r="X94" s="70"/>
      <c r="Y94" s="70"/>
      <c r="Z94" s="70"/>
      <c r="AA94" s="70"/>
      <c r="AB94" s="70"/>
      <c r="AC94" s="70"/>
      <c r="AD94" s="70"/>
      <c r="AE94" s="70"/>
      <c r="AF94" s="70"/>
      <c r="AG94" s="70"/>
      <c r="AH94" s="70"/>
      <c r="AI94" s="70"/>
      <c r="AJ94" s="69"/>
      <c r="AK94" s="69"/>
      <c r="AL94" s="69"/>
      <c r="AM94" s="69"/>
      <c r="AN94" s="69"/>
      <c r="AO94" s="69"/>
      <c r="AP94" s="69"/>
      <c r="AQ94" s="69"/>
      <c r="AR94" s="69"/>
      <c r="AS94" s="69"/>
      <c r="AT94" s="69"/>
      <c r="AU94" s="69"/>
    </row>
    <row r="95" ht="15.75" customHeight="1">
      <c r="A95" s="27" t="s">
        <v>139</v>
      </c>
      <c r="B95" s="42" t="s">
        <v>51</v>
      </c>
      <c r="C95" s="60">
        <v>44276.0</v>
      </c>
      <c r="D95" s="61">
        <v>4.0</v>
      </c>
      <c r="E95" s="61">
        <v>1.0</v>
      </c>
      <c r="F95" s="61">
        <v>0.0</v>
      </c>
      <c r="G95" s="68"/>
      <c r="H95" s="69"/>
      <c r="I95" s="68"/>
      <c r="J95" s="68"/>
      <c r="K95" s="68"/>
      <c r="L95" s="68"/>
      <c r="M95" s="68"/>
      <c r="N95" s="68"/>
      <c r="O95" s="68"/>
      <c r="P95" s="68"/>
      <c r="Q95" s="68"/>
      <c r="R95" s="69"/>
      <c r="S95" s="68"/>
      <c r="T95" s="68"/>
      <c r="U95" s="69"/>
      <c r="V95" s="69"/>
      <c r="W95" s="69"/>
      <c r="X95" s="70"/>
      <c r="Y95" s="70"/>
      <c r="Z95" s="70"/>
      <c r="AA95" s="70"/>
      <c r="AB95" s="70"/>
      <c r="AC95" s="70"/>
      <c r="AD95" s="70"/>
      <c r="AE95" s="70"/>
      <c r="AF95" s="70"/>
      <c r="AG95" s="70"/>
      <c r="AH95" s="70"/>
      <c r="AI95" s="70"/>
      <c r="AJ95" s="69"/>
      <c r="AK95" s="69"/>
      <c r="AL95" s="69"/>
      <c r="AM95" s="69"/>
      <c r="AN95" s="69"/>
      <c r="AO95" s="69"/>
      <c r="AP95" s="69"/>
      <c r="AQ95" s="69"/>
      <c r="AR95" s="69"/>
      <c r="AS95" s="69"/>
      <c r="AT95" s="69"/>
      <c r="AU95" s="69"/>
    </row>
    <row r="96" ht="15.75" customHeight="1">
      <c r="A96" s="27" t="s">
        <v>139</v>
      </c>
      <c r="B96" s="42" t="s">
        <v>52</v>
      </c>
      <c r="C96" s="60">
        <v>44276.0</v>
      </c>
      <c r="D96" s="61">
        <v>1.0</v>
      </c>
      <c r="E96" s="61">
        <v>1.0</v>
      </c>
      <c r="F96" s="61">
        <v>2.0</v>
      </c>
      <c r="G96" s="68"/>
      <c r="H96" s="69"/>
      <c r="I96" s="68"/>
      <c r="J96" s="68"/>
      <c r="K96" s="68"/>
      <c r="L96" s="68"/>
      <c r="M96" s="68"/>
      <c r="N96" s="68"/>
      <c r="O96" s="68"/>
      <c r="P96" s="69"/>
      <c r="Q96" s="68"/>
      <c r="R96" s="69"/>
      <c r="S96" s="68"/>
      <c r="T96" s="68"/>
      <c r="U96" s="69"/>
      <c r="V96" s="69"/>
      <c r="W96" s="69"/>
      <c r="X96" s="70"/>
      <c r="Y96" s="70"/>
      <c r="Z96" s="70"/>
      <c r="AA96" s="70"/>
      <c r="AB96" s="70"/>
      <c r="AC96" s="70"/>
      <c r="AD96" s="70"/>
      <c r="AE96" s="70"/>
      <c r="AF96" s="70"/>
      <c r="AG96" s="70"/>
      <c r="AH96" s="70"/>
      <c r="AI96" s="70"/>
      <c r="AJ96" s="69"/>
      <c r="AK96" s="69"/>
      <c r="AL96" s="69"/>
      <c r="AM96" s="69"/>
      <c r="AN96" s="69"/>
      <c r="AO96" s="69"/>
      <c r="AP96" s="69"/>
      <c r="AQ96" s="69"/>
      <c r="AR96" s="69"/>
      <c r="AS96" s="69"/>
      <c r="AT96" s="69"/>
      <c r="AU96" s="69"/>
    </row>
    <row r="97" ht="15.75" customHeight="1">
      <c r="A97" s="27" t="s">
        <v>139</v>
      </c>
      <c r="B97" s="42" t="s">
        <v>53</v>
      </c>
      <c r="C97" s="60">
        <v>44276.0</v>
      </c>
      <c r="D97" s="61">
        <v>2.0</v>
      </c>
      <c r="E97" s="61">
        <v>1.0</v>
      </c>
      <c r="F97" s="61">
        <v>0.0</v>
      </c>
      <c r="G97" s="69"/>
      <c r="H97" s="69"/>
      <c r="I97" s="68"/>
      <c r="J97" s="69"/>
      <c r="K97" s="68"/>
      <c r="L97" s="68"/>
      <c r="M97" s="68"/>
      <c r="N97" s="68"/>
      <c r="O97" s="69"/>
      <c r="P97" s="69"/>
      <c r="Q97" s="68"/>
      <c r="R97" s="69"/>
      <c r="S97" s="69"/>
      <c r="T97" s="68"/>
      <c r="U97" s="69"/>
      <c r="V97" s="69"/>
      <c r="W97" s="69"/>
      <c r="X97" s="70"/>
      <c r="Y97" s="70"/>
      <c r="Z97" s="70"/>
      <c r="AA97" s="70"/>
      <c r="AB97" s="70"/>
      <c r="AC97" s="70"/>
      <c r="AD97" s="70"/>
      <c r="AE97" s="70"/>
      <c r="AF97" s="70"/>
      <c r="AG97" s="70"/>
      <c r="AH97" s="70"/>
      <c r="AI97" s="70"/>
      <c r="AJ97" s="69"/>
      <c r="AK97" s="69"/>
      <c r="AL97" s="69"/>
      <c r="AM97" s="69"/>
      <c r="AN97" s="69"/>
      <c r="AO97" s="69"/>
      <c r="AP97" s="69"/>
      <c r="AQ97" s="69"/>
      <c r="AR97" s="69"/>
      <c r="AS97" s="69"/>
      <c r="AT97" s="69"/>
      <c r="AU97" s="69"/>
    </row>
    <row r="98" ht="15.75" customHeight="1">
      <c r="A98" s="27" t="s">
        <v>139</v>
      </c>
      <c r="B98" s="42" t="s">
        <v>54</v>
      </c>
      <c r="C98" s="60">
        <v>44276.0</v>
      </c>
      <c r="D98" s="61">
        <v>1.0</v>
      </c>
      <c r="E98" s="61">
        <v>0.0</v>
      </c>
      <c r="F98" s="61">
        <v>1.0</v>
      </c>
      <c r="G98" s="68"/>
      <c r="H98" s="69"/>
      <c r="I98" s="68"/>
      <c r="J98" s="68"/>
      <c r="K98" s="68"/>
      <c r="L98" s="68"/>
      <c r="M98" s="68"/>
      <c r="N98" s="68"/>
      <c r="O98" s="68"/>
      <c r="P98" s="68"/>
      <c r="Q98" s="68"/>
      <c r="R98" s="63"/>
      <c r="S98" s="68"/>
      <c r="T98" s="68"/>
      <c r="U98" s="69"/>
      <c r="V98" s="69"/>
      <c r="W98" s="69"/>
      <c r="X98" s="65"/>
      <c r="Y98" s="70"/>
      <c r="Z98" s="70"/>
      <c r="AA98" s="65"/>
      <c r="AB98" s="65"/>
      <c r="AC98" s="65"/>
      <c r="AD98" s="70"/>
      <c r="AE98" s="65"/>
      <c r="AF98" s="70"/>
      <c r="AG98" s="65"/>
      <c r="AH98" s="65"/>
      <c r="AI98" s="65"/>
      <c r="AJ98" s="63"/>
      <c r="AK98" s="69"/>
      <c r="AL98" s="63"/>
      <c r="AM98" s="63"/>
      <c r="AN98" s="63"/>
      <c r="AO98" s="63"/>
      <c r="AP98" s="63"/>
      <c r="AQ98" s="63"/>
      <c r="AR98" s="69"/>
      <c r="AS98" s="63"/>
      <c r="AT98" s="63"/>
      <c r="AU98" s="63"/>
    </row>
    <row r="99" ht="15.75" customHeight="1">
      <c r="A99" s="27" t="s">
        <v>139</v>
      </c>
      <c r="B99" s="42" t="s">
        <v>55</v>
      </c>
      <c r="C99" s="60">
        <v>44276.0</v>
      </c>
      <c r="D99" s="61">
        <v>1.0</v>
      </c>
      <c r="E99" s="61">
        <v>0.0</v>
      </c>
      <c r="F99" s="61">
        <v>0.0</v>
      </c>
      <c r="G99" s="63"/>
      <c r="H99" s="63"/>
      <c r="I99" s="63"/>
      <c r="J99" s="63"/>
      <c r="K99" s="63"/>
      <c r="L99" s="63"/>
      <c r="M99" s="63"/>
      <c r="N99" s="63"/>
      <c r="O99" s="63"/>
      <c r="P99" s="63"/>
      <c r="Q99" s="63"/>
      <c r="R99" s="63"/>
      <c r="S99" s="63"/>
      <c r="T99" s="63"/>
      <c r="U99" s="63"/>
      <c r="V99" s="63"/>
      <c r="W99" s="63"/>
      <c r="X99" s="65"/>
      <c r="Y99" s="65"/>
      <c r="Z99" s="65"/>
      <c r="AA99" s="65"/>
      <c r="AB99" s="65"/>
      <c r="AC99" s="65"/>
      <c r="AD99" s="65"/>
      <c r="AE99" s="65"/>
      <c r="AF99" s="65"/>
      <c r="AG99" s="65"/>
      <c r="AH99" s="65"/>
      <c r="AI99" s="65"/>
      <c r="AJ99" s="63"/>
      <c r="AK99" s="63"/>
      <c r="AL99" s="63"/>
      <c r="AM99" s="63"/>
      <c r="AN99" s="63"/>
      <c r="AO99" s="63"/>
      <c r="AP99" s="63"/>
      <c r="AQ99" s="63"/>
      <c r="AR99" s="63"/>
      <c r="AS99" s="63"/>
      <c r="AT99" s="63"/>
      <c r="AU99" s="63"/>
    </row>
    <row r="100" ht="15.75" customHeight="1">
      <c r="A100" s="27" t="s">
        <v>139</v>
      </c>
      <c r="B100" s="42" t="s">
        <v>56</v>
      </c>
      <c r="C100" s="60">
        <v>44276.0</v>
      </c>
      <c r="D100" s="61">
        <v>1.0</v>
      </c>
      <c r="E100" s="61">
        <v>1.0</v>
      </c>
      <c r="F100" s="61">
        <v>0.0</v>
      </c>
      <c r="G100" s="63"/>
      <c r="H100" s="63"/>
      <c r="I100" s="63"/>
      <c r="J100" s="63"/>
      <c r="K100" s="63"/>
      <c r="L100" s="63"/>
      <c r="M100" s="63"/>
      <c r="N100" s="63"/>
      <c r="O100" s="63"/>
      <c r="P100" s="63"/>
      <c r="Q100" s="63"/>
      <c r="R100" s="63"/>
      <c r="S100" s="63"/>
      <c r="T100" s="63"/>
      <c r="U100" s="63"/>
      <c r="V100" s="63"/>
      <c r="W100" s="63"/>
      <c r="X100" s="65"/>
      <c r="Y100" s="65"/>
      <c r="Z100" s="65"/>
      <c r="AA100" s="65"/>
      <c r="AB100" s="65"/>
      <c r="AC100" s="65"/>
      <c r="AD100" s="65"/>
      <c r="AE100" s="65"/>
      <c r="AF100" s="65"/>
      <c r="AG100" s="65"/>
      <c r="AH100" s="65"/>
      <c r="AI100" s="65"/>
      <c r="AJ100" s="63"/>
      <c r="AK100" s="63"/>
      <c r="AL100" s="63"/>
      <c r="AM100" s="63"/>
      <c r="AN100" s="63"/>
      <c r="AO100" s="63"/>
      <c r="AP100" s="63"/>
      <c r="AQ100" s="63"/>
      <c r="AR100" s="63"/>
      <c r="AS100" s="63"/>
      <c r="AT100" s="63"/>
      <c r="AU100" s="63"/>
    </row>
    <row r="101" ht="15.75" customHeight="1">
      <c r="A101" s="27" t="s">
        <v>139</v>
      </c>
      <c r="B101" s="42" t="s">
        <v>57</v>
      </c>
      <c r="C101" s="60">
        <v>44276.0</v>
      </c>
      <c r="D101" s="61">
        <v>4.0</v>
      </c>
      <c r="E101" s="61">
        <v>1.0</v>
      </c>
      <c r="F101" s="61">
        <v>0.0</v>
      </c>
      <c r="G101" s="63"/>
      <c r="H101" s="63"/>
      <c r="I101" s="63"/>
      <c r="J101" s="63"/>
      <c r="K101" s="63"/>
      <c r="L101" s="63"/>
      <c r="M101" s="63"/>
      <c r="N101" s="63"/>
      <c r="O101" s="63"/>
      <c r="P101" s="63"/>
      <c r="Q101" s="63"/>
      <c r="R101" s="63"/>
      <c r="S101" s="63"/>
      <c r="T101" s="63"/>
      <c r="U101" s="63"/>
      <c r="V101" s="63"/>
      <c r="W101" s="63"/>
      <c r="X101" s="65"/>
      <c r="Y101" s="65"/>
      <c r="Z101" s="65"/>
      <c r="AA101" s="65"/>
      <c r="AB101" s="65"/>
      <c r="AC101" s="65"/>
      <c r="AD101" s="65"/>
      <c r="AE101" s="65"/>
      <c r="AF101" s="65"/>
      <c r="AG101" s="65"/>
      <c r="AH101" s="65"/>
      <c r="AI101" s="65"/>
      <c r="AJ101" s="63"/>
      <c r="AK101" s="63"/>
      <c r="AL101" s="63"/>
      <c r="AM101" s="63"/>
      <c r="AN101" s="63"/>
      <c r="AO101" s="63"/>
      <c r="AP101" s="63"/>
      <c r="AQ101" s="63"/>
      <c r="AR101" s="63"/>
      <c r="AS101" s="63"/>
      <c r="AT101" s="63"/>
      <c r="AU101" s="63"/>
    </row>
    <row r="102" ht="15.75" customHeight="1">
      <c r="A102" s="27" t="s">
        <v>139</v>
      </c>
      <c r="B102" s="42" t="s">
        <v>58</v>
      </c>
      <c r="C102" s="60">
        <v>44276.0</v>
      </c>
      <c r="D102" s="61">
        <v>1.0</v>
      </c>
      <c r="E102" s="61">
        <v>1.0</v>
      </c>
      <c r="F102" s="61">
        <v>0.0</v>
      </c>
      <c r="G102" s="63"/>
      <c r="H102" s="63"/>
      <c r="I102" s="63"/>
      <c r="J102" s="63"/>
      <c r="K102" s="63"/>
      <c r="L102" s="63"/>
      <c r="M102" s="63"/>
      <c r="N102" s="63"/>
      <c r="O102" s="63"/>
      <c r="P102" s="63"/>
      <c r="Q102" s="63"/>
      <c r="R102" s="63"/>
      <c r="S102" s="63"/>
      <c r="T102" s="63"/>
      <c r="U102" s="63"/>
      <c r="V102" s="63"/>
      <c r="W102" s="63"/>
      <c r="X102" s="65"/>
      <c r="Y102" s="65"/>
      <c r="Z102" s="65"/>
      <c r="AA102" s="65"/>
      <c r="AB102" s="65"/>
      <c r="AC102" s="65"/>
      <c r="AD102" s="65"/>
      <c r="AE102" s="65"/>
      <c r="AF102" s="65"/>
      <c r="AG102" s="65"/>
      <c r="AH102" s="65"/>
      <c r="AI102" s="65"/>
      <c r="AJ102" s="63"/>
      <c r="AK102" s="63"/>
      <c r="AL102" s="63"/>
      <c r="AM102" s="63"/>
      <c r="AN102" s="63"/>
      <c r="AO102" s="63"/>
      <c r="AP102" s="63"/>
      <c r="AQ102" s="63"/>
      <c r="AR102" s="63"/>
      <c r="AS102" s="63"/>
      <c r="AT102" s="63"/>
      <c r="AU102" s="63"/>
    </row>
    <row r="103" ht="15.75" customHeight="1">
      <c r="A103" s="27" t="s">
        <v>139</v>
      </c>
      <c r="B103" s="42" t="s">
        <v>59</v>
      </c>
      <c r="C103" s="60">
        <v>44276.0</v>
      </c>
      <c r="D103" s="61">
        <v>3.0</v>
      </c>
      <c r="E103" s="61">
        <v>1.0</v>
      </c>
      <c r="F103" s="61">
        <v>3.0</v>
      </c>
      <c r="G103" s="63"/>
      <c r="H103" s="63"/>
      <c r="I103" s="63"/>
      <c r="J103" s="63"/>
      <c r="K103" s="63"/>
      <c r="L103" s="63"/>
      <c r="M103" s="63"/>
      <c r="N103" s="63"/>
      <c r="O103" s="63"/>
      <c r="P103" s="63"/>
      <c r="Q103" s="63"/>
      <c r="R103" s="63"/>
      <c r="S103" s="63"/>
      <c r="T103" s="63"/>
      <c r="U103" s="63"/>
      <c r="V103" s="63"/>
      <c r="W103" s="63"/>
      <c r="X103" s="65"/>
      <c r="Y103" s="65"/>
      <c r="Z103" s="65"/>
      <c r="AA103" s="65"/>
      <c r="AB103" s="65"/>
      <c r="AC103" s="65"/>
      <c r="AD103" s="65"/>
      <c r="AE103" s="65"/>
      <c r="AF103" s="65"/>
      <c r="AG103" s="65"/>
      <c r="AH103" s="65"/>
      <c r="AI103" s="65"/>
      <c r="AJ103" s="63"/>
      <c r="AK103" s="63"/>
      <c r="AL103" s="63"/>
      <c r="AM103" s="63"/>
      <c r="AN103" s="63"/>
      <c r="AO103" s="63"/>
      <c r="AP103" s="63"/>
      <c r="AQ103" s="63"/>
      <c r="AR103" s="63"/>
      <c r="AS103" s="63"/>
      <c r="AT103" s="63"/>
      <c r="AU103" s="63"/>
    </row>
    <row r="104" ht="15.75" customHeight="1">
      <c r="A104" s="27" t="s">
        <v>139</v>
      </c>
      <c r="B104" s="42" t="s">
        <v>60</v>
      </c>
      <c r="C104" s="60">
        <v>44276.0</v>
      </c>
      <c r="D104" s="61">
        <v>1.0</v>
      </c>
      <c r="E104" s="61">
        <v>0.0</v>
      </c>
      <c r="F104" s="61">
        <v>1.0</v>
      </c>
      <c r="G104" s="63"/>
      <c r="H104" s="63"/>
      <c r="I104" s="63"/>
      <c r="J104" s="63"/>
      <c r="K104" s="63"/>
      <c r="L104" s="63"/>
      <c r="M104" s="63"/>
      <c r="N104" s="63"/>
      <c r="O104" s="63"/>
      <c r="P104" s="63"/>
      <c r="Q104" s="63"/>
      <c r="R104" s="63"/>
      <c r="S104" s="63"/>
      <c r="T104" s="63"/>
      <c r="U104" s="63"/>
      <c r="V104" s="63"/>
      <c r="W104" s="63"/>
      <c r="X104" s="65"/>
      <c r="Y104" s="65"/>
      <c r="Z104" s="65"/>
      <c r="AA104" s="65"/>
      <c r="AB104" s="65"/>
      <c r="AC104" s="65"/>
      <c r="AD104" s="65"/>
      <c r="AE104" s="65"/>
      <c r="AF104" s="65"/>
      <c r="AG104" s="65"/>
      <c r="AH104" s="65"/>
      <c r="AI104" s="65"/>
      <c r="AJ104" s="63"/>
      <c r="AK104" s="63"/>
      <c r="AL104" s="63"/>
      <c r="AM104" s="63"/>
      <c r="AN104" s="63"/>
      <c r="AO104" s="63"/>
      <c r="AP104" s="63"/>
      <c r="AQ104" s="63"/>
      <c r="AR104" s="63"/>
      <c r="AS104" s="63"/>
      <c r="AT104" s="63"/>
      <c r="AU104" s="63"/>
    </row>
    <row r="105" ht="15.75" customHeight="1">
      <c r="A105" s="27" t="s">
        <v>139</v>
      </c>
      <c r="B105" s="35" t="s">
        <v>27</v>
      </c>
      <c r="C105" s="60">
        <v>44307.0</v>
      </c>
      <c r="D105" s="61">
        <v>4.0</v>
      </c>
      <c r="E105" s="61">
        <v>0.0</v>
      </c>
      <c r="F105" s="61">
        <v>0.0</v>
      </c>
      <c r="G105" s="63"/>
      <c r="H105" s="63"/>
      <c r="I105" s="63"/>
      <c r="J105" s="63"/>
      <c r="K105" s="63"/>
      <c r="L105" s="63"/>
      <c r="M105" s="63"/>
      <c r="N105" s="63"/>
      <c r="O105" s="63"/>
      <c r="P105" s="63"/>
      <c r="Q105" s="63"/>
      <c r="R105" s="63"/>
      <c r="S105" s="63"/>
      <c r="T105" s="63"/>
      <c r="U105" s="63"/>
      <c r="V105" s="63"/>
      <c r="W105" s="63"/>
      <c r="X105" s="65"/>
      <c r="Y105" s="65"/>
      <c r="Z105" s="65"/>
      <c r="AA105" s="65"/>
      <c r="AB105" s="65"/>
      <c r="AC105" s="65"/>
      <c r="AD105" s="65"/>
      <c r="AE105" s="65"/>
      <c r="AF105" s="65"/>
      <c r="AG105" s="65"/>
      <c r="AH105" s="65"/>
      <c r="AI105" s="65"/>
      <c r="AJ105" s="63"/>
      <c r="AK105" s="63"/>
      <c r="AL105" s="63"/>
      <c r="AM105" s="63"/>
      <c r="AN105" s="63"/>
      <c r="AO105" s="63"/>
      <c r="AP105" s="63"/>
      <c r="AQ105" s="63"/>
      <c r="AR105" s="63"/>
      <c r="AS105" s="63"/>
      <c r="AT105" s="63"/>
      <c r="AU105" s="63"/>
    </row>
    <row r="106" ht="15.75" customHeight="1">
      <c r="A106" s="27" t="s">
        <v>139</v>
      </c>
      <c r="B106" s="42" t="s">
        <v>28</v>
      </c>
      <c r="C106" s="60">
        <v>44307.0</v>
      </c>
      <c r="D106" s="61">
        <v>3.0</v>
      </c>
      <c r="E106" s="61">
        <v>1.0</v>
      </c>
      <c r="F106" s="61">
        <v>3.0</v>
      </c>
      <c r="G106" s="63"/>
      <c r="H106" s="63"/>
      <c r="I106" s="63"/>
      <c r="J106" s="63"/>
      <c r="K106" s="63"/>
      <c r="L106" s="63"/>
      <c r="M106" s="63"/>
      <c r="N106" s="63"/>
      <c r="O106" s="63"/>
      <c r="P106" s="63"/>
      <c r="Q106" s="63"/>
      <c r="R106" s="63"/>
      <c r="S106" s="63"/>
      <c r="T106" s="63"/>
      <c r="U106" s="63"/>
      <c r="V106" s="63"/>
      <c r="W106" s="63"/>
      <c r="X106" s="65"/>
      <c r="Y106" s="65"/>
      <c r="Z106" s="65"/>
      <c r="AA106" s="65"/>
      <c r="AB106" s="65"/>
      <c r="AC106" s="65"/>
      <c r="AD106" s="65"/>
      <c r="AE106" s="65"/>
      <c r="AF106" s="65"/>
      <c r="AG106" s="65"/>
      <c r="AH106" s="65"/>
      <c r="AI106" s="65"/>
      <c r="AJ106" s="63"/>
      <c r="AK106" s="63"/>
      <c r="AL106" s="63"/>
      <c r="AM106" s="63"/>
      <c r="AN106" s="63"/>
      <c r="AO106" s="63"/>
      <c r="AP106" s="63"/>
      <c r="AQ106" s="63"/>
      <c r="AR106" s="63"/>
      <c r="AS106" s="63"/>
      <c r="AT106" s="63"/>
      <c r="AU106" s="63"/>
    </row>
    <row r="107" ht="15.75" customHeight="1">
      <c r="A107" s="27" t="s">
        <v>139</v>
      </c>
      <c r="B107" s="42" t="s">
        <v>29</v>
      </c>
      <c r="C107" s="60">
        <v>44307.0</v>
      </c>
      <c r="D107" s="61">
        <v>1.0</v>
      </c>
      <c r="E107" s="61">
        <v>1.0</v>
      </c>
      <c r="F107" s="61">
        <v>0.0</v>
      </c>
      <c r="G107" s="63"/>
      <c r="H107" s="63"/>
      <c r="I107" s="63"/>
      <c r="J107" s="63"/>
      <c r="K107" s="63"/>
      <c r="L107" s="63"/>
      <c r="M107" s="63"/>
      <c r="N107" s="63"/>
      <c r="O107" s="63"/>
      <c r="P107" s="63"/>
      <c r="Q107" s="63"/>
      <c r="R107" s="63"/>
      <c r="S107" s="63"/>
      <c r="T107" s="63"/>
      <c r="U107" s="63"/>
      <c r="V107" s="63"/>
      <c r="W107" s="63"/>
      <c r="X107" s="65"/>
      <c r="Y107" s="65"/>
      <c r="Z107" s="65"/>
      <c r="AA107" s="65"/>
      <c r="AB107" s="65"/>
      <c r="AC107" s="65"/>
      <c r="AD107" s="65"/>
      <c r="AE107" s="65"/>
      <c r="AF107" s="65"/>
      <c r="AG107" s="65"/>
      <c r="AH107" s="65"/>
      <c r="AI107" s="65"/>
      <c r="AJ107" s="63"/>
      <c r="AK107" s="63"/>
      <c r="AL107" s="63"/>
      <c r="AM107" s="63"/>
      <c r="AN107" s="63"/>
      <c r="AO107" s="63"/>
      <c r="AP107" s="63"/>
      <c r="AQ107" s="63"/>
      <c r="AR107" s="63"/>
      <c r="AS107" s="63"/>
      <c r="AT107" s="63"/>
      <c r="AU107" s="63"/>
    </row>
    <row r="108" ht="15.75" customHeight="1">
      <c r="A108" s="27" t="s">
        <v>139</v>
      </c>
      <c r="B108" s="42" t="s">
        <v>30</v>
      </c>
      <c r="C108" s="60">
        <v>44307.0</v>
      </c>
      <c r="D108" s="61">
        <v>1.0</v>
      </c>
      <c r="E108" s="61">
        <v>4.0</v>
      </c>
      <c r="F108" s="61">
        <v>1.0</v>
      </c>
      <c r="G108" s="63"/>
      <c r="H108" s="63"/>
      <c r="I108" s="63"/>
      <c r="J108" s="63"/>
      <c r="K108" s="63"/>
      <c r="L108" s="63"/>
      <c r="M108" s="63"/>
      <c r="N108" s="63"/>
      <c r="O108" s="63"/>
      <c r="P108" s="63"/>
      <c r="Q108" s="63"/>
      <c r="R108" s="63"/>
      <c r="S108" s="63"/>
      <c r="T108" s="63"/>
      <c r="U108" s="63"/>
      <c r="V108" s="63"/>
      <c r="W108" s="63"/>
      <c r="X108" s="65"/>
      <c r="Y108" s="65"/>
      <c r="Z108" s="65"/>
      <c r="AA108" s="65"/>
      <c r="AB108" s="65"/>
      <c r="AC108" s="65"/>
      <c r="AD108" s="65"/>
      <c r="AE108" s="65"/>
      <c r="AF108" s="65"/>
      <c r="AG108" s="65"/>
      <c r="AH108" s="65"/>
      <c r="AI108" s="65"/>
      <c r="AJ108" s="63"/>
      <c r="AK108" s="63"/>
      <c r="AL108" s="63"/>
      <c r="AM108" s="63"/>
      <c r="AN108" s="63"/>
      <c r="AO108" s="63"/>
      <c r="AP108" s="63"/>
      <c r="AQ108" s="63"/>
      <c r="AR108" s="63"/>
      <c r="AS108" s="63"/>
      <c r="AT108" s="63"/>
      <c r="AU108" s="63"/>
    </row>
    <row r="109" ht="15.75" customHeight="1">
      <c r="A109" s="27" t="s">
        <v>139</v>
      </c>
      <c r="B109" s="42" t="s">
        <v>31</v>
      </c>
      <c r="C109" s="60">
        <v>44307.0</v>
      </c>
      <c r="D109" s="61">
        <v>1.0</v>
      </c>
      <c r="E109" s="61">
        <v>0.0</v>
      </c>
      <c r="F109" s="61">
        <v>0.0</v>
      </c>
      <c r="G109" s="63"/>
      <c r="H109" s="63"/>
      <c r="I109" s="63"/>
      <c r="J109" s="63"/>
      <c r="K109" s="63"/>
      <c r="L109" s="63"/>
      <c r="M109" s="63"/>
      <c r="N109" s="63"/>
      <c r="O109" s="63"/>
      <c r="P109" s="63"/>
      <c r="Q109" s="63"/>
      <c r="R109" s="63"/>
      <c r="S109" s="63"/>
      <c r="T109" s="63"/>
      <c r="U109" s="63"/>
      <c r="V109" s="63"/>
      <c r="W109" s="63"/>
      <c r="X109" s="65"/>
      <c r="Y109" s="65"/>
      <c r="Z109" s="65"/>
      <c r="AA109" s="65"/>
      <c r="AB109" s="65"/>
      <c r="AC109" s="65"/>
      <c r="AD109" s="65"/>
      <c r="AE109" s="65"/>
      <c r="AF109" s="65"/>
      <c r="AG109" s="65"/>
      <c r="AH109" s="65"/>
      <c r="AI109" s="65"/>
      <c r="AJ109" s="63"/>
      <c r="AK109" s="63"/>
      <c r="AL109" s="63"/>
      <c r="AM109" s="63"/>
      <c r="AN109" s="63"/>
      <c r="AO109" s="63"/>
      <c r="AP109" s="63"/>
      <c r="AQ109" s="63"/>
      <c r="AR109" s="63"/>
      <c r="AS109" s="63"/>
      <c r="AT109" s="63"/>
      <c r="AU109" s="63"/>
    </row>
    <row r="110" ht="15.75" customHeight="1">
      <c r="A110" s="27" t="s">
        <v>139</v>
      </c>
      <c r="B110" s="42" t="s">
        <v>32</v>
      </c>
      <c r="C110" s="60">
        <v>44307.0</v>
      </c>
      <c r="D110" s="61">
        <v>1.0</v>
      </c>
      <c r="E110" s="61">
        <v>1.0</v>
      </c>
      <c r="F110" s="61">
        <v>0.0</v>
      </c>
      <c r="G110" s="63"/>
      <c r="H110" s="63"/>
      <c r="I110" s="63"/>
      <c r="J110" s="63"/>
      <c r="K110" s="63"/>
      <c r="L110" s="63"/>
      <c r="M110" s="63"/>
      <c r="N110" s="63"/>
      <c r="O110" s="63"/>
      <c r="P110" s="63"/>
      <c r="Q110" s="63"/>
      <c r="R110" s="63"/>
      <c r="S110" s="63"/>
      <c r="T110" s="63"/>
      <c r="U110" s="63"/>
      <c r="V110" s="63"/>
      <c r="W110" s="63"/>
      <c r="X110" s="65"/>
      <c r="Y110" s="65"/>
      <c r="Z110" s="65"/>
      <c r="AA110" s="65"/>
      <c r="AB110" s="65"/>
      <c r="AC110" s="65"/>
      <c r="AD110" s="65"/>
      <c r="AE110" s="65"/>
      <c r="AF110" s="65"/>
      <c r="AG110" s="65"/>
      <c r="AH110" s="65"/>
      <c r="AI110" s="65"/>
      <c r="AJ110" s="63"/>
      <c r="AK110" s="63"/>
      <c r="AL110" s="63"/>
      <c r="AM110" s="63"/>
      <c r="AN110" s="63"/>
      <c r="AO110" s="63"/>
      <c r="AP110" s="63"/>
      <c r="AQ110" s="63"/>
      <c r="AR110" s="63"/>
      <c r="AS110" s="63"/>
      <c r="AT110" s="63"/>
      <c r="AU110" s="63"/>
    </row>
    <row r="111" ht="15.75" customHeight="1">
      <c r="A111" s="27" t="s">
        <v>139</v>
      </c>
      <c r="B111" s="42" t="s">
        <v>33</v>
      </c>
      <c r="C111" s="60">
        <v>44307.0</v>
      </c>
      <c r="D111" s="61">
        <v>1.0</v>
      </c>
      <c r="E111" s="61">
        <v>1.0</v>
      </c>
      <c r="F111" s="61">
        <v>0.0</v>
      </c>
      <c r="G111" s="63"/>
      <c r="H111" s="63"/>
      <c r="I111" s="63"/>
      <c r="J111" s="63"/>
      <c r="K111" s="63"/>
      <c r="L111" s="63"/>
      <c r="M111" s="63"/>
      <c r="N111" s="63"/>
      <c r="O111" s="63"/>
      <c r="P111" s="63"/>
      <c r="Q111" s="63"/>
      <c r="R111" s="63"/>
      <c r="S111" s="63"/>
      <c r="T111" s="63"/>
      <c r="U111" s="63"/>
      <c r="V111" s="63"/>
      <c r="W111" s="63"/>
      <c r="X111" s="65"/>
      <c r="Y111" s="65"/>
      <c r="Z111" s="65"/>
      <c r="AA111" s="65"/>
      <c r="AB111" s="65"/>
      <c r="AC111" s="65"/>
      <c r="AD111" s="65"/>
      <c r="AE111" s="65"/>
      <c r="AF111" s="65"/>
      <c r="AG111" s="65"/>
      <c r="AH111" s="65"/>
      <c r="AI111" s="65"/>
      <c r="AJ111" s="63"/>
      <c r="AK111" s="63"/>
      <c r="AL111" s="63"/>
      <c r="AM111" s="63"/>
      <c r="AN111" s="63"/>
      <c r="AO111" s="63"/>
      <c r="AP111" s="63"/>
      <c r="AQ111" s="63"/>
      <c r="AR111" s="63"/>
      <c r="AS111" s="63"/>
      <c r="AT111" s="63"/>
      <c r="AU111" s="63"/>
    </row>
    <row r="112" ht="15.75" customHeight="1">
      <c r="A112" s="27" t="s">
        <v>139</v>
      </c>
      <c r="B112" s="35" t="s">
        <v>34</v>
      </c>
      <c r="C112" s="60">
        <v>44307.0</v>
      </c>
      <c r="D112" s="61">
        <v>1.0</v>
      </c>
      <c r="E112" s="61">
        <v>0.0</v>
      </c>
      <c r="F112" s="61">
        <v>1.0</v>
      </c>
      <c r="G112" s="63"/>
      <c r="H112" s="63"/>
      <c r="I112" s="63"/>
      <c r="J112" s="63"/>
      <c r="K112" s="63"/>
      <c r="L112" s="63"/>
      <c r="M112" s="63"/>
      <c r="N112" s="63"/>
      <c r="O112" s="63"/>
      <c r="P112" s="63"/>
      <c r="Q112" s="63"/>
      <c r="R112" s="63"/>
      <c r="S112" s="63"/>
      <c r="T112" s="63"/>
      <c r="U112" s="63"/>
      <c r="V112" s="63"/>
      <c r="W112" s="63"/>
      <c r="X112" s="65"/>
      <c r="Y112" s="65"/>
      <c r="Z112" s="65"/>
      <c r="AA112" s="65"/>
      <c r="AB112" s="65"/>
      <c r="AC112" s="65"/>
      <c r="AD112" s="65"/>
      <c r="AE112" s="65"/>
      <c r="AF112" s="65"/>
      <c r="AG112" s="65"/>
      <c r="AH112" s="65"/>
      <c r="AI112" s="65"/>
      <c r="AJ112" s="63"/>
      <c r="AK112" s="63"/>
      <c r="AL112" s="63"/>
      <c r="AM112" s="63"/>
      <c r="AN112" s="63"/>
      <c r="AO112" s="63"/>
      <c r="AP112" s="63"/>
      <c r="AQ112" s="63"/>
      <c r="AR112" s="63"/>
      <c r="AS112" s="63"/>
      <c r="AT112" s="63"/>
      <c r="AU112" s="63"/>
    </row>
    <row r="113" ht="15.75" customHeight="1">
      <c r="A113" s="27" t="s">
        <v>139</v>
      </c>
      <c r="B113" s="35" t="s">
        <v>35</v>
      </c>
      <c r="C113" s="60">
        <v>44307.0</v>
      </c>
      <c r="D113" s="61">
        <v>1.0</v>
      </c>
      <c r="E113" s="61">
        <v>1.0</v>
      </c>
      <c r="F113" s="61">
        <v>0.0</v>
      </c>
      <c r="G113" s="63"/>
      <c r="H113" s="63"/>
      <c r="I113" s="63"/>
      <c r="J113" s="63"/>
      <c r="K113" s="63"/>
      <c r="L113" s="63"/>
      <c r="M113" s="63"/>
      <c r="N113" s="63"/>
      <c r="O113" s="63"/>
      <c r="P113" s="63"/>
      <c r="Q113" s="63"/>
      <c r="R113" s="63"/>
      <c r="S113" s="63"/>
      <c r="T113" s="63"/>
      <c r="U113" s="63"/>
      <c r="V113" s="63"/>
      <c r="W113" s="63"/>
      <c r="X113" s="65"/>
      <c r="Y113" s="65"/>
      <c r="Z113" s="65"/>
      <c r="AA113" s="65"/>
      <c r="AB113" s="65"/>
      <c r="AC113" s="65"/>
      <c r="AD113" s="65"/>
      <c r="AE113" s="65"/>
      <c r="AF113" s="65"/>
      <c r="AG113" s="65"/>
      <c r="AH113" s="65"/>
      <c r="AI113" s="65"/>
      <c r="AJ113" s="63"/>
      <c r="AK113" s="63"/>
      <c r="AL113" s="63"/>
      <c r="AM113" s="63"/>
      <c r="AN113" s="63"/>
      <c r="AO113" s="63"/>
      <c r="AP113" s="63"/>
      <c r="AQ113" s="63"/>
      <c r="AR113" s="63"/>
      <c r="AS113" s="63"/>
      <c r="AT113" s="63"/>
      <c r="AU113" s="63"/>
    </row>
    <row r="114" ht="15.75" customHeight="1">
      <c r="A114" s="27" t="s">
        <v>139</v>
      </c>
      <c r="B114" s="42" t="s">
        <v>36</v>
      </c>
      <c r="C114" s="60">
        <v>44307.0</v>
      </c>
      <c r="D114" s="61">
        <v>1.0</v>
      </c>
      <c r="E114" s="61">
        <v>1.0</v>
      </c>
      <c r="F114" s="61">
        <v>0.0</v>
      </c>
      <c r="G114" s="63"/>
      <c r="H114" s="63"/>
      <c r="I114" s="63"/>
      <c r="J114" s="63"/>
      <c r="K114" s="63"/>
      <c r="L114" s="63"/>
      <c r="M114" s="63"/>
      <c r="N114" s="63"/>
      <c r="O114" s="63"/>
      <c r="P114" s="63"/>
      <c r="Q114" s="63"/>
      <c r="R114" s="63"/>
      <c r="S114" s="63"/>
      <c r="T114" s="63"/>
      <c r="U114" s="63"/>
      <c r="V114" s="63"/>
      <c r="W114" s="63"/>
      <c r="X114" s="65"/>
      <c r="Y114" s="65"/>
      <c r="Z114" s="65"/>
      <c r="AA114" s="65"/>
      <c r="AB114" s="65"/>
      <c r="AC114" s="65"/>
      <c r="AD114" s="65"/>
      <c r="AE114" s="65"/>
      <c r="AF114" s="65"/>
      <c r="AG114" s="65"/>
      <c r="AH114" s="65"/>
      <c r="AI114" s="65"/>
      <c r="AJ114" s="63"/>
      <c r="AK114" s="63"/>
      <c r="AL114" s="63"/>
      <c r="AM114" s="63"/>
      <c r="AN114" s="63"/>
      <c r="AO114" s="63"/>
      <c r="AP114" s="63"/>
      <c r="AQ114" s="63"/>
      <c r="AR114" s="63"/>
      <c r="AS114" s="63"/>
      <c r="AT114" s="63"/>
      <c r="AU114" s="63"/>
    </row>
    <row r="115" ht="15.75" customHeight="1">
      <c r="A115" s="27" t="s">
        <v>139</v>
      </c>
      <c r="B115" s="42" t="s">
        <v>37</v>
      </c>
      <c r="C115" s="60">
        <v>44307.0</v>
      </c>
      <c r="D115" s="61">
        <v>1.0</v>
      </c>
      <c r="E115" s="61">
        <v>2.0</v>
      </c>
      <c r="F115" s="61">
        <v>0.0</v>
      </c>
      <c r="G115" s="63"/>
      <c r="H115" s="63"/>
      <c r="I115" s="63"/>
      <c r="J115" s="63"/>
      <c r="K115" s="63"/>
      <c r="L115" s="63"/>
      <c r="M115" s="63"/>
      <c r="N115" s="63"/>
      <c r="O115" s="63"/>
      <c r="P115" s="63"/>
      <c r="Q115" s="63"/>
      <c r="R115" s="63"/>
      <c r="S115" s="63"/>
      <c r="T115" s="63"/>
      <c r="U115" s="63"/>
      <c r="V115" s="63"/>
      <c r="W115" s="63"/>
      <c r="X115" s="65"/>
      <c r="Y115" s="65"/>
      <c r="Z115" s="65"/>
      <c r="AA115" s="65"/>
      <c r="AB115" s="65"/>
      <c r="AC115" s="65"/>
      <c r="AD115" s="65"/>
      <c r="AE115" s="65"/>
      <c r="AF115" s="65"/>
      <c r="AG115" s="65"/>
      <c r="AH115" s="65"/>
      <c r="AI115" s="65"/>
      <c r="AJ115" s="63"/>
      <c r="AK115" s="63"/>
      <c r="AL115" s="63"/>
      <c r="AM115" s="63"/>
      <c r="AN115" s="63"/>
      <c r="AO115" s="63"/>
      <c r="AP115" s="63"/>
      <c r="AQ115" s="63"/>
      <c r="AR115" s="63"/>
      <c r="AS115" s="63"/>
      <c r="AT115" s="63"/>
      <c r="AU115" s="63"/>
    </row>
    <row r="116" ht="15.75" customHeight="1">
      <c r="A116" s="27" t="s">
        <v>139</v>
      </c>
      <c r="B116" s="42" t="s">
        <v>38</v>
      </c>
      <c r="C116" s="60">
        <v>44307.0</v>
      </c>
      <c r="D116" s="61">
        <v>1.0</v>
      </c>
      <c r="E116" s="61">
        <v>0.0</v>
      </c>
      <c r="F116" s="61">
        <v>0.0</v>
      </c>
      <c r="G116" s="63"/>
      <c r="H116" s="63"/>
      <c r="I116" s="63"/>
      <c r="J116" s="63"/>
      <c r="K116" s="63"/>
      <c r="L116" s="63"/>
      <c r="M116" s="63"/>
      <c r="N116" s="63"/>
      <c r="O116" s="63"/>
      <c r="P116" s="63"/>
      <c r="Q116" s="63"/>
      <c r="R116" s="63"/>
      <c r="S116" s="63"/>
      <c r="T116" s="63"/>
      <c r="U116" s="63"/>
      <c r="V116" s="63"/>
      <c r="W116" s="63"/>
      <c r="X116" s="65"/>
      <c r="Y116" s="65"/>
      <c r="Z116" s="65"/>
      <c r="AA116" s="65"/>
      <c r="AB116" s="65"/>
      <c r="AC116" s="65"/>
      <c r="AD116" s="65"/>
      <c r="AE116" s="65"/>
      <c r="AF116" s="65"/>
      <c r="AG116" s="65"/>
      <c r="AH116" s="65"/>
      <c r="AI116" s="65"/>
      <c r="AJ116" s="63"/>
      <c r="AK116" s="63"/>
      <c r="AL116" s="63"/>
      <c r="AM116" s="63"/>
      <c r="AN116" s="63"/>
      <c r="AO116" s="63"/>
      <c r="AP116" s="63"/>
      <c r="AQ116" s="63"/>
      <c r="AR116" s="63"/>
      <c r="AS116" s="63"/>
      <c r="AT116" s="63"/>
      <c r="AU116" s="63"/>
    </row>
    <row r="117" ht="15.75" customHeight="1">
      <c r="A117" s="27" t="s">
        <v>139</v>
      </c>
      <c r="B117" s="42" t="s">
        <v>39</v>
      </c>
      <c r="C117" s="60">
        <v>44307.0</v>
      </c>
      <c r="D117" s="61">
        <v>3.0</v>
      </c>
      <c r="E117" s="61">
        <v>0.0</v>
      </c>
      <c r="F117" s="61">
        <v>1.0</v>
      </c>
      <c r="G117" s="63"/>
      <c r="H117" s="63"/>
      <c r="I117" s="63"/>
      <c r="J117" s="63"/>
      <c r="K117" s="63"/>
      <c r="L117" s="63"/>
      <c r="M117" s="63"/>
      <c r="N117" s="63"/>
      <c r="O117" s="63"/>
      <c r="P117" s="63"/>
      <c r="Q117" s="63"/>
      <c r="R117" s="63"/>
      <c r="S117" s="63"/>
      <c r="T117" s="63"/>
      <c r="U117" s="63"/>
      <c r="V117" s="63"/>
      <c r="W117" s="63"/>
      <c r="X117" s="65"/>
      <c r="Y117" s="65"/>
      <c r="Z117" s="65"/>
      <c r="AA117" s="65"/>
      <c r="AB117" s="65"/>
      <c r="AC117" s="65"/>
      <c r="AD117" s="65"/>
      <c r="AE117" s="65"/>
      <c r="AF117" s="65"/>
      <c r="AG117" s="65"/>
      <c r="AH117" s="65"/>
      <c r="AI117" s="65"/>
      <c r="AJ117" s="63"/>
      <c r="AK117" s="63"/>
      <c r="AL117" s="63"/>
      <c r="AM117" s="63"/>
      <c r="AN117" s="63"/>
      <c r="AO117" s="63"/>
      <c r="AP117" s="63"/>
      <c r="AQ117" s="63"/>
      <c r="AR117" s="63"/>
      <c r="AS117" s="63"/>
      <c r="AT117" s="63"/>
      <c r="AU117" s="63"/>
    </row>
    <row r="118" ht="15.75" customHeight="1">
      <c r="A118" s="27" t="s">
        <v>139</v>
      </c>
      <c r="B118" s="42" t="s">
        <v>40</v>
      </c>
      <c r="C118" s="60">
        <v>44307.0</v>
      </c>
      <c r="D118" s="61">
        <v>1.0</v>
      </c>
      <c r="E118" s="61">
        <v>1.0</v>
      </c>
      <c r="F118" s="61">
        <v>0.0</v>
      </c>
      <c r="G118" s="63"/>
      <c r="H118" s="63"/>
      <c r="I118" s="63"/>
      <c r="J118" s="63"/>
      <c r="K118" s="63"/>
      <c r="L118" s="63"/>
      <c r="M118" s="63"/>
      <c r="N118" s="63"/>
      <c r="O118" s="63"/>
      <c r="P118" s="63"/>
      <c r="Q118" s="63"/>
      <c r="R118" s="63"/>
      <c r="S118" s="63"/>
      <c r="T118" s="63"/>
      <c r="U118" s="63"/>
      <c r="V118" s="63"/>
      <c r="W118" s="63"/>
      <c r="X118" s="65"/>
      <c r="Y118" s="65"/>
      <c r="Z118" s="65"/>
      <c r="AA118" s="65"/>
      <c r="AB118" s="65"/>
      <c r="AC118" s="65"/>
      <c r="AD118" s="65"/>
      <c r="AE118" s="65"/>
      <c r="AF118" s="65"/>
      <c r="AG118" s="65"/>
      <c r="AH118" s="65"/>
      <c r="AI118" s="65"/>
      <c r="AJ118" s="63"/>
      <c r="AK118" s="63"/>
      <c r="AL118" s="63"/>
      <c r="AM118" s="63"/>
      <c r="AN118" s="63"/>
      <c r="AO118" s="63"/>
      <c r="AP118" s="63"/>
      <c r="AQ118" s="63"/>
      <c r="AR118" s="63"/>
      <c r="AS118" s="63"/>
      <c r="AT118" s="63"/>
      <c r="AU118" s="63"/>
    </row>
    <row r="119" ht="15.75" customHeight="1">
      <c r="A119" s="27" t="s">
        <v>139</v>
      </c>
      <c r="B119" s="42" t="s">
        <v>41</v>
      </c>
      <c r="C119" s="60">
        <v>44307.0</v>
      </c>
      <c r="D119" s="61">
        <v>1.0</v>
      </c>
      <c r="E119" s="61">
        <v>1.0</v>
      </c>
      <c r="F119" s="61">
        <v>1.0</v>
      </c>
      <c r="G119" s="63"/>
      <c r="H119" s="63"/>
      <c r="I119" s="63"/>
      <c r="J119" s="63"/>
      <c r="K119" s="63"/>
      <c r="L119" s="63"/>
      <c r="M119" s="63"/>
      <c r="N119" s="63"/>
      <c r="O119" s="63"/>
      <c r="P119" s="63"/>
      <c r="Q119" s="63"/>
      <c r="R119" s="63"/>
      <c r="S119" s="63"/>
      <c r="T119" s="63"/>
      <c r="U119" s="63"/>
      <c r="V119" s="63"/>
      <c r="W119" s="63"/>
      <c r="X119" s="65"/>
      <c r="Y119" s="65"/>
      <c r="Z119" s="65"/>
      <c r="AA119" s="65"/>
      <c r="AB119" s="65"/>
      <c r="AC119" s="65"/>
      <c r="AD119" s="65"/>
      <c r="AE119" s="65"/>
      <c r="AF119" s="65"/>
      <c r="AG119" s="65"/>
      <c r="AH119" s="65"/>
      <c r="AI119" s="65"/>
      <c r="AJ119" s="63"/>
      <c r="AK119" s="63"/>
      <c r="AL119" s="63"/>
      <c r="AM119" s="63"/>
      <c r="AN119" s="63"/>
      <c r="AO119" s="63"/>
      <c r="AP119" s="63"/>
      <c r="AQ119" s="63"/>
      <c r="AR119" s="63"/>
      <c r="AS119" s="63"/>
      <c r="AT119" s="63"/>
      <c r="AU119" s="63"/>
    </row>
    <row r="120" ht="15.75" customHeight="1">
      <c r="A120" s="27" t="s">
        <v>139</v>
      </c>
      <c r="B120" s="42" t="s">
        <v>42</v>
      </c>
      <c r="C120" s="60">
        <v>44307.0</v>
      </c>
      <c r="D120" s="61">
        <v>1.0</v>
      </c>
      <c r="E120" s="61">
        <v>0.0</v>
      </c>
      <c r="F120" s="61">
        <v>0.0</v>
      </c>
      <c r="G120" s="63"/>
      <c r="H120" s="63"/>
      <c r="I120" s="63"/>
      <c r="J120" s="63"/>
      <c r="K120" s="63"/>
      <c r="L120" s="63"/>
      <c r="M120" s="63"/>
      <c r="N120" s="63"/>
      <c r="O120" s="63"/>
      <c r="P120" s="63"/>
      <c r="Q120" s="63"/>
      <c r="R120" s="63"/>
      <c r="S120" s="63"/>
      <c r="T120" s="63"/>
      <c r="U120" s="63"/>
      <c r="V120" s="63"/>
      <c r="W120" s="63"/>
      <c r="X120" s="65"/>
      <c r="Y120" s="65"/>
      <c r="Z120" s="65"/>
      <c r="AA120" s="65"/>
      <c r="AB120" s="65"/>
      <c r="AC120" s="65"/>
      <c r="AD120" s="65"/>
      <c r="AE120" s="65"/>
      <c r="AF120" s="65"/>
      <c r="AG120" s="65"/>
      <c r="AH120" s="65"/>
      <c r="AI120" s="65"/>
      <c r="AJ120" s="63"/>
      <c r="AK120" s="63"/>
      <c r="AL120" s="63"/>
      <c r="AM120" s="63"/>
      <c r="AN120" s="63"/>
      <c r="AO120" s="63"/>
      <c r="AP120" s="63"/>
      <c r="AQ120" s="63"/>
      <c r="AR120" s="63"/>
      <c r="AS120" s="63"/>
      <c r="AT120" s="63"/>
      <c r="AU120" s="63"/>
    </row>
    <row r="121" ht="15.75" customHeight="1">
      <c r="A121" s="27" t="s">
        <v>139</v>
      </c>
      <c r="B121" s="42" t="s">
        <v>43</v>
      </c>
      <c r="C121" s="60">
        <v>44307.0</v>
      </c>
      <c r="D121" s="61">
        <v>1.0</v>
      </c>
      <c r="E121" s="61">
        <v>1.0</v>
      </c>
      <c r="F121" s="61">
        <v>0.0</v>
      </c>
      <c r="G121" s="63"/>
      <c r="H121" s="63"/>
      <c r="I121" s="63"/>
      <c r="J121" s="63"/>
      <c r="K121" s="63"/>
      <c r="L121" s="63"/>
      <c r="M121" s="63"/>
      <c r="N121" s="63"/>
      <c r="O121" s="63"/>
      <c r="P121" s="63"/>
      <c r="Q121" s="63"/>
      <c r="R121" s="63"/>
      <c r="S121" s="63"/>
      <c r="T121" s="63"/>
      <c r="U121" s="63"/>
      <c r="V121" s="63"/>
      <c r="W121" s="63"/>
      <c r="X121" s="65"/>
      <c r="Y121" s="65"/>
      <c r="Z121" s="65"/>
      <c r="AA121" s="65"/>
      <c r="AB121" s="65"/>
      <c r="AC121" s="65"/>
      <c r="AD121" s="65"/>
      <c r="AE121" s="65"/>
      <c r="AF121" s="65"/>
      <c r="AG121" s="65"/>
      <c r="AH121" s="65"/>
      <c r="AI121" s="65"/>
      <c r="AJ121" s="63"/>
      <c r="AK121" s="63"/>
      <c r="AL121" s="63"/>
      <c r="AM121" s="63"/>
      <c r="AN121" s="63"/>
      <c r="AO121" s="63"/>
      <c r="AP121" s="63"/>
      <c r="AQ121" s="63"/>
      <c r="AR121" s="63"/>
      <c r="AS121" s="63"/>
      <c r="AT121" s="63"/>
      <c r="AU121" s="63"/>
    </row>
    <row r="122" ht="15.75" customHeight="1">
      <c r="A122" s="27" t="s">
        <v>139</v>
      </c>
      <c r="B122" s="42" t="s">
        <v>44</v>
      </c>
      <c r="C122" s="60">
        <v>44307.0</v>
      </c>
      <c r="D122" s="61">
        <v>1.0</v>
      </c>
      <c r="E122" s="61">
        <v>1.0</v>
      </c>
      <c r="F122" s="61">
        <v>0.0</v>
      </c>
      <c r="G122" s="63"/>
      <c r="H122" s="63"/>
      <c r="I122" s="63"/>
      <c r="J122" s="63"/>
      <c r="K122" s="63"/>
      <c r="L122" s="63"/>
      <c r="M122" s="63"/>
      <c r="N122" s="63"/>
      <c r="O122" s="63"/>
      <c r="P122" s="63"/>
      <c r="Q122" s="63"/>
      <c r="R122" s="63"/>
      <c r="S122" s="63"/>
      <c r="T122" s="63"/>
      <c r="U122" s="63"/>
      <c r="V122" s="63"/>
      <c r="W122" s="63"/>
      <c r="X122" s="65"/>
      <c r="Y122" s="65"/>
      <c r="Z122" s="65"/>
      <c r="AA122" s="65"/>
      <c r="AB122" s="65"/>
      <c r="AC122" s="65"/>
      <c r="AD122" s="65"/>
      <c r="AE122" s="65"/>
      <c r="AF122" s="65"/>
      <c r="AG122" s="65"/>
      <c r="AH122" s="65"/>
      <c r="AI122" s="65"/>
      <c r="AJ122" s="63"/>
      <c r="AK122" s="63"/>
      <c r="AL122" s="63"/>
      <c r="AM122" s="63"/>
      <c r="AN122" s="63"/>
      <c r="AO122" s="63"/>
      <c r="AP122" s="63"/>
      <c r="AQ122" s="63"/>
      <c r="AR122" s="63"/>
      <c r="AS122" s="63"/>
      <c r="AT122" s="63"/>
      <c r="AU122" s="63"/>
    </row>
    <row r="123" ht="15.75" customHeight="1">
      <c r="A123" s="27" t="s">
        <v>139</v>
      </c>
      <c r="B123" s="42" t="s">
        <v>45</v>
      </c>
      <c r="C123" s="60">
        <v>44307.0</v>
      </c>
      <c r="D123" s="61">
        <v>1.0</v>
      </c>
      <c r="E123" s="61">
        <v>1.0</v>
      </c>
      <c r="F123" s="61">
        <v>1.0</v>
      </c>
      <c r="G123" s="63"/>
      <c r="H123" s="63"/>
      <c r="I123" s="63"/>
      <c r="J123" s="63"/>
      <c r="K123" s="63"/>
      <c r="L123" s="63"/>
      <c r="M123" s="63"/>
      <c r="N123" s="63"/>
      <c r="O123" s="63"/>
      <c r="P123" s="63"/>
      <c r="Q123" s="63"/>
      <c r="R123" s="63"/>
      <c r="S123" s="63"/>
      <c r="T123" s="63"/>
      <c r="U123" s="63"/>
      <c r="V123" s="63"/>
      <c r="W123" s="63"/>
      <c r="X123" s="65"/>
      <c r="Y123" s="65"/>
      <c r="Z123" s="65"/>
      <c r="AA123" s="65"/>
      <c r="AB123" s="65"/>
      <c r="AC123" s="65"/>
      <c r="AD123" s="65"/>
      <c r="AE123" s="65"/>
      <c r="AF123" s="65"/>
      <c r="AG123" s="65"/>
      <c r="AH123" s="65"/>
      <c r="AI123" s="65"/>
      <c r="AJ123" s="63"/>
      <c r="AK123" s="63"/>
      <c r="AL123" s="63"/>
      <c r="AM123" s="63"/>
      <c r="AN123" s="63"/>
      <c r="AO123" s="63"/>
      <c r="AP123" s="63"/>
      <c r="AQ123" s="63"/>
      <c r="AR123" s="63"/>
      <c r="AS123" s="63"/>
      <c r="AT123" s="63"/>
      <c r="AU123" s="63"/>
    </row>
    <row r="124" ht="15.75" customHeight="1">
      <c r="A124" s="27" t="s">
        <v>139</v>
      </c>
      <c r="B124" s="42" t="s">
        <v>46</v>
      </c>
      <c r="C124" s="60">
        <v>44307.0</v>
      </c>
      <c r="D124" s="61">
        <v>1.0</v>
      </c>
      <c r="E124" s="61">
        <v>1.0</v>
      </c>
      <c r="F124" s="61">
        <v>0.0</v>
      </c>
      <c r="G124" s="63"/>
      <c r="H124" s="63"/>
      <c r="I124" s="63"/>
      <c r="J124" s="63"/>
      <c r="K124" s="63"/>
      <c r="L124" s="63"/>
      <c r="M124" s="63"/>
      <c r="N124" s="63"/>
      <c r="O124" s="63"/>
      <c r="P124" s="63"/>
      <c r="Q124" s="63"/>
      <c r="R124" s="63"/>
      <c r="S124" s="63"/>
      <c r="T124" s="63"/>
      <c r="U124" s="63"/>
      <c r="V124" s="63"/>
      <c r="W124" s="63"/>
      <c r="X124" s="65"/>
      <c r="Y124" s="65"/>
      <c r="Z124" s="65"/>
      <c r="AA124" s="65"/>
      <c r="AB124" s="65"/>
      <c r="AC124" s="65"/>
      <c r="AD124" s="65"/>
      <c r="AE124" s="65"/>
      <c r="AF124" s="65"/>
      <c r="AG124" s="65"/>
      <c r="AH124" s="65"/>
      <c r="AI124" s="65"/>
      <c r="AJ124" s="63"/>
      <c r="AK124" s="63"/>
      <c r="AL124" s="63"/>
      <c r="AM124" s="63"/>
      <c r="AN124" s="63"/>
      <c r="AO124" s="63"/>
      <c r="AP124" s="63"/>
      <c r="AQ124" s="63"/>
      <c r="AR124" s="63"/>
      <c r="AS124" s="63"/>
      <c r="AT124" s="63"/>
      <c r="AU124" s="63"/>
    </row>
    <row r="125" ht="15.75" customHeight="1">
      <c r="A125" s="27" t="s">
        <v>139</v>
      </c>
      <c r="B125" s="42" t="s">
        <v>47</v>
      </c>
      <c r="C125" s="60">
        <v>44307.0</v>
      </c>
      <c r="D125" s="61">
        <v>2.0</v>
      </c>
      <c r="E125" s="61">
        <v>1.0</v>
      </c>
      <c r="F125" s="61">
        <v>0.0</v>
      </c>
      <c r="G125" s="63"/>
      <c r="H125" s="63"/>
      <c r="I125" s="63"/>
      <c r="J125" s="63"/>
      <c r="K125" s="63"/>
      <c r="L125" s="63"/>
      <c r="M125" s="63"/>
      <c r="N125" s="63"/>
      <c r="O125" s="63"/>
      <c r="P125" s="63"/>
      <c r="Q125" s="63"/>
      <c r="R125" s="63"/>
      <c r="S125" s="63"/>
      <c r="T125" s="63"/>
      <c r="U125" s="63"/>
      <c r="V125" s="63"/>
      <c r="W125" s="63"/>
      <c r="X125" s="65"/>
      <c r="Y125" s="65"/>
      <c r="Z125" s="65"/>
      <c r="AA125" s="65"/>
      <c r="AB125" s="65"/>
      <c r="AC125" s="65"/>
      <c r="AD125" s="65"/>
      <c r="AE125" s="65"/>
      <c r="AF125" s="65"/>
      <c r="AG125" s="65"/>
      <c r="AH125" s="65"/>
      <c r="AI125" s="65"/>
      <c r="AJ125" s="63"/>
      <c r="AK125" s="63"/>
      <c r="AL125" s="63"/>
      <c r="AM125" s="63"/>
      <c r="AN125" s="63"/>
      <c r="AO125" s="63"/>
      <c r="AP125" s="63"/>
      <c r="AQ125" s="63"/>
      <c r="AR125" s="63"/>
      <c r="AS125" s="63"/>
      <c r="AT125" s="63"/>
      <c r="AU125" s="63"/>
    </row>
    <row r="126" ht="15.75" customHeight="1">
      <c r="A126" s="27" t="s">
        <v>139</v>
      </c>
      <c r="B126" s="42" t="s">
        <v>48</v>
      </c>
      <c r="C126" s="60">
        <v>44307.0</v>
      </c>
      <c r="D126" s="61">
        <v>3.0</v>
      </c>
      <c r="E126" s="61">
        <v>2.0</v>
      </c>
      <c r="F126" s="61">
        <v>3.0</v>
      </c>
      <c r="G126" s="63"/>
      <c r="H126" s="63"/>
      <c r="I126" s="63"/>
      <c r="J126" s="63"/>
      <c r="K126" s="63"/>
      <c r="L126" s="63"/>
      <c r="M126" s="63"/>
      <c r="N126" s="63"/>
      <c r="O126" s="63"/>
      <c r="P126" s="63"/>
      <c r="Q126" s="63"/>
      <c r="R126" s="63"/>
      <c r="S126" s="63"/>
      <c r="T126" s="63"/>
      <c r="U126" s="63"/>
      <c r="V126" s="63"/>
      <c r="W126" s="63"/>
      <c r="X126" s="65"/>
      <c r="Y126" s="65"/>
      <c r="Z126" s="65"/>
      <c r="AA126" s="65"/>
      <c r="AB126" s="65"/>
      <c r="AC126" s="65"/>
      <c r="AD126" s="65"/>
      <c r="AE126" s="65"/>
      <c r="AF126" s="65"/>
      <c r="AG126" s="65"/>
      <c r="AH126" s="65"/>
      <c r="AI126" s="65"/>
      <c r="AJ126" s="63"/>
      <c r="AK126" s="63"/>
      <c r="AL126" s="63"/>
      <c r="AM126" s="63"/>
      <c r="AN126" s="63"/>
      <c r="AO126" s="63"/>
      <c r="AP126" s="63"/>
      <c r="AQ126" s="63"/>
      <c r="AR126" s="63"/>
      <c r="AS126" s="63"/>
      <c r="AT126" s="63"/>
      <c r="AU126" s="63"/>
    </row>
    <row r="127" ht="15.75" customHeight="1">
      <c r="A127" s="27" t="s">
        <v>139</v>
      </c>
      <c r="B127" s="42" t="s">
        <v>49</v>
      </c>
      <c r="C127" s="60">
        <v>44307.0</v>
      </c>
      <c r="D127" s="61">
        <v>1.0</v>
      </c>
      <c r="E127" s="61">
        <v>1.0</v>
      </c>
      <c r="F127" s="61">
        <v>0.0</v>
      </c>
      <c r="G127" s="63"/>
      <c r="H127" s="63"/>
      <c r="I127" s="63"/>
      <c r="J127" s="63"/>
      <c r="K127" s="63"/>
      <c r="L127" s="63"/>
      <c r="M127" s="63"/>
      <c r="N127" s="63"/>
      <c r="O127" s="63"/>
      <c r="P127" s="63"/>
      <c r="Q127" s="63"/>
      <c r="R127" s="63"/>
      <c r="S127" s="63"/>
      <c r="T127" s="63"/>
      <c r="U127" s="63"/>
      <c r="V127" s="63"/>
      <c r="W127" s="63"/>
      <c r="X127" s="65"/>
      <c r="Y127" s="65"/>
      <c r="Z127" s="65"/>
      <c r="AA127" s="65"/>
      <c r="AB127" s="65"/>
      <c r="AC127" s="65"/>
      <c r="AD127" s="65"/>
      <c r="AE127" s="65"/>
      <c r="AF127" s="65"/>
      <c r="AG127" s="65"/>
      <c r="AH127" s="65"/>
      <c r="AI127" s="65"/>
      <c r="AJ127" s="63"/>
      <c r="AK127" s="63"/>
      <c r="AL127" s="63"/>
      <c r="AM127" s="63"/>
      <c r="AN127" s="63"/>
      <c r="AO127" s="63"/>
      <c r="AP127" s="63"/>
      <c r="AQ127" s="63"/>
      <c r="AR127" s="63"/>
      <c r="AS127" s="63"/>
      <c r="AT127" s="63"/>
      <c r="AU127" s="63"/>
    </row>
    <row r="128" ht="15.75" customHeight="1">
      <c r="A128" s="27" t="s">
        <v>139</v>
      </c>
      <c r="B128" s="42" t="s">
        <v>50</v>
      </c>
      <c r="C128" s="60">
        <v>44307.0</v>
      </c>
      <c r="D128" s="61">
        <v>4.0</v>
      </c>
      <c r="E128" s="61">
        <v>2.0</v>
      </c>
      <c r="F128" s="61">
        <v>1.0</v>
      </c>
      <c r="G128" s="63"/>
      <c r="H128" s="63"/>
      <c r="I128" s="63"/>
      <c r="J128" s="63"/>
      <c r="K128" s="63"/>
      <c r="L128" s="63"/>
      <c r="M128" s="63"/>
      <c r="N128" s="63"/>
      <c r="O128" s="63"/>
      <c r="P128" s="63"/>
      <c r="Q128" s="63"/>
      <c r="R128" s="63"/>
      <c r="S128" s="63"/>
      <c r="T128" s="63"/>
      <c r="U128" s="63"/>
      <c r="V128" s="63"/>
      <c r="W128" s="63"/>
      <c r="X128" s="65"/>
      <c r="Y128" s="65"/>
      <c r="Z128" s="65"/>
      <c r="AA128" s="65"/>
      <c r="AB128" s="65"/>
      <c r="AC128" s="65"/>
      <c r="AD128" s="65"/>
      <c r="AE128" s="65"/>
      <c r="AF128" s="65"/>
      <c r="AG128" s="65"/>
      <c r="AH128" s="65"/>
      <c r="AI128" s="65"/>
      <c r="AJ128" s="63"/>
      <c r="AK128" s="63"/>
      <c r="AL128" s="63"/>
      <c r="AM128" s="63"/>
      <c r="AN128" s="63"/>
      <c r="AO128" s="63"/>
      <c r="AP128" s="63"/>
      <c r="AQ128" s="63"/>
      <c r="AR128" s="63"/>
      <c r="AS128" s="63"/>
      <c r="AT128" s="63"/>
      <c r="AU128" s="63"/>
    </row>
    <row r="129" ht="15.75" customHeight="1">
      <c r="A129" s="27" t="s">
        <v>139</v>
      </c>
      <c r="B129" s="42" t="s">
        <v>51</v>
      </c>
      <c r="C129" s="60">
        <v>44307.0</v>
      </c>
      <c r="D129" s="61">
        <v>4.0</v>
      </c>
      <c r="E129" s="61">
        <v>1.0</v>
      </c>
      <c r="F129" s="61">
        <v>0.0</v>
      </c>
      <c r="G129" s="63"/>
      <c r="H129" s="63"/>
      <c r="I129" s="63"/>
      <c r="J129" s="63"/>
      <c r="K129" s="63"/>
      <c r="L129" s="63"/>
      <c r="M129" s="63"/>
      <c r="N129" s="63"/>
      <c r="O129" s="63"/>
      <c r="P129" s="63"/>
      <c r="Q129" s="63"/>
      <c r="R129" s="63"/>
      <c r="S129" s="63"/>
      <c r="T129" s="63"/>
      <c r="U129" s="63"/>
      <c r="V129" s="63"/>
      <c r="W129" s="63"/>
      <c r="X129" s="65"/>
      <c r="Y129" s="65"/>
      <c r="Z129" s="65"/>
      <c r="AA129" s="65"/>
      <c r="AB129" s="65"/>
      <c r="AC129" s="65"/>
      <c r="AD129" s="65"/>
      <c r="AE129" s="65"/>
      <c r="AF129" s="65"/>
      <c r="AG129" s="65"/>
      <c r="AH129" s="65"/>
      <c r="AI129" s="65"/>
      <c r="AJ129" s="63"/>
      <c r="AK129" s="63"/>
      <c r="AL129" s="63"/>
      <c r="AM129" s="63"/>
      <c r="AN129" s="63"/>
      <c r="AO129" s="63"/>
      <c r="AP129" s="63"/>
      <c r="AQ129" s="63"/>
      <c r="AR129" s="63"/>
      <c r="AS129" s="63"/>
      <c r="AT129" s="63"/>
      <c r="AU129" s="63"/>
    </row>
    <row r="130" ht="15.75" customHeight="1">
      <c r="A130" s="27" t="s">
        <v>139</v>
      </c>
      <c r="B130" s="42" t="s">
        <v>52</v>
      </c>
      <c r="C130" s="60">
        <v>44307.0</v>
      </c>
      <c r="D130" s="61">
        <v>1.0</v>
      </c>
      <c r="E130" s="61">
        <v>1.0</v>
      </c>
      <c r="F130" s="61">
        <v>2.0</v>
      </c>
      <c r="G130" s="63"/>
      <c r="H130" s="63"/>
      <c r="I130" s="63"/>
      <c r="J130" s="63"/>
      <c r="K130" s="63"/>
      <c r="L130" s="63"/>
      <c r="M130" s="63"/>
      <c r="N130" s="63"/>
      <c r="O130" s="63"/>
      <c r="P130" s="63"/>
      <c r="Q130" s="63"/>
      <c r="R130" s="63"/>
      <c r="S130" s="63"/>
      <c r="T130" s="63"/>
      <c r="U130" s="63"/>
      <c r="V130" s="63"/>
      <c r="W130" s="63"/>
      <c r="X130" s="65"/>
      <c r="Y130" s="65"/>
      <c r="Z130" s="65"/>
      <c r="AA130" s="65"/>
      <c r="AB130" s="65"/>
      <c r="AC130" s="65"/>
      <c r="AD130" s="65"/>
      <c r="AE130" s="65"/>
      <c r="AF130" s="65"/>
      <c r="AG130" s="65"/>
      <c r="AH130" s="65"/>
      <c r="AI130" s="65"/>
      <c r="AJ130" s="63"/>
      <c r="AK130" s="63"/>
      <c r="AL130" s="63"/>
      <c r="AM130" s="63"/>
      <c r="AN130" s="63"/>
      <c r="AO130" s="63"/>
      <c r="AP130" s="63"/>
      <c r="AQ130" s="63"/>
      <c r="AR130" s="63"/>
      <c r="AS130" s="63"/>
      <c r="AT130" s="63"/>
      <c r="AU130" s="63"/>
    </row>
    <row r="131" ht="15.75" customHeight="1">
      <c r="A131" s="27" t="s">
        <v>139</v>
      </c>
      <c r="B131" s="42" t="s">
        <v>53</v>
      </c>
      <c r="C131" s="60">
        <v>44307.0</v>
      </c>
      <c r="D131" s="61">
        <v>2.0</v>
      </c>
      <c r="E131" s="61">
        <v>1.0</v>
      </c>
      <c r="F131" s="61">
        <v>0.0</v>
      </c>
      <c r="G131" s="63"/>
      <c r="H131" s="63"/>
      <c r="I131" s="63"/>
      <c r="J131" s="63"/>
      <c r="K131" s="63"/>
      <c r="L131" s="63"/>
      <c r="M131" s="63"/>
      <c r="N131" s="63"/>
      <c r="O131" s="63"/>
      <c r="P131" s="63"/>
      <c r="Q131" s="63"/>
      <c r="R131" s="63"/>
      <c r="S131" s="63"/>
      <c r="T131" s="63"/>
      <c r="U131" s="63"/>
      <c r="V131" s="63"/>
      <c r="W131" s="63"/>
      <c r="X131" s="65"/>
      <c r="Y131" s="65"/>
      <c r="Z131" s="65"/>
      <c r="AA131" s="65"/>
      <c r="AB131" s="65"/>
      <c r="AC131" s="65"/>
      <c r="AD131" s="65"/>
      <c r="AE131" s="65"/>
      <c r="AF131" s="65"/>
      <c r="AG131" s="65"/>
      <c r="AH131" s="65"/>
      <c r="AI131" s="65"/>
      <c r="AJ131" s="63"/>
      <c r="AK131" s="63"/>
      <c r="AL131" s="63"/>
      <c r="AM131" s="63"/>
      <c r="AN131" s="63"/>
      <c r="AO131" s="63"/>
      <c r="AP131" s="63"/>
      <c r="AQ131" s="63"/>
      <c r="AR131" s="63"/>
      <c r="AS131" s="63"/>
      <c r="AT131" s="63"/>
      <c r="AU131" s="63"/>
    </row>
    <row r="132" ht="15.75" customHeight="1">
      <c r="A132" s="27" t="s">
        <v>139</v>
      </c>
      <c r="B132" s="42" t="s">
        <v>54</v>
      </c>
      <c r="C132" s="60">
        <v>44307.0</v>
      </c>
      <c r="D132" s="61">
        <v>1.0</v>
      </c>
      <c r="E132" s="61">
        <v>0.0</v>
      </c>
      <c r="F132" s="61">
        <v>1.0</v>
      </c>
      <c r="G132" s="63"/>
      <c r="H132" s="63"/>
      <c r="I132" s="63"/>
      <c r="J132" s="63"/>
      <c r="K132" s="63"/>
      <c r="L132" s="63"/>
      <c r="M132" s="63"/>
      <c r="N132" s="63"/>
      <c r="O132" s="63"/>
      <c r="P132" s="63"/>
      <c r="Q132" s="63"/>
      <c r="R132" s="63"/>
      <c r="S132" s="63"/>
      <c r="T132" s="63"/>
      <c r="U132" s="63"/>
      <c r="V132" s="63"/>
      <c r="W132" s="63"/>
      <c r="X132" s="65"/>
      <c r="Y132" s="65"/>
      <c r="Z132" s="65"/>
      <c r="AA132" s="65"/>
      <c r="AB132" s="65"/>
      <c r="AC132" s="65"/>
      <c r="AD132" s="65"/>
      <c r="AE132" s="65"/>
      <c r="AF132" s="65"/>
      <c r="AG132" s="65"/>
      <c r="AH132" s="65"/>
      <c r="AI132" s="65"/>
      <c r="AJ132" s="63"/>
      <c r="AK132" s="63"/>
      <c r="AL132" s="63"/>
      <c r="AM132" s="63"/>
      <c r="AN132" s="63"/>
      <c r="AO132" s="63"/>
      <c r="AP132" s="63"/>
      <c r="AQ132" s="63"/>
      <c r="AR132" s="63"/>
      <c r="AS132" s="63"/>
      <c r="AT132" s="63"/>
      <c r="AU132" s="63"/>
    </row>
    <row r="133" ht="15.75" customHeight="1">
      <c r="A133" s="27" t="s">
        <v>139</v>
      </c>
      <c r="B133" s="42" t="s">
        <v>55</v>
      </c>
      <c r="C133" s="60">
        <v>44307.0</v>
      </c>
      <c r="D133" s="61">
        <v>1.0</v>
      </c>
      <c r="E133" s="61">
        <v>0.0</v>
      </c>
      <c r="F133" s="61">
        <v>0.0</v>
      </c>
      <c r="G133" s="63"/>
      <c r="H133" s="63"/>
      <c r="I133" s="63"/>
      <c r="J133" s="63"/>
      <c r="K133" s="63"/>
      <c r="L133" s="63"/>
      <c r="M133" s="63"/>
      <c r="N133" s="63"/>
      <c r="O133" s="63"/>
      <c r="P133" s="63"/>
      <c r="Q133" s="63"/>
      <c r="R133" s="63"/>
      <c r="S133" s="63"/>
      <c r="T133" s="63"/>
      <c r="U133" s="63"/>
      <c r="V133" s="63"/>
      <c r="W133" s="63"/>
      <c r="X133" s="65"/>
      <c r="Y133" s="65"/>
      <c r="Z133" s="65"/>
      <c r="AA133" s="65"/>
      <c r="AB133" s="65"/>
      <c r="AC133" s="65"/>
      <c r="AD133" s="65"/>
      <c r="AE133" s="65"/>
      <c r="AF133" s="65"/>
      <c r="AG133" s="65"/>
      <c r="AH133" s="65"/>
      <c r="AI133" s="65"/>
      <c r="AJ133" s="63"/>
      <c r="AK133" s="63"/>
      <c r="AL133" s="63"/>
      <c r="AM133" s="63"/>
      <c r="AN133" s="63"/>
      <c r="AO133" s="63"/>
      <c r="AP133" s="63"/>
      <c r="AQ133" s="63"/>
      <c r="AR133" s="63"/>
      <c r="AS133" s="63"/>
      <c r="AT133" s="63"/>
      <c r="AU133" s="63"/>
    </row>
    <row r="134" ht="15.75" customHeight="1">
      <c r="A134" s="27" t="s">
        <v>139</v>
      </c>
      <c r="B134" s="42" t="s">
        <v>56</v>
      </c>
      <c r="C134" s="60">
        <v>44307.0</v>
      </c>
      <c r="D134" s="61">
        <v>1.0</v>
      </c>
      <c r="E134" s="61">
        <v>1.0</v>
      </c>
      <c r="F134" s="61">
        <v>0.0</v>
      </c>
      <c r="G134" s="63"/>
      <c r="H134" s="63"/>
      <c r="I134" s="63"/>
      <c r="J134" s="63"/>
      <c r="K134" s="63"/>
      <c r="L134" s="63"/>
      <c r="M134" s="63"/>
      <c r="N134" s="63"/>
      <c r="O134" s="63"/>
      <c r="P134" s="63"/>
      <c r="Q134" s="63"/>
      <c r="R134" s="63"/>
      <c r="S134" s="63"/>
      <c r="T134" s="63"/>
      <c r="U134" s="63"/>
      <c r="V134" s="63"/>
      <c r="W134" s="63"/>
      <c r="X134" s="65"/>
      <c r="Y134" s="65"/>
      <c r="Z134" s="65"/>
      <c r="AA134" s="65"/>
      <c r="AB134" s="65"/>
      <c r="AC134" s="65"/>
      <c r="AD134" s="65"/>
      <c r="AE134" s="65"/>
      <c r="AF134" s="65"/>
      <c r="AG134" s="65"/>
      <c r="AH134" s="65"/>
      <c r="AI134" s="65"/>
      <c r="AJ134" s="63"/>
      <c r="AK134" s="63"/>
      <c r="AL134" s="63"/>
      <c r="AM134" s="63"/>
      <c r="AN134" s="63"/>
      <c r="AO134" s="63"/>
      <c r="AP134" s="63"/>
      <c r="AQ134" s="63"/>
      <c r="AR134" s="63"/>
      <c r="AS134" s="63"/>
      <c r="AT134" s="63"/>
      <c r="AU134" s="63"/>
    </row>
    <row r="135" ht="15.75" customHeight="1">
      <c r="A135" s="27" t="s">
        <v>139</v>
      </c>
      <c r="B135" s="42" t="s">
        <v>57</v>
      </c>
      <c r="C135" s="60">
        <v>44307.0</v>
      </c>
      <c r="D135" s="61">
        <v>4.0</v>
      </c>
      <c r="E135" s="61">
        <v>1.0</v>
      </c>
      <c r="F135" s="61">
        <v>0.0</v>
      </c>
      <c r="G135" s="63"/>
      <c r="H135" s="63"/>
      <c r="I135" s="63"/>
      <c r="J135" s="63"/>
      <c r="K135" s="63"/>
      <c r="L135" s="63"/>
      <c r="M135" s="63"/>
      <c r="N135" s="63"/>
      <c r="O135" s="63"/>
      <c r="P135" s="63"/>
      <c r="Q135" s="63"/>
      <c r="R135" s="63"/>
      <c r="S135" s="63"/>
      <c r="T135" s="63"/>
      <c r="U135" s="63"/>
      <c r="V135" s="63"/>
      <c r="W135" s="63"/>
      <c r="X135" s="65"/>
      <c r="Y135" s="65"/>
      <c r="Z135" s="65"/>
      <c r="AA135" s="65"/>
      <c r="AB135" s="65"/>
      <c r="AC135" s="65"/>
      <c r="AD135" s="65"/>
      <c r="AE135" s="65"/>
      <c r="AF135" s="65"/>
      <c r="AG135" s="65"/>
      <c r="AH135" s="65"/>
      <c r="AI135" s="65"/>
      <c r="AJ135" s="63"/>
      <c r="AK135" s="63"/>
      <c r="AL135" s="63"/>
      <c r="AM135" s="63"/>
      <c r="AN135" s="63"/>
      <c r="AO135" s="63"/>
      <c r="AP135" s="63"/>
      <c r="AQ135" s="63"/>
      <c r="AR135" s="63"/>
      <c r="AS135" s="63"/>
      <c r="AT135" s="63"/>
      <c r="AU135" s="63"/>
    </row>
    <row r="136" ht="15.75" customHeight="1">
      <c r="A136" s="27" t="s">
        <v>139</v>
      </c>
      <c r="B136" s="42" t="s">
        <v>58</v>
      </c>
      <c r="C136" s="60">
        <v>44307.0</v>
      </c>
      <c r="D136" s="61">
        <v>1.0</v>
      </c>
      <c r="E136" s="61">
        <v>1.0</v>
      </c>
      <c r="F136" s="61">
        <v>0.0</v>
      </c>
      <c r="G136" s="63"/>
      <c r="H136" s="63"/>
      <c r="I136" s="63"/>
      <c r="J136" s="63"/>
      <c r="K136" s="63"/>
      <c r="L136" s="63"/>
      <c r="M136" s="63"/>
      <c r="N136" s="63"/>
      <c r="O136" s="63"/>
      <c r="P136" s="63"/>
      <c r="Q136" s="63"/>
      <c r="R136" s="63"/>
      <c r="S136" s="63"/>
      <c r="T136" s="63"/>
      <c r="U136" s="63"/>
      <c r="V136" s="63"/>
      <c r="W136" s="63"/>
      <c r="X136" s="65"/>
      <c r="Y136" s="65"/>
      <c r="Z136" s="65"/>
      <c r="AA136" s="65"/>
      <c r="AB136" s="65"/>
      <c r="AC136" s="65"/>
      <c r="AD136" s="65"/>
      <c r="AE136" s="65"/>
      <c r="AF136" s="65"/>
      <c r="AG136" s="65"/>
      <c r="AH136" s="65"/>
      <c r="AI136" s="65"/>
      <c r="AJ136" s="63"/>
      <c r="AK136" s="63"/>
      <c r="AL136" s="63"/>
      <c r="AM136" s="63"/>
      <c r="AN136" s="63"/>
      <c r="AO136" s="63"/>
      <c r="AP136" s="63"/>
      <c r="AQ136" s="63"/>
      <c r="AR136" s="63"/>
      <c r="AS136" s="63"/>
      <c r="AT136" s="63"/>
      <c r="AU136" s="63"/>
    </row>
    <row r="137" ht="15.75" customHeight="1">
      <c r="A137" s="27" t="s">
        <v>139</v>
      </c>
      <c r="B137" s="42" t="s">
        <v>59</v>
      </c>
      <c r="C137" s="60">
        <v>44307.0</v>
      </c>
      <c r="D137" s="61">
        <v>3.0</v>
      </c>
      <c r="E137" s="61">
        <v>1.0</v>
      </c>
      <c r="F137" s="61">
        <v>3.0</v>
      </c>
      <c r="G137" s="63"/>
      <c r="H137" s="63"/>
      <c r="I137" s="63"/>
      <c r="J137" s="63"/>
      <c r="K137" s="63"/>
      <c r="L137" s="63"/>
      <c r="M137" s="63"/>
      <c r="N137" s="63"/>
      <c r="O137" s="63"/>
      <c r="P137" s="63"/>
      <c r="Q137" s="63"/>
      <c r="R137" s="63"/>
      <c r="S137" s="63"/>
      <c r="T137" s="63"/>
      <c r="U137" s="63"/>
      <c r="V137" s="63"/>
      <c r="W137" s="63"/>
      <c r="X137" s="65"/>
      <c r="Y137" s="65"/>
      <c r="Z137" s="65"/>
      <c r="AA137" s="65"/>
      <c r="AB137" s="65"/>
      <c r="AC137" s="65"/>
      <c r="AD137" s="65"/>
      <c r="AE137" s="65"/>
      <c r="AF137" s="65"/>
      <c r="AG137" s="65"/>
      <c r="AH137" s="65"/>
      <c r="AI137" s="65"/>
      <c r="AJ137" s="63"/>
      <c r="AK137" s="63"/>
      <c r="AL137" s="63"/>
      <c r="AM137" s="63"/>
      <c r="AN137" s="63"/>
      <c r="AO137" s="63"/>
      <c r="AP137" s="63"/>
      <c r="AQ137" s="63"/>
      <c r="AR137" s="63"/>
      <c r="AS137" s="63"/>
      <c r="AT137" s="63"/>
      <c r="AU137" s="63"/>
    </row>
    <row r="138" ht="15.75" customHeight="1">
      <c r="A138" s="27" t="s">
        <v>139</v>
      </c>
      <c r="B138" s="42" t="s">
        <v>60</v>
      </c>
      <c r="C138" s="60">
        <v>44307.0</v>
      </c>
      <c r="D138" s="61">
        <v>1.0</v>
      </c>
      <c r="E138" s="61">
        <v>0.0</v>
      </c>
      <c r="F138" s="61">
        <v>1.0</v>
      </c>
      <c r="G138" s="63"/>
      <c r="H138" s="63"/>
      <c r="I138" s="63"/>
      <c r="J138" s="63"/>
      <c r="K138" s="63"/>
      <c r="L138" s="63"/>
      <c r="M138" s="63"/>
      <c r="N138" s="63"/>
      <c r="O138" s="63"/>
      <c r="P138" s="63"/>
      <c r="Q138" s="63"/>
      <c r="R138" s="63"/>
      <c r="S138" s="63"/>
      <c r="T138" s="63"/>
      <c r="U138" s="63"/>
      <c r="V138" s="63"/>
      <c r="W138" s="63"/>
      <c r="X138" s="65"/>
      <c r="Y138" s="65"/>
      <c r="Z138" s="65"/>
      <c r="AA138" s="65"/>
      <c r="AB138" s="65"/>
      <c r="AC138" s="65"/>
      <c r="AD138" s="65"/>
      <c r="AE138" s="65"/>
      <c r="AF138" s="65"/>
      <c r="AG138" s="65"/>
      <c r="AH138" s="65"/>
      <c r="AI138" s="65"/>
      <c r="AJ138" s="63"/>
      <c r="AK138" s="63"/>
      <c r="AL138" s="63"/>
      <c r="AM138" s="63"/>
      <c r="AN138" s="63"/>
      <c r="AO138" s="63"/>
      <c r="AP138" s="63"/>
      <c r="AQ138" s="63"/>
      <c r="AR138" s="63"/>
      <c r="AS138" s="63"/>
      <c r="AT138" s="63"/>
      <c r="AU138" s="63"/>
    </row>
    <row r="139" ht="15.75" customHeight="1">
      <c r="A139" s="27" t="s">
        <v>139</v>
      </c>
      <c r="B139" s="35" t="s">
        <v>27</v>
      </c>
      <c r="C139" s="60">
        <v>44337.0</v>
      </c>
      <c r="D139" s="61">
        <v>4.0</v>
      </c>
      <c r="E139" s="61">
        <v>0.0</v>
      </c>
      <c r="F139" s="61">
        <v>0.0</v>
      </c>
      <c r="G139" s="63"/>
      <c r="H139" s="63"/>
      <c r="I139" s="63"/>
      <c r="J139" s="63"/>
      <c r="K139" s="63"/>
      <c r="L139" s="63"/>
      <c r="M139" s="63"/>
      <c r="N139" s="63"/>
      <c r="O139" s="63"/>
      <c r="P139" s="63"/>
      <c r="Q139" s="63"/>
      <c r="R139" s="63"/>
      <c r="S139" s="63"/>
      <c r="T139" s="63"/>
      <c r="U139" s="63"/>
      <c r="V139" s="63"/>
      <c r="W139" s="63"/>
      <c r="X139" s="65"/>
      <c r="Y139" s="65"/>
      <c r="Z139" s="65"/>
      <c r="AA139" s="65"/>
      <c r="AB139" s="65"/>
      <c r="AC139" s="65"/>
      <c r="AD139" s="65"/>
      <c r="AE139" s="65"/>
      <c r="AF139" s="65"/>
      <c r="AG139" s="65"/>
      <c r="AH139" s="65"/>
      <c r="AI139" s="65"/>
      <c r="AJ139" s="63"/>
      <c r="AK139" s="63"/>
      <c r="AL139" s="63"/>
      <c r="AM139" s="63"/>
      <c r="AN139" s="63"/>
      <c r="AO139" s="63"/>
      <c r="AP139" s="63"/>
      <c r="AQ139" s="63"/>
      <c r="AR139" s="63"/>
      <c r="AS139" s="63"/>
      <c r="AT139" s="63"/>
      <c r="AU139" s="63"/>
    </row>
    <row r="140" ht="15.75" customHeight="1">
      <c r="A140" s="27" t="s">
        <v>139</v>
      </c>
      <c r="B140" s="42" t="s">
        <v>28</v>
      </c>
      <c r="C140" s="60">
        <v>44337.0</v>
      </c>
      <c r="D140" s="61">
        <v>3.0</v>
      </c>
      <c r="E140" s="61">
        <v>1.0</v>
      </c>
      <c r="F140" s="61">
        <v>3.0</v>
      </c>
      <c r="G140" s="63"/>
      <c r="H140" s="63"/>
      <c r="I140" s="63"/>
      <c r="J140" s="63"/>
      <c r="K140" s="63"/>
      <c r="L140" s="63"/>
      <c r="M140" s="63"/>
      <c r="N140" s="63"/>
      <c r="O140" s="63"/>
      <c r="P140" s="63"/>
      <c r="Q140" s="63"/>
      <c r="R140" s="63"/>
      <c r="S140" s="63"/>
      <c r="T140" s="63"/>
      <c r="U140" s="63"/>
      <c r="V140" s="63"/>
      <c r="W140" s="63"/>
      <c r="X140" s="65"/>
      <c r="Y140" s="65"/>
      <c r="Z140" s="65"/>
      <c r="AA140" s="65"/>
      <c r="AB140" s="65"/>
      <c r="AC140" s="65"/>
      <c r="AD140" s="65"/>
      <c r="AE140" s="65"/>
      <c r="AF140" s="65"/>
      <c r="AG140" s="65"/>
      <c r="AH140" s="65"/>
      <c r="AI140" s="65"/>
      <c r="AJ140" s="63"/>
      <c r="AK140" s="63"/>
      <c r="AL140" s="63"/>
      <c r="AM140" s="63"/>
      <c r="AN140" s="63"/>
      <c r="AO140" s="63"/>
      <c r="AP140" s="63"/>
      <c r="AQ140" s="63"/>
      <c r="AR140" s="63"/>
      <c r="AS140" s="63"/>
      <c r="AT140" s="63"/>
      <c r="AU140" s="63"/>
    </row>
    <row r="141" ht="15.75" customHeight="1">
      <c r="A141" s="27" t="s">
        <v>139</v>
      </c>
      <c r="B141" s="42" t="s">
        <v>29</v>
      </c>
      <c r="C141" s="60">
        <v>44337.0</v>
      </c>
      <c r="D141" s="61">
        <v>1.0</v>
      </c>
      <c r="E141" s="61">
        <v>1.0</v>
      </c>
      <c r="F141" s="61">
        <v>0.0</v>
      </c>
      <c r="G141" s="63"/>
      <c r="H141" s="63"/>
      <c r="I141" s="63"/>
      <c r="J141" s="63"/>
      <c r="K141" s="63"/>
      <c r="L141" s="63"/>
      <c r="M141" s="63"/>
      <c r="N141" s="63"/>
      <c r="O141" s="63"/>
      <c r="P141" s="63"/>
      <c r="Q141" s="63"/>
      <c r="R141" s="63"/>
      <c r="S141" s="63"/>
      <c r="T141" s="63"/>
      <c r="U141" s="63"/>
      <c r="V141" s="63"/>
      <c r="W141" s="63"/>
      <c r="X141" s="65"/>
      <c r="Y141" s="65"/>
      <c r="Z141" s="65"/>
      <c r="AA141" s="65"/>
      <c r="AB141" s="65"/>
      <c r="AC141" s="65"/>
      <c r="AD141" s="65"/>
      <c r="AE141" s="65"/>
      <c r="AF141" s="65"/>
      <c r="AG141" s="65"/>
      <c r="AH141" s="65"/>
      <c r="AI141" s="65"/>
      <c r="AJ141" s="63"/>
      <c r="AK141" s="63"/>
      <c r="AL141" s="63"/>
      <c r="AM141" s="63"/>
      <c r="AN141" s="63"/>
      <c r="AO141" s="63"/>
      <c r="AP141" s="63"/>
      <c r="AQ141" s="63"/>
      <c r="AR141" s="63"/>
      <c r="AS141" s="63"/>
      <c r="AT141" s="63"/>
      <c r="AU141" s="63"/>
    </row>
    <row r="142" ht="15.75" customHeight="1">
      <c r="A142" s="27" t="s">
        <v>139</v>
      </c>
      <c r="B142" s="42" t="s">
        <v>30</v>
      </c>
      <c r="C142" s="60">
        <v>44337.0</v>
      </c>
      <c r="D142" s="61">
        <v>1.0</v>
      </c>
      <c r="E142" s="61">
        <v>4.0</v>
      </c>
      <c r="F142" s="61">
        <v>1.0</v>
      </c>
      <c r="G142" s="63"/>
      <c r="H142" s="63"/>
      <c r="I142" s="63"/>
      <c r="J142" s="63"/>
      <c r="K142" s="63"/>
      <c r="L142" s="63"/>
      <c r="M142" s="63"/>
      <c r="N142" s="63"/>
      <c r="O142" s="63"/>
      <c r="P142" s="63"/>
      <c r="Q142" s="63"/>
      <c r="R142" s="63"/>
      <c r="S142" s="63"/>
      <c r="T142" s="63"/>
      <c r="U142" s="63"/>
      <c r="V142" s="63"/>
      <c r="W142" s="63"/>
      <c r="X142" s="65"/>
      <c r="Y142" s="65"/>
      <c r="Z142" s="65"/>
      <c r="AA142" s="65"/>
      <c r="AB142" s="65"/>
      <c r="AC142" s="65"/>
      <c r="AD142" s="65"/>
      <c r="AE142" s="65"/>
      <c r="AF142" s="65"/>
      <c r="AG142" s="65"/>
      <c r="AH142" s="65"/>
      <c r="AI142" s="65"/>
      <c r="AJ142" s="63"/>
      <c r="AK142" s="63"/>
      <c r="AL142" s="63"/>
      <c r="AM142" s="63"/>
      <c r="AN142" s="63"/>
      <c r="AO142" s="63"/>
      <c r="AP142" s="63"/>
      <c r="AQ142" s="63"/>
      <c r="AR142" s="63"/>
      <c r="AS142" s="63"/>
      <c r="AT142" s="63"/>
      <c r="AU142" s="63"/>
    </row>
    <row r="143" ht="15.75" customHeight="1">
      <c r="A143" s="27" t="s">
        <v>139</v>
      </c>
      <c r="B143" s="42" t="s">
        <v>31</v>
      </c>
      <c r="C143" s="60">
        <v>44337.0</v>
      </c>
      <c r="D143" s="61">
        <v>1.0</v>
      </c>
      <c r="E143" s="61">
        <v>0.0</v>
      </c>
      <c r="F143" s="61">
        <v>0.0</v>
      </c>
      <c r="G143" s="63"/>
      <c r="H143" s="63"/>
      <c r="I143" s="63"/>
      <c r="J143" s="63"/>
      <c r="K143" s="63"/>
      <c r="L143" s="63"/>
      <c r="M143" s="63"/>
      <c r="N143" s="63"/>
      <c r="O143" s="63"/>
      <c r="P143" s="63"/>
      <c r="Q143" s="63"/>
      <c r="R143" s="63"/>
      <c r="S143" s="63"/>
      <c r="T143" s="63"/>
      <c r="U143" s="63"/>
      <c r="V143" s="63"/>
      <c r="W143" s="63"/>
      <c r="X143" s="65"/>
      <c r="Y143" s="65"/>
      <c r="Z143" s="65"/>
      <c r="AA143" s="65"/>
      <c r="AB143" s="65"/>
      <c r="AC143" s="65"/>
      <c r="AD143" s="65"/>
      <c r="AE143" s="65"/>
      <c r="AF143" s="65"/>
      <c r="AG143" s="65"/>
      <c r="AH143" s="65"/>
      <c r="AI143" s="65"/>
      <c r="AJ143" s="63"/>
      <c r="AK143" s="63"/>
      <c r="AL143" s="63"/>
      <c r="AM143" s="63"/>
      <c r="AN143" s="63"/>
      <c r="AO143" s="63"/>
      <c r="AP143" s="63"/>
      <c r="AQ143" s="63"/>
      <c r="AR143" s="63"/>
      <c r="AS143" s="63"/>
      <c r="AT143" s="63"/>
      <c r="AU143" s="63"/>
    </row>
    <row r="144" ht="15.75" customHeight="1">
      <c r="A144" s="27" t="s">
        <v>139</v>
      </c>
      <c r="B144" s="42" t="s">
        <v>32</v>
      </c>
      <c r="C144" s="60">
        <v>44337.0</v>
      </c>
      <c r="D144" s="61">
        <v>1.0</v>
      </c>
      <c r="E144" s="61">
        <v>1.0</v>
      </c>
      <c r="F144" s="61">
        <v>0.0</v>
      </c>
      <c r="G144" s="63"/>
      <c r="H144" s="63"/>
      <c r="I144" s="63"/>
      <c r="J144" s="63"/>
      <c r="K144" s="63"/>
      <c r="L144" s="63"/>
      <c r="M144" s="63"/>
      <c r="N144" s="63"/>
      <c r="O144" s="63"/>
      <c r="P144" s="63"/>
      <c r="Q144" s="63"/>
      <c r="R144" s="63"/>
      <c r="S144" s="63"/>
      <c r="T144" s="63"/>
      <c r="U144" s="63"/>
      <c r="V144" s="63"/>
      <c r="W144" s="63"/>
      <c r="X144" s="65"/>
      <c r="Y144" s="65"/>
      <c r="Z144" s="65"/>
      <c r="AA144" s="65"/>
      <c r="AB144" s="65"/>
      <c r="AC144" s="65"/>
      <c r="AD144" s="65"/>
      <c r="AE144" s="65"/>
      <c r="AF144" s="65"/>
      <c r="AG144" s="65"/>
      <c r="AH144" s="65"/>
      <c r="AI144" s="65"/>
      <c r="AJ144" s="63"/>
      <c r="AK144" s="63"/>
      <c r="AL144" s="63"/>
      <c r="AM144" s="63"/>
      <c r="AN144" s="63"/>
      <c r="AO144" s="63"/>
      <c r="AP144" s="63"/>
      <c r="AQ144" s="63"/>
      <c r="AR144" s="63"/>
      <c r="AS144" s="63"/>
      <c r="AT144" s="63"/>
      <c r="AU144" s="63"/>
    </row>
    <row r="145" ht="15.75" customHeight="1">
      <c r="A145" s="27" t="s">
        <v>139</v>
      </c>
      <c r="B145" s="42" t="s">
        <v>33</v>
      </c>
      <c r="C145" s="60">
        <v>44337.0</v>
      </c>
      <c r="D145" s="61">
        <v>1.0</v>
      </c>
      <c r="E145" s="61">
        <v>1.0</v>
      </c>
      <c r="F145" s="61">
        <v>0.0</v>
      </c>
      <c r="G145" s="63"/>
      <c r="H145" s="63"/>
      <c r="I145" s="63"/>
      <c r="J145" s="63"/>
      <c r="K145" s="63"/>
      <c r="L145" s="63"/>
      <c r="M145" s="63"/>
      <c r="N145" s="63"/>
      <c r="O145" s="63"/>
      <c r="P145" s="63"/>
      <c r="Q145" s="63"/>
      <c r="R145" s="63"/>
      <c r="S145" s="63"/>
      <c r="T145" s="63"/>
      <c r="U145" s="63"/>
      <c r="V145" s="63"/>
      <c r="W145" s="63"/>
      <c r="X145" s="65"/>
      <c r="Y145" s="65"/>
      <c r="Z145" s="65"/>
      <c r="AA145" s="65"/>
      <c r="AB145" s="65"/>
      <c r="AC145" s="65"/>
      <c r="AD145" s="65"/>
      <c r="AE145" s="65"/>
      <c r="AF145" s="65"/>
      <c r="AG145" s="65"/>
      <c r="AH145" s="65"/>
      <c r="AI145" s="65"/>
      <c r="AJ145" s="63"/>
      <c r="AK145" s="63"/>
      <c r="AL145" s="63"/>
      <c r="AM145" s="63"/>
      <c r="AN145" s="63"/>
      <c r="AO145" s="63"/>
      <c r="AP145" s="63"/>
      <c r="AQ145" s="63"/>
      <c r="AR145" s="63"/>
      <c r="AS145" s="63"/>
      <c r="AT145" s="63"/>
      <c r="AU145" s="63"/>
    </row>
    <row r="146" ht="15.75" customHeight="1">
      <c r="A146" s="27" t="s">
        <v>139</v>
      </c>
      <c r="B146" s="35" t="s">
        <v>34</v>
      </c>
      <c r="C146" s="60">
        <v>44337.0</v>
      </c>
      <c r="D146" s="61">
        <v>1.0</v>
      </c>
      <c r="E146" s="61">
        <v>0.0</v>
      </c>
      <c r="F146" s="61">
        <v>1.0</v>
      </c>
      <c r="G146" s="63"/>
      <c r="H146" s="63"/>
      <c r="I146" s="63"/>
      <c r="J146" s="63"/>
      <c r="K146" s="63"/>
      <c r="L146" s="63"/>
      <c r="M146" s="63"/>
      <c r="N146" s="63"/>
      <c r="O146" s="63"/>
      <c r="P146" s="63"/>
      <c r="Q146" s="63"/>
      <c r="R146" s="63"/>
      <c r="S146" s="63"/>
      <c r="T146" s="63"/>
      <c r="U146" s="63"/>
      <c r="V146" s="63"/>
      <c r="W146" s="63"/>
      <c r="X146" s="65"/>
      <c r="Y146" s="65"/>
      <c r="Z146" s="65"/>
      <c r="AA146" s="65"/>
      <c r="AB146" s="65"/>
      <c r="AC146" s="65"/>
      <c r="AD146" s="65"/>
      <c r="AE146" s="65"/>
      <c r="AF146" s="65"/>
      <c r="AG146" s="65"/>
      <c r="AH146" s="65"/>
      <c r="AI146" s="65"/>
      <c r="AJ146" s="63"/>
      <c r="AK146" s="63"/>
      <c r="AL146" s="63"/>
      <c r="AM146" s="63"/>
      <c r="AN146" s="63"/>
      <c r="AO146" s="63"/>
      <c r="AP146" s="63"/>
      <c r="AQ146" s="63"/>
      <c r="AR146" s="63"/>
      <c r="AS146" s="63"/>
      <c r="AT146" s="63"/>
      <c r="AU146" s="63"/>
    </row>
    <row r="147" ht="15.75" customHeight="1">
      <c r="A147" s="27" t="s">
        <v>139</v>
      </c>
      <c r="B147" s="35" t="s">
        <v>35</v>
      </c>
      <c r="C147" s="60">
        <v>44337.0</v>
      </c>
      <c r="D147" s="61">
        <v>1.0</v>
      </c>
      <c r="E147" s="61">
        <v>1.0</v>
      </c>
      <c r="F147" s="61">
        <v>0.0</v>
      </c>
      <c r="G147" s="63"/>
      <c r="H147" s="63"/>
      <c r="I147" s="63"/>
      <c r="J147" s="63"/>
      <c r="K147" s="63"/>
      <c r="L147" s="63"/>
      <c r="M147" s="63"/>
      <c r="N147" s="63"/>
      <c r="O147" s="63"/>
      <c r="P147" s="63"/>
      <c r="Q147" s="63"/>
      <c r="R147" s="63"/>
      <c r="S147" s="63"/>
      <c r="T147" s="63"/>
      <c r="U147" s="63"/>
      <c r="V147" s="63"/>
      <c r="W147" s="63"/>
      <c r="X147" s="65"/>
      <c r="Y147" s="65"/>
      <c r="Z147" s="65"/>
      <c r="AA147" s="65"/>
      <c r="AB147" s="65"/>
      <c r="AC147" s="65"/>
      <c r="AD147" s="65"/>
      <c r="AE147" s="65"/>
      <c r="AF147" s="65"/>
      <c r="AG147" s="65"/>
      <c r="AH147" s="65"/>
      <c r="AI147" s="65"/>
      <c r="AJ147" s="63"/>
      <c r="AK147" s="63"/>
      <c r="AL147" s="63"/>
      <c r="AM147" s="63"/>
      <c r="AN147" s="63"/>
      <c r="AO147" s="63"/>
      <c r="AP147" s="63"/>
      <c r="AQ147" s="63"/>
      <c r="AR147" s="63"/>
      <c r="AS147" s="63"/>
      <c r="AT147" s="63"/>
      <c r="AU147" s="63"/>
    </row>
    <row r="148" ht="15.75" customHeight="1">
      <c r="A148" s="27" t="s">
        <v>139</v>
      </c>
      <c r="B148" s="42" t="s">
        <v>36</v>
      </c>
      <c r="C148" s="60">
        <v>44337.0</v>
      </c>
      <c r="D148" s="61">
        <v>1.0</v>
      </c>
      <c r="E148" s="61">
        <v>1.0</v>
      </c>
      <c r="F148" s="61">
        <v>0.0</v>
      </c>
      <c r="G148" s="63"/>
      <c r="H148" s="63"/>
      <c r="I148" s="63"/>
      <c r="J148" s="63"/>
      <c r="K148" s="63"/>
      <c r="L148" s="63"/>
      <c r="M148" s="63"/>
      <c r="N148" s="63"/>
      <c r="O148" s="63"/>
      <c r="P148" s="63"/>
      <c r="Q148" s="63"/>
      <c r="R148" s="63"/>
      <c r="S148" s="63"/>
      <c r="T148" s="63"/>
      <c r="U148" s="63"/>
      <c r="V148" s="63"/>
      <c r="W148" s="63"/>
      <c r="X148" s="65"/>
      <c r="Y148" s="65"/>
      <c r="Z148" s="65"/>
      <c r="AA148" s="65"/>
      <c r="AB148" s="65"/>
      <c r="AC148" s="65"/>
      <c r="AD148" s="65"/>
      <c r="AE148" s="65"/>
      <c r="AF148" s="65"/>
      <c r="AG148" s="65"/>
      <c r="AH148" s="65"/>
      <c r="AI148" s="65"/>
      <c r="AJ148" s="63"/>
      <c r="AK148" s="63"/>
      <c r="AL148" s="63"/>
      <c r="AM148" s="63"/>
      <c r="AN148" s="63"/>
      <c r="AO148" s="63"/>
      <c r="AP148" s="63"/>
      <c r="AQ148" s="63"/>
      <c r="AR148" s="63"/>
      <c r="AS148" s="63"/>
      <c r="AT148" s="63"/>
      <c r="AU148" s="63"/>
    </row>
    <row r="149" ht="15.75" customHeight="1">
      <c r="A149" s="27" t="s">
        <v>139</v>
      </c>
      <c r="B149" s="42" t="s">
        <v>37</v>
      </c>
      <c r="C149" s="60">
        <v>44337.0</v>
      </c>
      <c r="D149" s="61">
        <v>1.0</v>
      </c>
      <c r="E149" s="61">
        <v>2.0</v>
      </c>
      <c r="F149" s="61">
        <v>0.0</v>
      </c>
      <c r="G149" s="63"/>
      <c r="H149" s="63"/>
      <c r="I149" s="63"/>
      <c r="J149" s="63"/>
      <c r="K149" s="63"/>
      <c r="L149" s="63"/>
      <c r="M149" s="63"/>
      <c r="N149" s="63"/>
      <c r="O149" s="63"/>
      <c r="P149" s="63"/>
      <c r="Q149" s="63"/>
      <c r="R149" s="63"/>
      <c r="S149" s="63"/>
      <c r="T149" s="63"/>
      <c r="U149" s="63"/>
      <c r="V149" s="63"/>
      <c r="W149" s="63"/>
      <c r="X149" s="65"/>
      <c r="Y149" s="65"/>
      <c r="Z149" s="65"/>
      <c r="AA149" s="65"/>
      <c r="AB149" s="65"/>
      <c r="AC149" s="65"/>
      <c r="AD149" s="65"/>
      <c r="AE149" s="65"/>
      <c r="AF149" s="65"/>
      <c r="AG149" s="65"/>
      <c r="AH149" s="65"/>
      <c r="AI149" s="65"/>
      <c r="AJ149" s="63"/>
      <c r="AK149" s="63"/>
      <c r="AL149" s="63"/>
      <c r="AM149" s="63"/>
      <c r="AN149" s="63"/>
      <c r="AO149" s="63"/>
      <c r="AP149" s="63"/>
      <c r="AQ149" s="63"/>
      <c r="AR149" s="63"/>
      <c r="AS149" s="63"/>
      <c r="AT149" s="63"/>
      <c r="AU149" s="63"/>
    </row>
    <row r="150" ht="15.75" customHeight="1">
      <c r="A150" s="27" t="s">
        <v>139</v>
      </c>
      <c r="B150" s="42" t="s">
        <v>38</v>
      </c>
      <c r="C150" s="60">
        <v>44337.0</v>
      </c>
      <c r="D150" s="61">
        <v>1.0</v>
      </c>
      <c r="E150" s="61">
        <v>0.0</v>
      </c>
      <c r="F150" s="61">
        <v>0.0</v>
      </c>
      <c r="G150" s="63"/>
      <c r="H150" s="63"/>
      <c r="I150" s="63"/>
      <c r="J150" s="63"/>
      <c r="K150" s="63"/>
      <c r="L150" s="63"/>
      <c r="M150" s="63"/>
      <c r="N150" s="63"/>
      <c r="O150" s="63"/>
      <c r="P150" s="63"/>
      <c r="Q150" s="63"/>
      <c r="R150" s="63"/>
      <c r="S150" s="63"/>
      <c r="T150" s="63"/>
      <c r="U150" s="63"/>
      <c r="V150" s="63"/>
      <c r="W150" s="63"/>
      <c r="X150" s="65"/>
      <c r="Y150" s="65"/>
      <c r="Z150" s="65"/>
      <c r="AA150" s="65"/>
      <c r="AB150" s="65"/>
      <c r="AC150" s="65"/>
      <c r="AD150" s="65"/>
      <c r="AE150" s="65"/>
      <c r="AF150" s="65"/>
      <c r="AG150" s="65"/>
      <c r="AH150" s="65"/>
      <c r="AI150" s="65"/>
      <c r="AJ150" s="63"/>
      <c r="AK150" s="63"/>
      <c r="AL150" s="63"/>
      <c r="AM150" s="63"/>
      <c r="AN150" s="63"/>
      <c r="AO150" s="63"/>
      <c r="AP150" s="63"/>
      <c r="AQ150" s="63"/>
      <c r="AR150" s="63"/>
      <c r="AS150" s="63"/>
      <c r="AT150" s="63"/>
      <c r="AU150" s="63"/>
    </row>
    <row r="151" ht="15.75" customHeight="1">
      <c r="A151" s="27" t="s">
        <v>139</v>
      </c>
      <c r="B151" s="42" t="s">
        <v>39</v>
      </c>
      <c r="C151" s="60">
        <v>44337.0</v>
      </c>
      <c r="D151" s="61">
        <v>3.0</v>
      </c>
      <c r="E151" s="61">
        <v>0.0</v>
      </c>
      <c r="F151" s="61">
        <v>1.0</v>
      </c>
      <c r="G151" s="63"/>
      <c r="H151" s="63"/>
      <c r="I151" s="63"/>
      <c r="J151" s="63"/>
      <c r="K151" s="63"/>
      <c r="L151" s="63"/>
      <c r="M151" s="63"/>
      <c r="N151" s="63"/>
      <c r="O151" s="63"/>
      <c r="P151" s="63"/>
      <c r="Q151" s="63"/>
      <c r="R151" s="63"/>
      <c r="S151" s="63"/>
      <c r="T151" s="63"/>
      <c r="U151" s="63"/>
      <c r="V151" s="63"/>
      <c r="W151" s="63"/>
      <c r="X151" s="65"/>
      <c r="Y151" s="65"/>
      <c r="Z151" s="65"/>
      <c r="AA151" s="65"/>
      <c r="AB151" s="65"/>
      <c r="AC151" s="65"/>
      <c r="AD151" s="65"/>
      <c r="AE151" s="65"/>
      <c r="AF151" s="65"/>
      <c r="AG151" s="65"/>
      <c r="AH151" s="65"/>
      <c r="AI151" s="65"/>
      <c r="AJ151" s="63"/>
      <c r="AK151" s="63"/>
      <c r="AL151" s="63"/>
      <c r="AM151" s="63"/>
      <c r="AN151" s="63"/>
      <c r="AO151" s="63"/>
      <c r="AP151" s="63"/>
      <c r="AQ151" s="63"/>
      <c r="AR151" s="63"/>
      <c r="AS151" s="63"/>
      <c r="AT151" s="63"/>
      <c r="AU151" s="63"/>
    </row>
    <row r="152" ht="15.75" customHeight="1">
      <c r="A152" s="27" t="s">
        <v>139</v>
      </c>
      <c r="B152" s="42" t="s">
        <v>40</v>
      </c>
      <c r="C152" s="60">
        <v>44337.0</v>
      </c>
      <c r="D152" s="61">
        <v>1.0</v>
      </c>
      <c r="E152" s="61">
        <v>1.0</v>
      </c>
      <c r="F152" s="61">
        <v>0.0</v>
      </c>
      <c r="G152" s="63"/>
      <c r="H152" s="63"/>
      <c r="I152" s="63"/>
      <c r="J152" s="63"/>
      <c r="K152" s="63"/>
      <c r="L152" s="63"/>
      <c r="M152" s="63"/>
      <c r="N152" s="63"/>
      <c r="O152" s="63"/>
      <c r="P152" s="63"/>
      <c r="Q152" s="63"/>
      <c r="R152" s="63"/>
      <c r="S152" s="63"/>
      <c r="T152" s="63"/>
      <c r="U152" s="63"/>
      <c r="V152" s="63"/>
      <c r="W152" s="63"/>
      <c r="X152" s="65"/>
      <c r="Y152" s="65"/>
      <c r="Z152" s="65"/>
      <c r="AA152" s="65"/>
      <c r="AB152" s="65"/>
      <c r="AC152" s="65"/>
      <c r="AD152" s="65"/>
      <c r="AE152" s="65"/>
      <c r="AF152" s="65"/>
      <c r="AG152" s="65"/>
      <c r="AH152" s="65"/>
      <c r="AI152" s="65"/>
      <c r="AJ152" s="63"/>
      <c r="AK152" s="63"/>
      <c r="AL152" s="63"/>
      <c r="AM152" s="63"/>
      <c r="AN152" s="63"/>
      <c r="AO152" s="63"/>
      <c r="AP152" s="63"/>
      <c r="AQ152" s="63"/>
      <c r="AR152" s="63"/>
      <c r="AS152" s="63"/>
      <c r="AT152" s="63"/>
      <c r="AU152" s="63"/>
    </row>
    <row r="153" ht="15.75" customHeight="1">
      <c r="A153" s="27" t="s">
        <v>139</v>
      </c>
      <c r="B153" s="42" t="s">
        <v>41</v>
      </c>
      <c r="C153" s="60">
        <v>44337.0</v>
      </c>
      <c r="D153" s="61">
        <v>1.0</v>
      </c>
      <c r="E153" s="61">
        <v>1.0</v>
      </c>
      <c r="F153" s="61">
        <v>1.0</v>
      </c>
      <c r="G153" s="63"/>
      <c r="H153" s="63"/>
      <c r="I153" s="63"/>
      <c r="J153" s="63"/>
      <c r="K153" s="63"/>
      <c r="L153" s="63"/>
      <c r="M153" s="63"/>
      <c r="N153" s="63"/>
      <c r="O153" s="63"/>
      <c r="P153" s="63"/>
      <c r="Q153" s="63"/>
      <c r="R153" s="63"/>
      <c r="S153" s="63"/>
      <c r="T153" s="63"/>
      <c r="U153" s="63"/>
      <c r="V153" s="63"/>
      <c r="W153" s="63"/>
      <c r="X153" s="65"/>
      <c r="Y153" s="65"/>
      <c r="Z153" s="65"/>
      <c r="AA153" s="65"/>
      <c r="AB153" s="65"/>
      <c r="AC153" s="65"/>
      <c r="AD153" s="65"/>
      <c r="AE153" s="65"/>
      <c r="AF153" s="65"/>
      <c r="AG153" s="65"/>
      <c r="AH153" s="65"/>
      <c r="AI153" s="65"/>
      <c r="AJ153" s="63"/>
      <c r="AK153" s="63"/>
      <c r="AL153" s="63"/>
      <c r="AM153" s="63"/>
      <c r="AN153" s="63"/>
      <c r="AO153" s="63"/>
      <c r="AP153" s="63"/>
      <c r="AQ153" s="63"/>
      <c r="AR153" s="63"/>
      <c r="AS153" s="63"/>
      <c r="AT153" s="63"/>
      <c r="AU153" s="63"/>
    </row>
    <row r="154" ht="15.75" customHeight="1">
      <c r="A154" s="27" t="s">
        <v>139</v>
      </c>
      <c r="B154" s="42" t="s">
        <v>42</v>
      </c>
      <c r="C154" s="60">
        <v>44337.0</v>
      </c>
      <c r="D154" s="61">
        <v>1.0</v>
      </c>
      <c r="E154" s="61">
        <v>0.0</v>
      </c>
      <c r="F154" s="61">
        <v>0.0</v>
      </c>
      <c r="G154" s="63"/>
      <c r="H154" s="63"/>
      <c r="I154" s="63"/>
      <c r="J154" s="63"/>
      <c r="K154" s="63"/>
      <c r="L154" s="63"/>
      <c r="M154" s="63"/>
      <c r="N154" s="63"/>
      <c r="O154" s="63"/>
      <c r="P154" s="63"/>
      <c r="Q154" s="63"/>
      <c r="R154" s="63"/>
      <c r="S154" s="63"/>
      <c r="T154" s="63"/>
      <c r="U154" s="63"/>
      <c r="V154" s="63"/>
      <c r="W154" s="63"/>
      <c r="X154" s="65"/>
      <c r="Y154" s="65"/>
      <c r="Z154" s="65"/>
      <c r="AA154" s="65"/>
      <c r="AB154" s="65"/>
      <c r="AC154" s="65"/>
      <c r="AD154" s="65"/>
      <c r="AE154" s="65"/>
      <c r="AF154" s="65"/>
      <c r="AG154" s="65"/>
      <c r="AH154" s="65"/>
      <c r="AI154" s="65"/>
      <c r="AJ154" s="63"/>
      <c r="AK154" s="63"/>
      <c r="AL154" s="63"/>
      <c r="AM154" s="63"/>
      <c r="AN154" s="63"/>
      <c r="AO154" s="63"/>
      <c r="AP154" s="63"/>
      <c r="AQ154" s="63"/>
      <c r="AR154" s="63"/>
      <c r="AS154" s="63"/>
      <c r="AT154" s="63"/>
      <c r="AU154" s="63"/>
    </row>
    <row r="155" ht="15.75" customHeight="1">
      <c r="A155" s="27" t="s">
        <v>139</v>
      </c>
      <c r="B155" s="42" t="s">
        <v>43</v>
      </c>
      <c r="C155" s="60">
        <v>44337.0</v>
      </c>
      <c r="D155" s="61">
        <v>1.0</v>
      </c>
      <c r="E155" s="61">
        <v>1.0</v>
      </c>
      <c r="F155" s="61">
        <v>0.0</v>
      </c>
      <c r="G155" s="63"/>
      <c r="H155" s="63"/>
      <c r="I155" s="63"/>
      <c r="J155" s="63"/>
      <c r="K155" s="63"/>
      <c r="L155" s="63"/>
      <c r="M155" s="63"/>
      <c r="N155" s="63"/>
      <c r="O155" s="63"/>
      <c r="P155" s="63"/>
      <c r="Q155" s="63"/>
      <c r="R155" s="63"/>
      <c r="S155" s="63"/>
      <c r="T155" s="63"/>
      <c r="U155" s="63"/>
      <c r="V155" s="63"/>
      <c r="W155" s="63"/>
      <c r="X155" s="65"/>
      <c r="Y155" s="65"/>
      <c r="Z155" s="65"/>
      <c r="AA155" s="65"/>
      <c r="AB155" s="65"/>
      <c r="AC155" s="65"/>
      <c r="AD155" s="65"/>
      <c r="AE155" s="65"/>
      <c r="AF155" s="65"/>
      <c r="AG155" s="65"/>
      <c r="AH155" s="65"/>
      <c r="AI155" s="65"/>
      <c r="AJ155" s="63"/>
      <c r="AK155" s="63"/>
      <c r="AL155" s="63"/>
      <c r="AM155" s="63"/>
      <c r="AN155" s="63"/>
      <c r="AO155" s="63"/>
      <c r="AP155" s="63"/>
      <c r="AQ155" s="63"/>
      <c r="AR155" s="63"/>
      <c r="AS155" s="63"/>
      <c r="AT155" s="63"/>
      <c r="AU155" s="63"/>
    </row>
    <row r="156" ht="15.75" customHeight="1">
      <c r="A156" s="27" t="s">
        <v>139</v>
      </c>
      <c r="B156" s="42" t="s">
        <v>44</v>
      </c>
      <c r="C156" s="60">
        <v>44337.0</v>
      </c>
      <c r="D156" s="61">
        <v>1.0</v>
      </c>
      <c r="E156" s="61">
        <v>1.0</v>
      </c>
      <c r="F156" s="61">
        <v>0.0</v>
      </c>
      <c r="G156" s="63"/>
      <c r="H156" s="63"/>
      <c r="I156" s="63"/>
      <c r="J156" s="63"/>
      <c r="K156" s="63"/>
      <c r="L156" s="63"/>
      <c r="M156" s="63"/>
      <c r="N156" s="63"/>
      <c r="O156" s="63"/>
      <c r="P156" s="63"/>
      <c r="Q156" s="63"/>
      <c r="R156" s="63"/>
      <c r="S156" s="63"/>
      <c r="T156" s="63"/>
      <c r="U156" s="63"/>
      <c r="V156" s="63"/>
      <c r="W156" s="63"/>
      <c r="X156" s="65"/>
      <c r="Y156" s="65"/>
      <c r="Z156" s="65"/>
      <c r="AA156" s="65"/>
      <c r="AB156" s="65"/>
      <c r="AC156" s="65"/>
      <c r="AD156" s="65"/>
      <c r="AE156" s="65"/>
      <c r="AF156" s="65"/>
      <c r="AG156" s="65"/>
      <c r="AH156" s="65"/>
      <c r="AI156" s="65"/>
      <c r="AJ156" s="63"/>
      <c r="AK156" s="63"/>
      <c r="AL156" s="63"/>
      <c r="AM156" s="63"/>
      <c r="AN156" s="63"/>
      <c r="AO156" s="63"/>
      <c r="AP156" s="63"/>
      <c r="AQ156" s="63"/>
      <c r="AR156" s="63"/>
      <c r="AS156" s="63"/>
      <c r="AT156" s="63"/>
      <c r="AU156" s="63"/>
    </row>
    <row r="157" ht="15.75" customHeight="1">
      <c r="A157" s="27" t="s">
        <v>139</v>
      </c>
      <c r="B157" s="42" t="s">
        <v>45</v>
      </c>
      <c r="C157" s="60">
        <v>44337.0</v>
      </c>
      <c r="D157" s="61">
        <v>1.0</v>
      </c>
      <c r="E157" s="61">
        <v>1.0</v>
      </c>
      <c r="F157" s="61">
        <v>1.0</v>
      </c>
      <c r="G157" s="63"/>
      <c r="H157" s="63"/>
      <c r="I157" s="63"/>
      <c r="J157" s="63"/>
      <c r="K157" s="63"/>
      <c r="L157" s="63"/>
      <c r="M157" s="63"/>
      <c r="N157" s="63"/>
      <c r="O157" s="63"/>
      <c r="P157" s="63"/>
      <c r="Q157" s="63"/>
      <c r="R157" s="63"/>
      <c r="S157" s="63"/>
      <c r="T157" s="63"/>
      <c r="U157" s="63"/>
      <c r="V157" s="63"/>
      <c r="W157" s="63"/>
      <c r="X157" s="65"/>
      <c r="Y157" s="65"/>
      <c r="Z157" s="65"/>
      <c r="AA157" s="65"/>
      <c r="AB157" s="65"/>
      <c r="AC157" s="65"/>
      <c r="AD157" s="65"/>
      <c r="AE157" s="65"/>
      <c r="AF157" s="65"/>
      <c r="AG157" s="65"/>
      <c r="AH157" s="65"/>
      <c r="AI157" s="65"/>
      <c r="AJ157" s="63"/>
      <c r="AK157" s="63"/>
      <c r="AL157" s="63"/>
      <c r="AM157" s="63"/>
      <c r="AN157" s="63"/>
      <c r="AO157" s="63"/>
      <c r="AP157" s="63"/>
      <c r="AQ157" s="63"/>
      <c r="AR157" s="63"/>
      <c r="AS157" s="63"/>
      <c r="AT157" s="63"/>
      <c r="AU157" s="63"/>
    </row>
    <row r="158" ht="15.75" customHeight="1">
      <c r="A158" s="27" t="s">
        <v>139</v>
      </c>
      <c r="B158" s="42" t="s">
        <v>46</v>
      </c>
      <c r="C158" s="60">
        <v>44337.0</v>
      </c>
      <c r="D158" s="61">
        <v>1.0</v>
      </c>
      <c r="E158" s="61">
        <v>1.0</v>
      </c>
      <c r="F158" s="61">
        <v>0.0</v>
      </c>
      <c r="G158" s="63"/>
      <c r="H158" s="63"/>
      <c r="I158" s="63"/>
      <c r="J158" s="63"/>
      <c r="K158" s="63"/>
      <c r="L158" s="63"/>
      <c r="M158" s="63"/>
      <c r="N158" s="63"/>
      <c r="O158" s="63"/>
      <c r="P158" s="63"/>
      <c r="Q158" s="63"/>
      <c r="R158" s="63"/>
      <c r="S158" s="63"/>
      <c r="T158" s="63"/>
      <c r="U158" s="63"/>
      <c r="V158" s="63"/>
      <c r="W158" s="63"/>
      <c r="X158" s="65"/>
      <c r="Y158" s="65"/>
      <c r="Z158" s="65"/>
      <c r="AA158" s="65"/>
      <c r="AB158" s="65"/>
      <c r="AC158" s="65"/>
      <c r="AD158" s="65"/>
      <c r="AE158" s="65"/>
      <c r="AF158" s="65"/>
      <c r="AG158" s="65"/>
      <c r="AH158" s="65"/>
      <c r="AI158" s="65"/>
      <c r="AJ158" s="63"/>
      <c r="AK158" s="63"/>
      <c r="AL158" s="63"/>
      <c r="AM158" s="63"/>
      <c r="AN158" s="63"/>
      <c r="AO158" s="63"/>
      <c r="AP158" s="63"/>
      <c r="AQ158" s="63"/>
      <c r="AR158" s="63"/>
      <c r="AS158" s="63"/>
      <c r="AT158" s="63"/>
      <c r="AU158" s="63"/>
    </row>
    <row r="159" ht="15.75" customHeight="1">
      <c r="A159" s="27" t="s">
        <v>139</v>
      </c>
      <c r="B159" s="42" t="s">
        <v>47</v>
      </c>
      <c r="C159" s="60">
        <v>44337.0</v>
      </c>
      <c r="D159" s="61">
        <v>2.0</v>
      </c>
      <c r="E159" s="61">
        <v>1.0</v>
      </c>
      <c r="F159" s="61">
        <v>0.0</v>
      </c>
      <c r="G159" s="63"/>
      <c r="H159" s="63"/>
      <c r="I159" s="63"/>
      <c r="J159" s="63"/>
      <c r="K159" s="63"/>
      <c r="L159" s="63"/>
      <c r="M159" s="63"/>
      <c r="N159" s="63"/>
      <c r="O159" s="63"/>
      <c r="P159" s="63"/>
      <c r="Q159" s="63"/>
      <c r="R159" s="63"/>
      <c r="S159" s="63"/>
      <c r="T159" s="63"/>
      <c r="U159" s="63"/>
      <c r="V159" s="63"/>
      <c r="W159" s="63"/>
      <c r="X159" s="65"/>
      <c r="Y159" s="65"/>
      <c r="Z159" s="65"/>
      <c r="AA159" s="65"/>
      <c r="AB159" s="65"/>
      <c r="AC159" s="65"/>
      <c r="AD159" s="65"/>
      <c r="AE159" s="65"/>
      <c r="AF159" s="65"/>
      <c r="AG159" s="65"/>
      <c r="AH159" s="65"/>
      <c r="AI159" s="65"/>
      <c r="AJ159" s="63"/>
      <c r="AK159" s="63"/>
      <c r="AL159" s="63"/>
      <c r="AM159" s="63"/>
      <c r="AN159" s="63"/>
      <c r="AO159" s="63"/>
      <c r="AP159" s="63"/>
      <c r="AQ159" s="63"/>
      <c r="AR159" s="63"/>
      <c r="AS159" s="63"/>
      <c r="AT159" s="63"/>
      <c r="AU159" s="63"/>
    </row>
    <row r="160" ht="15.75" customHeight="1">
      <c r="A160" s="27" t="s">
        <v>139</v>
      </c>
      <c r="B160" s="42" t="s">
        <v>48</v>
      </c>
      <c r="C160" s="60">
        <v>44337.0</v>
      </c>
      <c r="D160" s="61">
        <v>3.0</v>
      </c>
      <c r="E160" s="61">
        <v>2.0</v>
      </c>
      <c r="F160" s="61">
        <v>3.0</v>
      </c>
      <c r="G160" s="63"/>
      <c r="H160" s="63"/>
      <c r="I160" s="63"/>
      <c r="J160" s="63"/>
      <c r="K160" s="63"/>
      <c r="L160" s="63"/>
      <c r="M160" s="63"/>
      <c r="N160" s="63"/>
      <c r="O160" s="63"/>
      <c r="P160" s="63"/>
      <c r="Q160" s="63"/>
      <c r="R160" s="63"/>
      <c r="S160" s="63"/>
      <c r="T160" s="63"/>
      <c r="U160" s="63"/>
      <c r="V160" s="63"/>
      <c r="W160" s="63"/>
      <c r="X160" s="65"/>
      <c r="Y160" s="65"/>
      <c r="Z160" s="65"/>
      <c r="AA160" s="65"/>
      <c r="AB160" s="65"/>
      <c r="AC160" s="65"/>
      <c r="AD160" s="65"/>
      <c r="AE160" s="65"/>
      <c r="AF160" s="65"/>
      <c r="AG160" s="65"/>
      <c r="AH160" s="65"/>
      <c r="AI160" s="65"/>
      <c r="AJ160" s="63"/>
      <c r="AK160" s="63"/>
      <c r="AL160" s="63"/>
      <c r="AM160" s="63"/>
      <c r="AN160" s="63"/>
      <c r="AO160" s="63"/>
      <c r="AP160" s="63"/>
      <c r="AQ160" s="63"/>
      <c r="AR160" s="63"/>
      <c r="AS160" s="63"/>
      <c r="AT160" s="63"/>
      <c r="AU160" s="63"/>
    </row>
    <row r="161" ht="15.75" customHeight="1">
      <c r="A161" s="27" t="s">
        <v>139</v>
      </c>
      <c r="B161" s="42" t="s">
        <v>49</v>
      </c>
      <c r="C161" s="60">
        <v>44337.0</v>
      </c>
      <c r="D161" s="61">
        <v>1.0</v>
      </c>
      <c r="E161" s="61">
        <v>1.0</v>
      </c>
      <c r="F161" s="61">
        <v>0.0</v>
      </c>
      <c r="G161" s="63"/>
      <c r="H161" s="63"/>
      <c r="I161" s="63"/>
      <c r="J161" s="63"/>
      <c r="K161" s="63"/>
      <c r="L161" s="63"/>
      <c r="M161" s="63"/>
      <c r="N161" s="63"/>
      <c r="O161" s="63"/>
      <c r="P161" s="63"/>
      <c r="Q161" s="63"/>
      <c r="R161" s="63"/>
      <c r="S161" s="63"/>
      <c r="T161" s="63"/>
      <c r="U161" s="63"/>
      <c r="V161" s="63"/>
      <c r="W161" s="63"/>
      <c r="X161" s="65"/>
      <c r="Y161" s="65"/>
      <c r="Z161" s="65"/>
      <c r="AA161" s="65"/>
      <c r="AB161" s="65"/>
      <c r="AC161" s="65"/>
      <c r="AD161" s="65"/>
      <c r="AE161" s="65"/>
      <c r="AF161" s="65"/>
      <c r="AG161" s="65"/>
      <c r="AH161" s="65"/>
      <c r="AI161" s="65"/>
      <c r="AJ161" s="63"/>
      <c r="AK161" s="63"/>
      <c r="AL161" s="63"/>
      <c r="AM161" s="63"/>
      <c r="AN161" s="63"/>
      <c r="AO161" s="63"/>
      <c r="AP161" s="63"/>
      <c r="AQ161" s="63"/>
      <c r="AR161" s="63"/>
      <c r="AS161" s="63"/>
      <c r="AT161" s="63"/>
      <c r="AU161" s="63"/>
    </row>
    <row r="162" ht="15.75" customHeight="1">
      <c r="A162" s="27" t="s">
        <v>139</v>
      </c>
      <c r="B162" s="42" t="s">
        <v>50</v>
      </c>
      <c r="C162" s="60">
        <v>44337.0</v>
      </c>
      <c r="D162" s="61">
        <v>4.0</v>
      </c>
      <c r="E162" s="61">
        <v>2.0</v>
      </c>
      <c r="F162" s="61">
        <v>1.0</v>
      </c>
      <c r="G162" s="63"/>
      <c r="H162" s="63"/>
      <c r="I162" s="63"/>
      <c r="J162" s="63"/>
      <c r="K162" s="63"/>
      <c r="L162" s="63"/>
      <c r="M162" s="63"/>
      <c r="N162" s="63"/>
      <c r="O162" s="63"/>
      <c r="P162" s="63"/>
      <c r="Q162" s="63"/>
      <c r="R162" s="63"/>
      <c r="S162" s="63"/>
      <c r="T162" s="63"/>
      <c r="U162" s="63"/>
      <c r="V162" s="63"/>
      <c r="W162" s="63"/>
      <c r="X162" s="65"/>
      <c r="Y162" s="65"/>
      <c r="Z162" s="65"/>
      <c r="AA162" s="65"/>
      <c r="AB162" s="65"/>
      <c r="AC162" s="65"/>
      <c r="AD162" s="65"/>
      <c r="AE162" s="65"/>
      <c r="AF162" s="65"/>
      <c r="AG162" s="65"/>
      <c r="AH162" s="65"/>
      <c r="AI162" s="65"/>
      <c r="AJ162" s="63"/>
      <c r="AK162" s="63"/>
      <c r="AL162" s="63"/>
      <c r="AM162" s="63"/>
      <c r="AN162" s="63"/>
      <c r="AO162" s="63"/>
      <c r="AP162" s="63"/>
      <c r="AQ162" s="63"/>
      <c r="AR162" s="63"/>
      <c r="AS162" s="63"/>
      <c r="AT162" s="63"/>
      <c r="AU162" s="63"/>
    </row>
    <row r="163" ht="15.75" customHeight="1">
      <c r="A163" s="27" t="s">
        <v>139</v>
      </c>
      <c r="B163" s="42" t="s">
        <v>51</v>
      </c>
      <c r="C163" s="60">
        <v>44337.0</v>
      </c>
      <c r="D163" s="61">
        <v>4.0</v>
      </c>
      <c r="E163" s="61">
        <v>1.0</v>
      </c>
      <c r="F163" s="61">
        <v>0.0</v>
      </c>
      <c r="G163" s="63"/>
      <c r="H163" s="63"/>
      <c r="I163" s="63"/>
      <c r="J163" s="63"/>
      <c r="K163" s="63"/>
      <c r="L163" s="63"/>
      <c r="M163" s="63"/>
      <c r="N163" s="63"/>
      <c r="O163" s="63"/>
      <c r="P163" s="63"/>
      <c r="Q163" s="63"/>
      <c r="R163" s="63"/>
      <c r="S163" s="63"/>
      <c r="T163" s="63"/>
      <c r="U163" s="63"/>
      <c r="V163" s="63"/>
      <c r="W163" s="63"/>
      <c r="X163" s="65"/>
      <c r="Y163" s="65"/>
      <c r="Z163" s="65"/>
      <c r="AA163" s="65"/>
      <c r="AB163" s="65"/>
      <c r="AC163" s="65"/>
      <c r="AD163" s="65"/>
      <c r="AE163" s="65"/>
      <c r="AF163" s="65"/>
      <c r="AG163" s="65"/>
      <c r="AH163" s="65"/>
      <c r="AI163" s="65"/>
      <c r="AJ163" s="63"/>
      <c r="AK163" s="63"/>
      <c r="AL163" s="63"/>
      <c r="AM163" s="63"/>
      <c r="AN163" s="63"/>
      <c r="AO163" s="63"/>
      <c r="AP163" s="63"/>
      <c r="AQ163" s="63"/>
      <c r="AR163" s="63"/>
      <c r="AS163" s="63"/>
      <c r="AT163" s="63"/>
      <c r="AU163" s="63"/>
    </row>
    <row r="164" ht="15.75" customHeight="1">
      <c r="A164" s="27" t="s">
        <v>139</v>
      </c>
      <c r="B164" s="42" t="s">
        <v>52</v>
      </c>
      <c r="C164" s="60">
        <v>44337.0</v>
      </c>
      <c r="D164" s="61">
        <v>1.0</v>
      </c>
      <c r="E164" s="61">
        <v>1.0</v>
      </c>
      <c r="F164" s="61">
        <v>2.0</v>
      </c>
      <c r="G164" s="63"/>
      <c r="H164" s="63"/>
      <c r="I164" s="63"/>
      <c r="J164" s="63"/>
      <c r="K164" s="63"/>
      <c r="L164" s="63"/>
      <c r="M164" s="63"/>
      <c r="N164" s="63"/>
      <c r="O164" s="63"/>
      <c r="P164" s="63"/>
      <c r="Q164" s="63"/>
      <c r="R164" s="63"/>
      <c r="S164" s="63"/>
      <c r="T164" s="63"/>
      <c r="U164" s="63"/>
      <c r="V164" s="63"/>
      <c r="W164" s="63"/>
      <c r="X164" s="65"/>
      <c r="Y164" s="65"/>
      <c r="Z164" s="65"/>
      <c r="AA164" s="65"/>
      <c r="AB164" s="65"/>
      <c r="AC164" s="65"/>
      <c r="AD164" s="65"/>
      <c r="AE164" s="65"/>
      <c r="AF164" s="65"/>
      <c r="AG164" s="65"/>
      <c r="AH164" s="65"/>
      <c r="AI164" s="65"/>
      <c r="AJ164" s="63"/>
      <c r="AK164" s="63"/>
      <c r="AL164" s="63"/>
      <c r="AM164" s="63"/>
      <c r="AN164" s="63"/>
      <c r="AO164" s="63"/>
      <c r="AP164" s="63"/>
      <c r="AQ164" s="63"/>
      <c r="AR164" s="63"/>
      <c r="AS164" s="63"/>
      <c r="AT164" s="63"/>
      <c r="AU164" s="63"/>
    </row>
    <row r="165" ht="15.75" customHeight="1">
      <c r="A165" s="27" t="s">
        <v>139</v>
      </c>
      <c r="B165" s="42" t="s">
        <v>53</v>
      </c>
      <c r="C165" s="60">
        <v>44337.0</v>
      </c>
      <c r="D165" s="61">
        <v>2.0</v>
      </c>
      <c r="E165" s="61">
        <v>1.0</v>
      </c>
      <c r="F165" s="61">
        <v>0.0</v>
      </c>
      <c r="G165" s="63"/>
      <c r="H165" s="63"/>
      <c r="I165" s="63"/>
      <c r="J165" s="63"/>
      <c r="K165" s="63"/>
      <c r="L165" s="63"/>
      <c r="M165" s="63"/>
      <c r="N165" s="63"/>
      <c r="O165" s="63"/>
      <c r="P165" s="63"/>
      <c r="Q165" s="63"/>
      <c r="R165" s="63"/>
      <c r="S165" s="63"/>
      <c r="T165" s="63"/>
      <c r="U165" s="63"/>
      <c r="V165" s="63"/>
      <c r="W165" s="63"/>
      <c r="X165" s="65"/>
      <c r="Y165" s="65"/>
      <c r="Z165" s="65"/>
      <c r="AA165" s="65"/>
      <c r="AB165" s="65"/>
      <c r="AC165" s="65"/>
      <c r="AD165" s="65"/>
      <c r="AE165" s="65"/>
      <c r="AF165" s="65"/>
      <c r="AG165" s="65"/>
      <c r="AH165" s="65"/>
      <c r="AI165" s="65"/>
      <c r="AJ165" s="63"/>
      <c r="AK165" s="63"/>
      <c r="AL165" s="63"/>
      <c r="AM165" s="63"/>
      <c r="AN165" s="63"/>
      <c r="AO165" s="63"/>
      <c r="AP165" s="63"/>
      <c r="AQ165" s="63"/>
      <c r="AR165" s="63"/>
      <c r="AS165" s="63"/>
      <c r="AT165" s="63"/>
      <c r="AU165" s="63"/>
    </row>
    <row r="166" ht="15.75" customHeight="1">
      <c r="A166" s="27" t="s">
        <v>139</v>
      </c>
      <c r="B166" s="42" t="s">
        <v>54</v>
      </c>
      <c r="C166" s="60">
        <v>44337.0</v>
      </c>
      <c r="D166" s="61">
        <v>1.0</v>
      </c>
      <c r="E166" s="61">
        <v>0.0</v>
      </c>
      <c r="F166" s="61">
        <v>1.0</v>
      </c>
      <c r="G166" s="63"/>
      <c r="H166" s="63"/>
      <c r="I166" s="63"/>
      <c r="J166" s="63"/>
      <c r="K166" s="63"/>
      <c r="L166" s="63"/>
      <c r="M166" s="63"/>
      <c r="N166" s="63"/>
      <c r="O166" s="63"/>
      <c r="P166" s="63"/>
      <c r="Q166" s="63"/>
      <c r="R166" s="63"/>
      <c r="S166" s="63"/>
      <c r="T166" s="63"/>
      <c r="U166" s="63"/>
      <c r="V166" s="63"/>
      <c r="W166" s="63"/>
      <c r="X166" s="65"/>
      <c r="Y166" s="65"/>
      <c r="Z166" s="65"/>
      <c r="AA166" s="65"/>
      <c r="AB166" s="65"/>
      <c r="AC166" s="65"/>
      <c r="AD166" s="65"/>
      <c r="AE166" s="65"/>
      <c r="AF166" s="65"/>
      <c r="AG166" s="65"/>
      <c r="AH166" s="65"/>
      <c r="AI166" s="65"/>
      <c r="AJ166" s="63"/>
      <c r="AK166" s="63"/>
      <c r="AL166" s="63"/>
      <c r="AM166" s="63"/>
      <c r="AN166" s="63"/>
      <c r="AO166" s="63"/>
      <c r="AP166" s="63"/>
      <c r="AQ166" s="63"/>
      <c r="AR166" s="63"/>
      <c r="AS166" s="63"/>
      <c r="AT166" s="63"/>
      <c r="AU166" s="63"/>
    </row>
    <row r="167" ht="15.75" customHeight="1">
      <c r="A167" s="27" t="s">
        <v>139</v>
      </c>
      <c r="B167" s="42" t="s">
        <v>55</v>
      </c>
      <c r="C167" s="60">
        <v>44337.0</v>
      </c>
      <c r="D167" s="61">
        <v>1.0</v>
      </c>
      <c r="E167" s="61">
        <v>0.0</v>
      </c>
      <c r="F167" s="61">
        <v>0.0</v>
      </c>
      <c r="G167" s="63"/>
      <c r="H167" s="63"/>
      <c r="I167" s="63"/>
      <c r="J167" s="63"/>
      <c r="K167" s="63"/>
      <c r="L167" s="63"/>
      <c r="M167" s="63"/>
      <c r="N167" s="63"/>
      <c r="O167" s="63"/>
      <c r="P167" s="63"/>
      <c r="Q167" s="63"/>
      <c r="R167" s="63"/>
      <c r="S167" s="63"/>
      <c r="T167" s="63"/>
      <c r="U167" s="63"/>
      <c r="V167" s="63"/>
      <c r="W167" s="63"/>
      <c r="X167" s="65"/>
      <c r="Y167" s="65"/>
      <c r="Z167" s="65"/>
      <c r="AA167" s="65"/>
      <c r="AB167" s="65"/>
      <c r="AC167" s="65"/>
      <c r="AD167" s="65"/>
      <c r="AE167" s="65"/>
      <c r="AF167" s="65"/>
      <c r="AG167" s="65"/>
      <c r="AH167" s="65"/>
      <c r="AI167" s="65"/>
      <c r="AJ167" s="63"/>
      <c r="AK167" s="63"/>
      <c r="AL167" s="63"/>
      <c r="AM167" s="63"/>
      <c r="AN167" s="63"/>
      <c r="AO167" s="63"/>
      <c r="AP167" s="63"/>
      <c r="AQ167" s="63"/>
      <c r="AR167" s="63"/>
      <c r="AS167" s="63"/>
      <c r="AT167" s="63"/>
      <c r="AU167" s="63"/>
    </row>
    <row r="168" ht="15.75" customHeight="1">
      <c r="A168" s="27" t="s">
        <v>139</v>
      </c>
      <c r="B168" s="42" t="s">
        <v>56</v>
      </c>
      <c r="C168" s="60">
        <v>44337.0</v>
      </c>
      <c r="D168" s="61">
        <v>1.0</v>
      </c>
      <c r="E168" s="61">
        <v>1.0</v>
      </c>
      <c r="F168" s="61">
        <v>0.0</v>
      </c>
      <c r="G168" s="63"/>
      <c r="H168" s="63"/>
      <c r="I168" s="63"/>
      <c r="J168" s="63"/>
      <c r="K168" s="63"/>
      <c r="L168" s="63"/>
      <c r="M168" s="63"/>
      <c r="N168" s="63"/>
      <c r="O168" s="63"/>
      <c r="P168" s="63"/>
      <c r="Q168" s="63"/>
      <c r="R168" s="63"/>
      <c r="S168" s="63"/>
      <c r="T168" s="63"/>
      <c r="U168" s="63"/>
      <c r="V168" s="63"/>
      <c r="W168" s="63"/>
      <c r="X168" s="65"/>
      <c r="Y168" s="65"/>
      <c r="Z168" s="65"/>
      <c r="AA168" s="65"/>
      <c r="AB168" s="65"/>
      <c r="AC168" s="65"/>
      <c r="AD168" s="65"/>
      <c r="AE168" s="65"/>
      <c r="AF168" s="65"/>
      <c r="AG168" s="65"/>
      <c r="AH168" s="65"/>
      <c r="AI168" s="65"/>
      <c r="AJ168" s="63"/>
      <c r="AK168" s="63"/>
      <c r="AL168" s="63"/>
      <c r="AM168" s="63"/>
      <c r="AN168" s="63"/>
      <c r="AO168" s="63"/>
      <c r="AP168" s="63"/>
      <c r="AQ168" s="63"/>
      <c r="AR168" s="63"/>
      <c r="AS168" s="63"/>
      <c r="AT168" s="63"/>
      <c r="AU168" s="63"/>
    </row>
    <row r="169" ht="15.75" customHeight="1">
      <c r="A169" s="27" t="s">
        <v>139</v>
      </c>
      <c r="B169" s="42" t="s">
        <v>57</v>
      </c>
      <c r="C169" s="60">
        <v>44337.0</v>
      </c>
      <c r="D169" s="61">
        <v>4.0</v>
      </c>
      <c r="E169" s="61">
        <v>1.0</v>
      </c>
      <c r="F169" s="61">
        <v>0.0</v>
      </c>
      <c r="G169" s="63"/>
      <c r="H169" s="63"/>
      <c r="I169" s="63"/>
      <c r="J169" s="63"/>
      <c r="K169" s="63"/>
      <c r="L169" s="63"/>
      <c r="M169" s="63"/>
      <c r="N169" s="63"/>
      <c r="O169" s="63"/>
      <c r="P169" s="63"/>
      <c r="Q169" s="63"/>
      <c r="R169" s="63"/>
      <c r="S169" s="63"/>
      <c r="T169" s="63"/>
      <c r="U169" s="63"/>
      <c r="V169" s="63"/>
      <c r="W169" s="63"/>
      <c r="X169" s="65"/>
      <c r="Y169" s="65"/>
      <c r="Z169" s="65"/>
      <c r="AA169" s="65"/>
      <c r="AB169" s="65"/>
      <c r="AC169" s="65"/>
      <c r="AD169" s="65"/>
      <c r="AE169" s="65"/>
      <c r="AF169" s="65"/>
      <c r="AG169" s="65"/>
      <c r="AH169" s="65"/>
      <c r="AI169" s="65"/>
      <c r="AJ169" s="63"/>
      <c r="AK169" s="63"/>
      <c r="AL169" s="63"/>
      <c r="AM169" s="63"/>
      <c r="AN169" s="63"/>
      <c r="AO169" s="63"/>
      <c r="AP169" s="63"/>
      <c r="AQ169" s="63"/>
      <c r="AR169" s="63"/>
      <c r="AS169" s="63"/>
      <c r="AT169" s="63"/>
      <c r="AU169" s="63"/>
    </row>
    <row r="170" ht="15.75" customHeight="1">
      <c r="A170" s="27" t="s">
        <v>139</v>
      </c>
      <c r="B170" s="42" t="s">
        <v>58</v>
      </c>
      <c r="C170" s="60">
        <v>44337.0</v>
      </c>
      <c r="D170" s="61">
        <v>1.0</v>
      </c>
      <c r="E170" s="61">
        <v>1.0</v>
      </c>
      <c r="F170" s="61">
        <v>0.0</v>
      </c>
      <c r="G170" s="63"/>
      <c r="H170" s="63"/>
      <c r="I170" s="63"/>
      <c r="J170" s="63"/>
      <c r="K170" s="63"/>
      <c r="L170" s="63"/>
      <c r="M170" s="63"/>
      <c r="N170" s="63"/>
      <c r="O170" s="63"/>
      <c r="P170" s="63"/>
      <c r="Q170" s="63"/>
      <c r="R170" s="63"/>
      <c r="S170" s="63"/>
      <c r="T170" s="63"/>
      <c r="U170" s="63"/>
      <c r="V170" s="63"/>
      <c r="W170" s="63"/>
      <c r="X170" s="65"/>
      <c r="Y170" s="65"/>
      <c r="Z170" s="65"/>
      <c r="AA170" s="65"/>
      <c r="AB170" s="65"/>
      <c r="AC170" s="65"/>
      <c r="AD170" s="65"/>
      <c r="AE170" s="65"/>
      <c r="AF170" s="65"/>
      <c r="AG170" s="65"/>
      <c r="AH170" s="65"/>
      <c r="AI170" s="65"/>
      <c r="AJ170" s="63"/>
      <c r="AK170" s="63"/>
      <c r="AL170" s="63"/>
      <c r="AM170" s="63"/>
      <c r="AN170" s="63"/>
      <c r="AO170" s="63"/>
      <c r="AP170" s="63"/>
      <c r="AQ170" s="63"/>
      <c r="AR170" s="63"/>
      <c r="AS170" s="63"/>
      <c r="AT170" s="63"/>
      <c r="AU170" s="63"/>
    </row>
    <row r="171" ht="15.75" customHeight="1">
      <c r="A171" s="27" t="s">
        <v>139</v>
      </c>
      <c r="B171" s="42" t="s">
        <v>59</v>
      </c>
      <c r="C171" s="60">
        <v>44337.0</v>
      </c>
      <c r="D171" s="61">
        <v>3.0</v>
      </c>
      <c r="E171" s="61">
        <v>1.0</v>
      </c>
      <c r="F171" s="61">
        <v>3.0</v>
      </c>
      <c r="G171" s="63"/>
      <c r="H171" s="63"/>
      <c r="I171" s="63"/>
      <c r="J171" s="63"/>
      <c r="K171" s="63"/>
      <c r="L171" s="63"/>
      <c r="M171" s="63"/>
      <c r="N171" s="63"/>
      <c r="O171" s="63"/>
      <c r="P171" s="63"/>
      <c r="Q171" s="63"/>
      <c r="R171" s="63"/>
      <c r="S171" s="63"/>
      <c r="T171" s="63"/>
      <c r="U171" s="63"/>
      <c r="V171" s="63"/>
      <c r="W171" s="63"/>
      <c r="X171" s="65"/>
      <c r="Y171" s="65"/>
      <c r="Z171" s="65"/>
      <c r="AA171" s="65"/>
      <c r="AB171" s="65"/>
      <c r="AC171" s="65"/>
      <c r="AD171" s="65"/>
      <c r="AE171" s="65"/>
      <c r="AF171" s="65"/>
      <c r="AG171" s="65"/>
      <c r="AH171" s="65"/>
      <c r="AI171" s="65"/>
      <c r="AJ171" s="63"/>
      <c r="AK171" s="63"/>
      <c r="AL171" s="63"/>
      <c r="AM171" s="63"/>
      <c r="AN171" s="63"/>
      <c r="AO171" s="63"/>
      <c r="AP171" s="63"/>
      <c r="AQ171" s="63"/>
      <c r="AR171" s="63"/>
      <c r="AS171" s="63"/>
      <c r="AT171" s="63"/>
      <c r="AU171" s="63"/>
    </row>
    <row r="172" ht="15.75" customHeight="1">
      <c r="A172" s="27" t="s">
        <v>139</v>
      </c>
      <c r="B172" s="42" t="s">
        <v>60</v>
      </c>
      <c r="C172" s="60">
        <v>44337.0</v>
      </c>
      <c r="D172" s="61">
        <v>1.0</v>
      </c>
      <c r="E172" s="61">
        <v>0.0</v>
      </c>
      <c r="F172" s="61">
        <v>1.0</v>
      </c>
      <c r="G172" s="63"/>
      <c r="H172" s="63"/>
      <c r="I172" s="63"/>
      <c r="J172" s="63"/>
      <c r="K172" s="63"/>
      <c r="L172" s="63"/>
      <c r="M172" s="63"/>
      <c r="N172" s="63"/>
      <c r="O172" s="63"/>
      <c r="P172" s="63"/>
      <c r="Q172" s="63"/>
      <c r="R172" s="63"/>
      <c r="S172" s="63"/>
      <c r="T172" s="63"/>
      <c r="U172" s="63"/>
      <c r="V172" s="63"/>
      <c r="W172" s="63"/>
      <c r="X172" s="65"/>
      <c r="Y172" s="65"/>
      <c r="Z172" s="65"/>
      <c r="AA172" s="65"/>
      <c r="AB172" s="65"/>
      <c r="AC172" s="65"/>
      <c r="AD172" s="65"/>
      <c r="AE172" s="65"/>
      <c r="AF172" s="65"/>
      <c r="AG172" s="65"/>
      <c r="AH172" s="65"/>
      <c r="AI172" s="65"/>
      <c r="AJ172" s="63"/>
      <c r="AK172" s="63"/>
      <c r="AL172" s="63"/>
      <c r="AM172" s="63"/>
      <c r="AN172" s="63"/>
      <c r="AO172" s="63"/>
      <c r="AP172" s="63"/>
      <c r="AQ172" s="63"/>
      <c r="AR172" s="63"/>
      <c r="AS172" s="63"/>
      <c r="AT172" s="63"/>
      <c r="AU172" s="63"/>
    </row>
    <row r="173" ht="15.75" customHeight="1">
      <c r="A173" s="27" t="s">
        <v>139</v>
      </c>
      <c r="B173" s="35" t="s">
        <v>27</v>
      </c>
      <c r="C173" s="60">
        <v>44368.0</v>
      </c>
      <c r="D173" s="61">
        <v>4.0</v>
      </c>
      <c r="E173" s="61">
        <v>0.0</v>
      </c>
      <c r="F173" s="61">
        <v>0.0</v>
      </c>
      <c r="G173" s="63"/>
      <c r="H173" s="63"/>
      <c r="I173" s="63"/>
      <c r="J173" s="63"/>
      <c r="K173" s="63"/>
      <c r="L173" s="63"/>
      <c r="M173" s="63"/>
      <c r="N173" s="63"/>
      <c r="O173" s="63"/>
      <c r="P173" s="63"/>
      <c r="Q173" s="63"/>
      <c r="R173" s="63"/>
      <c r="S173" s="63"/>
      <c r="T173" s="63"/>
      <c r="U173" s="63"/>
      <c r="V173" s="63"/>
      <c r="W173" s="63"/>
      <c r="X173" s="65"/>
      <c r="Y173" s="65"/>
      <c r="Z173" s="65"/>
      <c r="AA173" s="65"/>
      <c r="AB173" s="65"/>
      <c r="AC173" s="65"/>
      <c r="AD173" s="65"/>
      <c r="AE173" s="65"/>
      <c r="AF173" s="65"/>
      <c r="AG173" s="65"/>
      <c r="AH173" s="65"/>
      <c r="AI173" s="65"/>
      <c r="AJ173" s="63"/>
      <c r="AK173" s="63"/>
      <c r="AL173" s="63"/>
      <c r="AM173" s="63"/>
      <c r="AN173" s="63"/>
      <c r="AO173" s="63"/>
      <c r="AP173" s="63"/>
      <c r="AQ173" s="63"/>
      <c r="AR173" s="63"/>
      <c r="AS173" s="63"/>
      <c r="AT173" s="63"/>
      <c r="AU173" s="63"/>
    </row>
    <row r="174" ht="15.75" customHeight="1">
      <c r="A174" s="27" t="s">
        <v>139</v>
      </c>
      <c r="B174" s="42" t="s">
        <v>28</v>
      </c>
      <c r="C174" s="60">
        <v>44368.0</v>
      </c>
      <c r="D174" s="61">
        <v>3.0</v>
      </c>
      <c r="E174" s="61">
        <v>1.0</v>
      </c>
      <c r="F174" s="61">
        <v>3.0</v>
      </c>
      <c r="G174" s="63"/>
      <c r="H174" s="63"/>
      <c r="I174" s="63"/>
      <c r="J174" s="63"/>
      <c r="K174" s="63"/>
      <c r="L174" s="63"/>
      <c r="M174" s="63"/>
      <c r="N174" s="63"/>
      <c r="O174" s="63"/>
      <c r="P174" s="63"/>
      <c r="Q174" s="63"/>
      <c r="R174" s="63"/>
      <c r="S174" s="63"/>
      <c r="T174" s="63"/>
      <c r="U174" s="63"/>
      <c r="V174" s="63"/>
      <c r="W174" s="63"/>
      <c r="X174" s="65"/>
      <c r="Y174" s="65"/>
      <c r="Z174" s="65"/>
      <c r="AA174" s="65"/>
      <c r="AB174" s="65"/>
      <c r="AC174" s="65"/>
      <c r="AD174" s="65"/>
      <c r="AE174" s="65"/>
      <c r="AF174" s="65"/>
      <c r="AG174" s="65"/>
      <c r="AH174" s="65"/>
      <c r="AI174" s="65"/>
      <c r="AJ174" s="63"/>
      <c r="AK174" s="63"/>
      <c r="AL174" s="63"/>
      <c r="AM174" s="63"/>
      <c r="AN174" s="63"/>
      <c r="AO174" s="63"/>
      <c r="AP174" s="63"/>
      <c r="AQ174" s="63"/>
      <c r="AR174" s="63"/>
      <c r="AS174" s="63"/>
      <c r="AT174" s="63"/>
      <c r="AU174" s="63"/>
    </row>
    <row r="175" ht="15.75" customHeight="1">
      <c r="A175" s="27" t="s">
        <v>139</v>
      </c>
      <c r="B175" s="42" t="s">
        <v>29</v>
      </c>
      <c r="C175" s="60">
        <v>44368.0</v>
      </c>
      <c r="D175" s="61">
        <v>1.0</v>
      </c>
      <c r="E175" s="61">
        <v>1.0</v>
      </c>
      <c r="F175" s="61">
        <v>0.0</v>
      </c>
      <c r="G175" s="63"/>
      <c r="H175" s="63"/>
      <c r="I175" s="63"/>
      <c r="J175" s="63"/>
      <c r="K175" s="63"/>
      <c r="L175" s="63"/>
      <c r="M175" s="63"/>
      <c r="N175" s="63"/>
      <c r="O175" s="63"/>
      <c r="P175" s="63"/>
      <c r="Q175" s="63"/>
      <c r="R175" s="63"/>
      <c r="S175" s="63"/>
      <c r="T175" s="63"/>
      <c r="U175" s="63"/>
      <c r="V175" s="63"/>
      <c r="W175" s="63"/>
      <c r="X175" s="65"/>
      <c r="Y175" s="65"/>
      <c r="Z175" s="65"/>
      <c r="AA175" s="65"/>
      <c r="AB175" s="65"/>
      <c r="AC175" s="65"/>
      <c r="AD175" s="65"/>
      <c r="AE175" s="65"/>
      <c r="AF175" s="65"/>
      <c r="AG175" s="65"/>
      <c r="AH175" s="65"/>
      <c r="AI175" s="65"/>
      <c r="AJ175" s="63"/>
      <c r="AK175" s="63"/>
      <c r="AL175" s="63"/>
      <c r="AM175" s="63"/>
      <c r="AN175" s="63"/>
      <c r="AO175" s="63"/>
      <c r="AP175" s="63"/>
      <c r="AQ175" s="63"/>
      <c r="AR175" s="63"/>
      <c r="AS175" s="63"/>
      <c r="AT175" s="63"/>
      <c r="AU175" s="63"/>
    </row>
    <row r="176" ht="15.75" customHeight="1">
      <c r="A176" s="27" t="s">
        <v>139</v>
      </c>
      <c r="B176" s="42" t="s">
        <v>30</v>
      </c>
      <c r="C176" s="60">
        <v>44368.0</v>
      </c>
      <c r="D176" s="61">
        <v>1.0</v>
      </c>
      <c r="E176" s="61">
        <v>4.0</v>
      </c>
      <c r="F176" s="61">
        <v>1.0</v>
      </c>
      <c r="G176" s="63"/>
      <c r="H176" s="63"/>
      <c r="I176" s="63"/>
      <c r="J176" s="63"/>
      <c r="K176" s="63"/>
      <c r="L176" s="63"/>
      <c r="M176" s="63"/>
      <c r="N176" s="63"/>
      <c r="O176" s="63"/>
      <c r="P176" s="63"/>
      <c r="Q176" s="63"/>
      <c r="R176" s="63"/>
      <c r="S176" s="63"/>
      <c r="T176" s="63"/>
      <c r="U176" s="63"/>
      <c r="V176" s="63"/>
      <c r="W176" s="63"/>
      <c r="X176" s="65"/>
      <c r="Y176" s="65"/>
      <c r="Z176" s="65"/>
      <c r="AA176" s="65"/>
      <c r="AB176" s="65"/>
      <c r="AC176" s="65"/>
      <c r="AD176" s="65"/>
      <c r="AE176" s="65"/>
      <c r="AF176" s="65"/>
      <c r="AG176" s="65"/>
      <c r="AH176" s="65"/>
      <c r="AI176" s="65"/>
      <c r="AJ176" s="63"/>
      <c r="AK176" s="63"/>
      <c r="AL176" s="63"/>
      <c r="AM176" s="63"/>
      <c r="AN176" s="63"/>
      <c r="AO176" s="63"/>
      <c r="AP176" s="63"/>
      <c r="AQ176" s="63"/>
      <c r="AR176" s="63"/>
      <c r="AS176" s="63"/>
      <c r="AT176" s="63"/>
      <c r="AU176" s="63"/>
    </row>
    <row r="177" ht="15.75" customHeight="1">
      <c r="A177" s="27" t="s">
        <v>139</v>
      </c>
      <c r="B177" s="42" t="s">
        <v>31</v>
      </c>
      <c r="C177" s="60">
        <v>44368.0</v>
      </c>
      <c r="D177" s="61">
        <v>1.0</v>
      </c>
      <c r="E177" s="61">
        <v>0.0</v>
      </c>
      <c r="F177" s="61">
        <v>0.0</v>
      </c>
      <c r="G177" s="63"/>
      <c r="H177" s="63"/>
      <c r="I177" s="63"/>
      <c r="J177" s="63"/>
      <c r="K177" s="63"/>
      <c r="L177" s="63"/>
      <c r="M177" s="63"/>
      <c r="N177" s="63"/>
      <c r="O177" s="63"/>
      <c r="P177" s="63"/>
      <c r="Q177" s="63"/>
      <c r="R177" s="63"/>
      <c r="S177" s="63"/>
      <c r="T177" s="63"/>
      <c r="U177" s="63"/>
      <c r="V177" s="63"/>
      <c r="W177" s="63"/>
      <c r="X177" s="65"/>
      <c r="Y177" s="65"/>
      <c r="Z177" s="65"/>
      <c r="AA177" s="65"/>
      <c r="AB177" s="65"/>
      <c r="AC177" s="65"/>
      <c r="AD177" s="65"/>
      <c r="AE177" s="65"/>
      <c r="AF177" s="65"/>
      <c r="AG177" s="65"/>
      <c r="AH177" s="65"/>
      <c r="AI177" s="65"/>
      <c r="AJ177" s="63"/>
      <c r="AK177" s="63"/>
      <c r="AL177" s="63"/>
      <c r="AM177" s="63"/>
      <c r="AN177" s="63"/>
      <c r="AO177" s="63"/>
      <c r="AP177" s="63"/>
      <c r="AQ177" s="63"/>
      <c r="AR177" s="63"/>
      <c r="AS177" s="63"/>
      <c r="AT177" s="63"/>
      <c r="AU177" s="63"/>
    </row>
    <row r="178" ht="15.75" customHeight="1">
      <c r="A178" s="27" t="s">
        <v>139</v>
      </c>
      <c r="B178" s="42" t="s">
        <v>32</v>
      </c>
      <c r="C178" s="60">
        <v>44368.0</v>
      </c>
      <c r="D178" s="61">
        <v>1.0</v>
      </c>
      <c r="E178" s="61">
        <v>1.0</v>
      </c>
      <c r="F178" s="61">
        <v>0.0</v>
      </c>
      <c r="G178" s="63"/>
      <c r="H178" s="63"/>
      <c r="I178" s="63"/>
      <c r="J178" s="63"/>
      <c r="K178" s="63"/>
      <c r="L178" s="63"/>
      <c r="M178" s="63"/>
      <c r="N178" s="63"/>
      <c r="O178" s="63"/>
      <c r="P178" s="63"/>
      <c r="Q178" s="63"/>
      <c r="R178" s="63"/>
      <c r="S178" s="63"/>
      <c r="T178" s="63"/>
      <c r="U178" s="63"/>
      <c r="V178" s="63"/>
      <c r="W178" s="63"/>
      <c r="X178" s="65"/>
      <c r="Y178" s="65"/>
      <c r="Z178" s="65"/>
      <c r="AA178" s="65"/>
      <c r="AB178" s="65"/>
      <c r="AC178" s="65"/>
      <c r="AD178" s="65"/>
      <c r="AE178" s="65"/>
      <c r="AF178" s="65"/>
      <c r="AG178" s="65"/>
      <c r="AH178" s="65"/>
      <c r="AI178" s="65"/>
      <c r="AJ178" s="63"/>
      <c r="AK178" s="63"/>
      <c r="AL178" s="63"/>
      <c r="AM178" s="63"/>
      <c r="AN178" s="63"/>
      <c r="AO178" s="63"/>
      <c r="AP178" s="63"/>
      <c r="AQ178" s="63"/>
      <c r="AR178" s="63"/>
      <c r="AS178" s="63"/>
      <c r="AT178" s="63"/>
      <c r="AU178" s="63"/>
    </row>
    <row r="179" ht="15.75" customHeight="1">
      <c r="A179" s="27" t="s">
        <v>139</v>
      </c>
      <c r="B179" s="42" t="s">
        <v>33</v>
      </c>
      <c r="C179" s="60">
        <v>44368.0</v>
      </c>
      <c r="D179" s="61">
        <v>1.0</v>
      </c>
      <c r="E179" s="61">
        <v>1.0</v>
      </c>
      <c r="F179" s="61">
        <v>0.0</v>
      </c>
      <c r="G179" s="63"/>
      <c r="H179" s="63"/>
      <c r="I179" s="63"/>
      <c r="J179" s="63"/>
      <c r="K179" s="63"/>
      <c r="L179" s="63"/>
      <c r="M179" s="63"/>
      <c r="N179" s="63"/>
      <c r="O179" s="63"/>
      <c r="P179" s="63"/>
      <c r="Q179" s="63"/>
      <c r="R179" s="63"/>
      <c r="S179" s="63"/>
      <c r="T179" s="63"/>
      <c r="U179" s="63"/>
      <c r="V179" s="63"/>
      <c r="W179" s="63"/>
      <c r="X179" s="65"/>
      <c r="Y179" s="65"/>
      <c r="Z179" s="65"/>
      <c r="AA179" s="65"/>
      <c r="AB179" s="65"/>
      <c r="AC179" s="65"/>
      <c r="AD179" s="65"/>
      <c r="AE179" s="65"/>
      <c r="AF179" s="65"/>
      <c r="AG179" s="65"/>
      <c r="AH179" s="65"/>
      <c r="AI179" s="65"/>
      <c r="AJ179" s="63"/>
      <c r="AK179" s="63"/>
      <c r="AL179" s="63"/>
      <c r="AM179" s="63"/>
      <c r="AN179" s="63"/>
      <c r="AO179" s="63"/>
      <c r="AP179" s="63"/>
      <c r="AQ179" s="63"/>
      <c r="AR179" s="63"/>
      <c r="AS179" s="63"/>
      <c r="AT179" s="63"/>
      <c r="AU179" s="63"/>
    </row>
    <row r="180" ht="15.75" customHeight="1">
      <c r="A180" s="27" t="s">
        <v>139</v>
      </c>
      <c r="B180" s="35" t="s">
        <v>34</v>
      </c>
      <c r="C180" s="60">
        <v>44368.0</v>
      </c>
      <c r="D180" s="61">
        <v>1.0</v>
      </c>
      <c r="E180" s="61">
        <v>0.0</v>
      </c>
      <c r="F180" s="61">
        <v>1.0</v>
      </c>
      <c r="G180" s="63"/>
      <c r="H180" s="63"/>
      <c r="I180" s="63"/>
      <c r="J180" s="63"/>
      <c r="K180" s="63"/>
      <c r="L180" s="63"/>
      <c r="M180" s="63"/>
      <c r="N180" s="63"/>
      <c r="O180" s="63"/>
      <c r="P180" s="63"/>
      <c r="Q180" s="63"/>
      <c r="R180" s="63"/>
      <c r="S180" s="63"/>
      <c r="T180" s="63"/>
      <c r="U180" s="63"/>
      <c r="V180" s="63"/>
      <c r="W180" s="63"/>
      <c r="X180" s="65"/>
      <c r="Y180" s="65"/>
      <c r="Z180" s="65"/>
      <c r="AA180" s="65"/>
      <c r="AB180" s="65"/>
      <c r="AC180" s="65"/>
      <c r="AD180" s="65"/>
      <c r="AE180" s="65"/>
      <c r="AF180" s="65"/>
      <c r="AG180" s="65"/>
      <c r="AH180" s="65"/>
      <c r="AI180" s="65"/>
      <c r="AJ180" s="63"/>
      <c r="AK180" s="63"/>
      <c r="AL180" s="63"/>
      <c r="AM180" s="63"/>
      <c r="AN180" s="63"/>
      <c r="AO180" s="63"/>
      <c r="AP180" s="63"/>
      <c r="AQ180" s="63"/>
      <c r="AR180" s="63"/>
      <c r="AS180" s="63"/>
      <c r="AT180" s="63"/>
      <c r="AU180" s="63"/>
    </row>
    <row r="181" ht="15.75" customHeight="1">
      <c r="A181" s="27" t="s">
        <v>139</v>
      </c>
      <c r="B181" s="35" t="s">
        <v>35</v>
      </c>
      <c r="C181" s="60">
        <v>44368.0</v>
      </c>
      <c r="D181" s="61">
        <v>1.0</v>
      </c>
      <c r="E181" s="61">
        <v>1.0</v>
      </c>
      <c r="F181" s="61">
        <v>0.0</v>
      </c>
      <c r="G181" s="63"/>
      <c r="H181" s="63"/>
      <c r="I181" s="63"/>
      <c r="J181" s="63"/>
      <c r="K181" s="63"/>
      <c r="L181" s="63"/>
      <c r="M181" s="63"/>
      <c r="N181" s="63"/>
      <c r="O181" s="63"/>
      <c r="P181" s="63"/>
      <c r="Q181" s="63"/>
      <c r="R181" s="63"/>
      <c r="S181" s="63"/>
      <c r="T181" s="63"/>
      <c r="U181" s="63"/>
      <c r="V181" s="63"/>
      <c r="W181" s="63"/>
      <c r="X181" s="65"/>
      <c r="Y181" s="65"/>
      <c r="Z181" s="65"/>
      <c r="AA181" s="65"/>
      <c r="AB181" s="65"/>
      <c r="AC181" s="65"/>
      <c r="AD181" s="65"/>
      <c r="AE181" s="65"/>
      <c r="AF181" s="65"/>
      <c r="AG181" s="65"/>
      <c r="AH181" s="65"/>
      <c r="AI181" s="65"/>
      <c r="AJ181" s="63"/>
      <c r="AK181" s="63"/>
      <c r="AL181" s="63"/>
      <c r="AM181" s="63"/>
      <c r="AN181" s="63"/>
      <c r="AO181" s="63"/>
      <c r="AP181" s="63"/>
      <c r="AQ181" s="63"/>
      <c r="AR181" s="63"/>
      <c r="AS181" s="63"/>
      <c r="AT181" s="63"/>
      <c r="AU181" s="63"/>
    </row>
    <row r="182" ht="15.75" customHeight="1">
      <c r="A182" s="27" t="s">
        <v>139</v>
      </c>
      <c r="B182" s="42" t="s">
        <v>36</v>
      </c>
      <c r="C182" s="60">
        <v>44368.0</v>
      </c>
      <c r="D182" s="61">
        <v>1.0</v>
      </c>
      <c r="E182" s="61">
        <v>1.0</v>
      </c>
      <c r="F182" s="61">
        <v>0.0</v>
      </c>
      <c r="G182" s="63"/>
      <c r="H182" s="63"/>
      <c r="I182" s="63"/>
      <c r="J182" s="63"/>
      <c r="K182" s="63"/>
      <c r="L182" s="63"/>
      <c r="M182" s="63"/>
      <c r="N182" s="63"/>
      <c r="O182" s="63"/>
      <c r="P182" s="63"/>
      <c r="Q182" s="63"/>
      <c r="R182" s="63"/>
      <c r="S182" s="63"/>
      <c r="T182" s="63"/>
      <c r="U182" s="63"/>
      <c r="V182" s="63"/>
      <c r="W182" s="63"/>
      <c r="X182" s="65"/>
      <c r="Y182" s="65"/>
      <c r="Z182" s="65"/>
      <c r="AA182" s="65"/>
      <c r="AB182" s="65"/>
      <c r="AC182" s="65"/>
      <c r="AD182" s="65"/>
      <c r="AE182" s="65"/>
      <c r="AF182" s="65"/>
      <c r="AG182" s="65"/>
      <c r="AH182" s="65"/>
      <c r="AI182" s="65"/>
      <c r="AJ182" s="63"/>
      <c r="AK182" s="63"/>
      <c r="AL182" s="63"/>
      <c r="AM182" s="63"/>
      <c r="AN182" s="63"/>
      <c r="AO182" s="63"/>
      <c r="AP182" s="63"/>
      <c r="AQ182" s="63"/>
      <c r="AR182" s="63"/>
      <c r="AS182" s="63"/>
      <c r="AT182" s="63"/>
      <c r="AU182" s="63"/>
    </row>
    <row r="183" ht="15.75" customHeight="1">
      <c r="A183" s="27" t="s">
        <v>139</v>
      </c>
      <c r="B183" s="42" t="s">
        <v>37</v>
      </c>
      <c r="C183" s="60">
        <v>44368.0</v>
      </c>
      <c r="D183" s="61">
        <v>1.0</v>
      </c>
      <c r="E183" s="61">
        <v>2.0</v>
      </c>
      <c r="F183" s="61">
        <v>0.0</v>
      </c>
      <c r="G183" s="63"/>
      <c r="H183" s="63"/>
      <c r="I183" s="63"/>
      <c r="J183" s="63"/>
      <c r="K183" s="63"/>
      <c r="L183" s="63"/>
      <c r="M183" s="63"/>
      <c r="N183" s="63"/>
      <c r="O183" s="63"/>
      <c r="P183" s="63"/>
      <c r="Q183" s="63"/>
      <c r="R183" s="63"/>
      <c r="S183" s="63"/>
      <c r="T183" s="63"/>
      <c r="U183" s="63"/>
      <c r="V183" s="63"/>
      <c r="W183" s="63"/>
      <c r="X183" s="65"/>
      <c r="Y183" s="65"/>
      <c r="Z183" s="65"/>
      <c r="AA183" s="65"/>
      <c r="AB183" s="65"/>
      <c r="AC183" s="65"/>
      <c r="AD183" s="65"/>
      <c r="AE183" s="65"/>
      <c r="AF183" s="65"/>
      <c r="AG183" s="65"/>
      <c r="AH183" s="65"/>
      <c r="AI183" s="65"/>
      <c r="AJ183" s="63"/>
      <c r="AK183" s="63"/>
      <c r="AL183" s="63"/>
      <c r="AM183" s="63"/>
      <c r="AN183" s="63"/>
      <c r="AO183" s="63"/>
      <c r="AP183" s="63"/>
      <c r="AQ183" s="63"/>
      <c r="AR183" s="63"/>
      <c r="AS183" s="63"/>
      <c r="AT183" s="63"/>
      <c r="AU183" s="63"/>
    </row>
    <row r="184" ht="15.75" customHeight="1">
      <c r="A184" s="27" t="s">
        <v>139</v>
      </c>
      <c r="B184" s="42" t="s">
        <v>38</v>
      </c>
      <c r="C184" s="60">
        <v>44368.0</v>
      </c>
      <c r="D184" s="61">
        <v>1.0</v>
      </c>
      <c r="E184" s="61">
        <v>0.0</v>
      </c>
      <c r="F184" s="61">
        <v>0.0</v>
      </c>
      <c r="G184" s="63"/>
      <c r="H184" s="63"/>
      <c r="I184" s="63"/>
      <c r="J184" s="63"/>
      <c r="K184" s="63"/>
      <c r="L184" s="63"/>
      <c r="M184" s="63"/>
      <c r="N184" s="63"/>
      <c r="O184" s="63"/>
      <c r="P184" s="63"/>
      <c r="Q184" s="63"/>
      <c r="R184" s="63"/>
      <c r="S184" s="63"/>
      <c r="T184" s="63"/>
      <c r="U184" s="63"/>
      <c r="V184" s="63"/>
      <c r="W184" s="63"/>
      <c r="X184" s="65"/>
      <c r="Y184" s="65"/>
      <c r="Z184" s="65"/>
      <c r="AA184" s="65"/>
      <c r="AB184" s="65"/>
      <c r="AC184" s="65"/>
      <c r="AD184" s="65"/>
      <c r="AE184" s="65"/>
      <c r="AF184" s="65"/>
      <c r="AG184" s="65"/>
      <c r="AH184" s="65"/>
      <c r="AI184" s="65"/>
      <c r="AJ184" s="63"/>
      <c r="AK184" s="63"/>
      <c r="AL184" s="63"/>
      <c r="AM184" s="63"/>
      <c r="AN184" s="63"/>
      <c r="AO184" s="63"/>
      <c r="AP184" s="63"/>
      <c r="AQ184" s="63"/>
      <c r="AR184" s="63"/>
      <c r="AS184" s="63"/>
      <c r="AT184" s="63"/>
      <c r="AU184" s="63"/>
    </row>
    <row r="185" ht="15.75" customHeight="1">
      <c r="A185" s="27" t="s">
        <v>139</v>
      </c>
      <c r="B185" s="42" t="s">
        <v>39</v>
      </c>
      <c r="C185" s="60">
        <v>44368.0</v>
      </c>
      <c r="D185" s="61">
        <v>3.0</v>
      </c>
      <c r="E185" s="61">
        <v>0.0</v>
      </c>
      <c r="F185" s="61">
        <v>1.0</v>
      </c>
      <c r="G185" s="63"/>
      <c r="H185" s="63"/>
      <c r="I185" s="63"/>
      <c r="J185" s="63"/>
      <c r="K185" s="63"/>
      <c r="L185" s="63"/>
      <c r="M185" s="63"/>
      <c r="N185" s="63"/>
      <c r="O185" s="63"/>
      <c r="P185" s="63"/>
      <c r="Q185" s="63"/>
      <c r="R185" s="63"/>
      <c r="S185" s="63"/>
      <c r="T185" s="63"/>
      <c r="U185" s="63"/>
      <c r="V185" s="63"/>
      <c r="W185" s="63"/>
      <c r="X185" s="65"/>
      <c r="Y185" s="65"/>
      <c r="Z185" s="65"/>
      <c r="AA185" s="65"/>
      <c r="AB185" s="65"/>
      <c r="AC185" s="65"/>
      <c r="AD185" s="65"/>
      <c r="AE185" s="65"/>
      <c r="AF185" s="65"/>
      <c r="AG185" s="65"/>
      <c r="AH185" s="65"/>
      <c r="AI185" s="65"/>
      <c r="AJ185" s="63"/>
      <c r="AK185" s="63"/>
      <c r="AL185" s="63"/>
      <c r="AM185" s="63"/>
      <c r="AN185" s="63"/>
      <c r="AO185" s="63"/>
      <c r="AP185" s="63"/>
      <c r="AQ185" s="63"/>
      <c r="AR185" s="63"/>
      <c r="AS185" s="63"/>
      <c r="AT185" s="63"/>
      <c r="AU185" s="63"/>
    </row>
    <row r="186" ht="15.75" customHeight="1">
      <c r="A186" s="27" t="s">
        <v>139</v>
      </c>
      <c r="B186" s="42" t="s">
        <v>40</v>
      </c>
      <c r="C186" s="60">
        <v>44368.0</v>
      </c>
      <c r="D186" s="61">
        <v>1.0</v>
      </c>
      <c r="E186" s="61">
        <v>1.0</v>
      </c>
      <c r="F186" s="61">
        <v>0.0</v>
      </c>
      <c r="G186" s="63"/>
      <c r="H186" s="63"/>
      <c r="I186" s="63"/>
      <c r="J186" s="63"/>
      <c r="K186" s="63"/>
      <c r="L186" s="63"/>
      <c r="M186" s="63"/>
      <c r="N186" s="63"/>
      <c r="O186" s="63"/>
      <c r="P186" s="63"/>
      <c r="Q186" s="63"/>
      <c r="R186" s="63"/>
      <c r="S186" s="63"/>
      <c r="T186" s="63"/>
      <c r="U186" s="63"/>
      <c r="V186" s="63"/>
      <c r="W186" s="63"/>
      <c r="X186" s="65"/>
      <c r="Y186" s="65"/>
      <c r="Z186" s="65"/>
      <c r="AA186" s="65"/>
      <c r="AB186" s="65"/>
      <c r="AC186" s="65"/>
      <c r="AD186" s="65"/>
      <c r="AE186" s="65"/>
      <c r="AF186" s="65"/>
      <c r="AG186" s="65"/>
      <c r="AH186" s="65"/>
      <c r="AI186" s="65"/>
      <c r="AJ186" s="63"/>
      <c r="AK186" s="63"/>
      <c r="AL186" s="63"/>
      <c r="AM186" s="63"/>
      <c r="AN186" s="63"/>
      <c r="AO186" s="63"/>
      <c r="AP186" s="63"/>
      <c r="AQ186" s="63"/>
      <c r="AR186" s="63"/>
      <c r="AS186" s="63"/>
      <c r="AT186" s="63"/>
      <c r="AU186" s="63"/>
    </row>
    <row r="187" ht="15.75" customHeight="1">
      <c r="A187" s="27" t="s">
        <v>139</v>
      </c>
      <c r="B187" s="42" t="s">
        <v>41</v>
      </c>
      <c r="C187" s="60">
        <v>44368.0</v>
      </c>
      <c r="D187" s="61">
        <v>1.0</v>
      </c>
      <c r="E187" s="61">
        <v>1.0</v>
      </c>
      <c r="F187" s="61">
        <v>1.0</v>
      </c>
      <c r="G187" s="63"/>
      <c r="H187" s="63"/>
      <c r="I187" s="63"/>
      <c r="J187" s="63"/>
      <c r="K187" s="63"/>
      <c r="L187" s="63"/>
      <c r="M187" s="63"/>
      <c r="N187" s="63"/>
      <c r="O187" s="63"/>
      <c r="P187" s="63"/>
      <c r="Q187" s="63"/>
      <c r="R187" s="63"/>
      <c r="S187" s="63"/>
      <c r="T187" s="63"/>
      <c r="U187" s="63"/>
      <c r="V187" s="63"/>
      <c r="W187" s="63"/>
      <c r="X187" s="65"/>
      <c r="Y187" s="65"/>
      <c r="Z187" s="65"/>
      <c r="AA187" s="65"/>
      <c r="AB187" s="65"/>
      <c r="AC187" s="65"/>
      <c r="AD187" s="65"/>
      <c r="AE187" s="65"/>
      <c r="AF187" s="65"/>
      <c r="AG187" s="65"/>
      <c r="AH187" s="65"/>
      <c r="AI187" s="65"/>
      <c r="AJ187" s="63"/>
      <c r="AK187" s="63"/>
      <c r="AL187" s="63"/>
      <c r="AM187" s="63"/>
      <c r="AN187" s="63"/>
      <c r="AO187" s="63"/>
      <c r="AP187" s="63"/>
      <c r="AQ187" s="63"/>
      <c r="AR187" s="63"/>
      <c r="AS187" s="63"/>
      <c r="AT187" s="63"/>
      <c r="AU187" s="63"/>
    </row>
    <row r="188" ht="15.75" customHeight="1">
      <c r="A188" s="27" t="s">
        <v>139</v>
      </c>
      <c r="B188" s="42" t="s">
        <v>42</v>
      </c>
      <c r="C188" s="60">
        <v>44368.0</v>
      </c>
      <c r="D188" s="61">
        <v>1.0</v>
      </c>
      <c r="E188" s="61">
        <v>0.0</v>
      </c>
      <c r="F188" s="61">
        <v>0.0</v>
      </c>
      <c r="G188" s="63"/>
      <c r="H188" s="63"/>
      <c r="I188" s="63"/>
      <c r="J188" s="63"/>
      <c r="K188" s="63"/>
      <c r="L188" s="63"/>
      <c r="M188" s="63"/>
      <c r="N188" s="63"/>
      <c r="O188" s="63"/>
      <c r="P188" s="63"/>
      <c r="Q188" s="63"/>
      <c r="R188" s="63"/>
      <c r="S188" s="63"/>
      <c r="T188" s="63"/>
      <c r="U188" s="63"/>
      <c r="V188" s="63"/>
      <c r="W188" s="63"/>
      <c r="X188" s="65"/>
      <c r="Y188" s="65"/>
      <c r="Z188" s="65"/>
      <c r="AA188" s="65"/>
      <c r="AB188" s="65"/>
      <c r="AC188" s="65"/>
      <c r="AD188" s="65"/>
      <c r="AE188" s="65"/>
      <c r="AF188" s="65"/>
      <c r="AG188" s="65"/>
      <c r="AH188" s="65"/>
      <c r="AI188" s="65"/>
      <c r="AJ188" s="63"/>
      <c r="AK188" s="63"/>
      <c r="AL188" s="63"/>
      <c r="AM188" s="63"/>
      <c r="AN188" s="63"/>
      <c r="AO188" s="63"/>
      <c r="AP188" s="63"/>
      <c r="AQ188" s="63"/>
      <c r="AR188" s="63"/>
      <c r="AS188" s="63"/>
      <c r="AT188" s="63"/>
      <c r="AU188" s="63"/>
    </row>
    <row r="189" ht="15.75" customHeight="1">
      <c r="A189" s="27" t="s">
        <v>139</v>
      </c>
      <c r="B189" s="42" t="s">
        <v>43</v>
      </c>
      <c r="C189" s="60">
        <v>44368.0</v>
      </c>
      <c r="D189" s="61">
        <v>1.0</v>
      </c>
      <c r="E189" s="61">
        <v>1.0</v>
      </c>
      <c r="F189" s="61">
        <v>0.0</v>
      </c>
      <c r="G189" s="63"/>
      <c r="H189" s="63"/>
      <c r="I189" s="63"/>
      <c r="J189" s="63"/>
      <c r="K189" s="63"/>
      <c r="L189" s="63"/>
      <c r="M189" s="63"/>
      <c r="N189" s="63"/>
      <c r="O189" s="63"/>
      <c r="P189" s="63"/>
      <c r="Q189" s="63"/>
      <c r="R189" s="63"/>
      <c r="S189" s="63"/>
      <c r="T189" s="63"/>
      <c r="U189" s="63"/>
      <c r="V189" s="63"/>
      <c r="W189" s="63"/>
      <c r="X189" s="65"/>
      <c r="Y189" s="65"/>
      <c r="Z189" s="65"/>
      <c r="AA189" s="65"/>
      <c r="AB189" s="65"/>
      <c r="AC189" s="65"/>
      <c r="AD189" s="65"/>
      <c r="AE189" s="65"/>
      <c r="AF189" s="65"/>
      <c r="AG189" s="65"/>
      <c r="AH189" s="65"/>
      <c r="AI189" s="65"/>
      <c r="AJ189" s="63"/>
      <c r="AK189" s="63"/>
      <c r="AL189" s="63"/>
      <c r="AM189" s="63"/>
      <c r="AN189" s="63"/>
      <c r="AO189" s="63"/>
      <c r="AP189" s="63"/>
      <c r="AQ189" s="63"/>
      <c r="AR189" s="63"/>
      <c r="AS189" s="63"/>
      <c r="AT189" s="63"/>
      <c r="AU189" s="63"/>
    </row>
    <row r="190" ht="15.75" customHeight="1">
      <c r="A190" s="27" t="s">
        <v>139</v>
      </c>
      <c r="B190" s="42" t="s">
        <v>44</v>
      </c>
      <c r="C190" s="60">
        <v>44368.0</v>
      </c>
      <c r="D190" s="61">
        <v>1.0</v>
      </c>
      <c r="E190" s="61">
        <v>1.0</v>
      </c>
      <c r="F190" s="61">
        <v>0.0</v>
      </c>
      <c r="G190" s="63"/>
      <c r="H190" s="63"/>
      <c r="I190" s="63"/>
      <c r="J190" s="63"/>
      <c r="K190" s="63"/>
      <c r="L190" s="63"/>
      <c r="M190" s="63"/>
      <c r="N190" s="63"/>
      <c r="O190" s="63"/>
      <c r="P190" s="63"/>
      <c r="Q190" s="63"/>
      <c r="R190" s="63"/>
      <c r="S190" s="63"/>
      <c r="T190" s="63"/>
      <c r="U190" s="63"/>
      <c r="V190" s="63"/>
      <c r="W190" s="63"/>
      <c r="X190" s="65"/>
      <c r="Y190" s="65"/>
      <c r="Z190" s="65"/>
      <c r="AA190" s="65"/>
      <c r="AB190" s="65"/>
      <c r="AC190" s="65"/>
      <c r="AD190" s="65"/>
      <c r="AE190" s="65"/>
      <c r="AF190" s="65"/>
      <c r="AG190" s="65"/>
      <c r="AH190" s="65"/>
      <c r="AI190" s="65"/>
      <c r="AJ190" s="63"/>
      <c r="AK190" s="63"/>
      <c r="AL190" s="63"/>
      <c r="AM190" s="63"/>
      <c r="AN190" s="63"/>
      <c r="AO190" s="63"/>
      <c r="AP190" s="63"/>
      <c r="AQ190" s="63"/>
      <c r="AR190" s="63"/>
      <c r="AS190" s="63"/>
      <c r="AT190" s="63"/>
      <c r="AU190" s="63"/>
    </row>
    <row r="191" ht="15.75" customHeight="1">
      <c r="A191" s="27" t="s">
        <v>139</v>
      </c>
      <c r="B191" s="42" t="s">
        <v>45</v>
      </c>
      <c r="C191" s="60">
        <v>44368.0</v>
      </c>
      <c r="D191" s="61">
        <v>1.0</v>
      </c>
      <c r="E191" s="61">
        <v>1.0</v>
      </c>
      <c r="F191" s="61">
        <v>1.0</v>
      </c>
      <c r="G191" s="63"/>
      <c r="H191" s="63"/>
      <c r="I191" s="63"/>
      <c r="J191" s="63"/>
      <c r="K191" s="63"/>
      <c r="L191" s="63"/>
      <c r="M191" s="63"/>
      <c r="N191" s="63"/>
      <c r="O191" s="63"/>
      <c r="P191" s="63"/>
      <c r="Q191" s="63"/>
      <c r="R191" s="63"/>
      <c r="S191" s="63"/>
      <c r="T191" s="63"/>
      <c r="U191" s="63"/>
      <c r="V191" s="63"/>
      <c r="W191" s="63"/>
      <c r="X191" s="65"/>
      <c r="Y191" s="65"/>
      <c r="Z191" s="65"/>
      <c r="AA191" s="65"/>
      <c r="AB191" s="65"/>
      <c r="AC191" s="65"/>
      <c r="AD191" s="65"/>
      <c r="AE191" s="65"/>
      <c r="AF191" s="65"/>
      <c r="AG191" s="65"/>
      <c r="AH191" s="65"/>
      <c r="AI191" s="65"/>
      <c r="AJ191" s="63"/>
      <c r="AK191" s="63"/>
      <c r="AL191" s="63"/>
      <c r="AM191" s="63"/>
      <c r="AN191" s="63"/>
      <c r="AO191" s="63"/>
      <c r="AP191" s="63"/>
      <c r="AQ191" s="63"/>
      <c r="AR191" s="63"/>
      <c r="AS191" s="63"/>
      <c r="AT191" s="63"/>
      <c r="AU191" s="63"/>
    </row>
    <row r="192" ht="15.75" customHeight="1">
      <c r="A192" s="27" t="s">
        <v>139</v>
      </c>
      <c r="B192" s="42" t="s">
        <v>46</v>
      </c>
      <c r="C192" s="60">
        <v>44368.0</v>
      </c>
      <c r="D192" s="61">
        <v>1.0</v>
      </c>
      <c r="E192" s="61">
        <v>1.0</v>
      </c>
      <c r="F192" s="61">
        <v>0.0</v>
      </c>
      <c r="G192" s="63"/>
      <c r="H192" s="63"/>
      <c r="I192" s="63"/>
      <c r="J192" s="63"/>
      <c r="K192" s="63"/>
      <c r="L192" s="63"/>
      <c r="M192" s="63"/>
      <c r="N192" s="63"/>
      <c r="O192" s="63"/>
      <c r="P192" s="63"/>
      <c r="Q192" s="63"/>
      <c r="R192" s="63"/>
      <c r="S192" s="63"/>
      <c r="T192" s="63"/>
      <c r="U192" s="63"/>
      <c r="V192" s="63"/>
      <c r="W192" s="63"/>
      <c r="X192" s="65"/>
      <c r="Y192" s="65"/>
      <c r="Z192" s="65"/>
      <c r="AA192" s="65"/>
      <c r="AB192" s="65"/>
      <c r="AC192" s="65"/>
      <c r="AD192" s="65"/>
      <c r="AE192" s="65"/>
      <c r="AF192" s="65"/>
      <c r="AG192" s="65"/>
      <c r="AH192" s="65"/>
      <c r="AI192" s="65"/>
      <c r="AJ192" s="63"/>
      <c r="AK192" s="63"/>
      <c r="AL192" s="63"/>
      <c r="AM192" s="63"/>
      <c r="AN192" s="63"/>
      <c r="AO192" s="63"/>
      <c r="AP192" s="63"/>
      <c r="AQ192" s="63"/>
      <c r="AR192" s="63"/>
      <c r="AS192" s="63"/>
      <c r="AT192" s="63"/>
      <c r="AU192" s="63"/>
    </row>
    <row r="193" ht="15.75" customHeight="1">
      <c r="A193" s="27" t="s">
        <v>139</v>
      </c>
      <c r="B193" s="42" t="s">
        <v>47</v>
      </c>
      <c r="C193" s="60">
        <v>44368.0</v>
      </c>
      <c r="D193" s="61">
        <v>2.0</v>
      </c>
      <c r="E193" s="61">
        <v>1.0</v>
      </c>
      <c r="F193" s="61">
        <v>0.0</v>
      </c>
      <c r="G193" s="63"/>
      <c r="H193" s="63"/>
      <c r="I193" s="63"/>
      <c r="J193" s="63"/>
      <c r="K193" s="63"/>
      <c r="L193" s="63"/>
      <c r="M193" s="63"/>
      <c r="N193" s="63"/>
      <c r="O193" s="63"/>
      <c r="P193" s="63"/>
      <c r="Q193" s="63"/>
      <c r="R193" s="63"/>
      <c r="S193" s="63"/>
      <c r="T193" s="63"/>
      <c r="U193" s="63"/>
      <c r="V193" s="63"/>
      <c r="W193" s="63"/>
      <c r="X193" s="65"/>
      <c r="Y193" s="65"/>
      <c r="Z193" s="65"/>
      <c r="AA193" s="65"/>
      <c r="AB193" s="65"/>
      <c r="AC193" s="65"/>
      <c r="AD193" s="65"/>
      <c r="AE193" s="65"/>
      <c r="AF193" s="65"/>
      <c r="AG193" s="65"/>
      <c r="AH193" s="65"/>
      <c r="AI193" s="65"/>
      <c r="AJ193" s="63"/>
      <c r="AK193" s="63"/>
      <c r="AL193" s="63"/>
      <c r="AM193" s="63"/>
      <c r="AN193" s="63"/>
      <c r="AO193" s="63"/>
      <c r="AP193" s="63"/>
      <c r="AQ193" s="63"/>
      <c r="AR193" s="63"/>
      <c r="AS193" s="63"/>
      <c r="AT193" s="63"/>
      <c r="AU193" s="63"/>
    </row>
    <row r="194" ht="15.75" customHeight="1">
      <c r="A194" s="27" t="s">
        <v>139</v>
      </c>
      <c r="B194" s="42" t="s">
        <v>48</v>
      </c>
      <c r="C194" s="60">
        <v>44368.0</v>
      </c>
      <c r="D194" s="61">
        <v>3.0</v>
      </c>
      <c r="E194" s="61">
        <v>2.0</v>
      </c>
      <c r="F194" s="61">
        <v>3.0</v>
      </c>
      <c r="G194" s="63"/>
      <c r="H194" s="63"/>
      <c r="I194" s="63"/>
      <c r="J194" s="63"/>
      <c r="K194" s="63"/>
      <c r="L194" s="63"/>
      <c r="M194" s="63"/>
      <c r="N194" s="63"/>
      <c r="O194" s="63"/>
      <c r="P194" s="63"/>
      <c r="Q194" s="63"/>
      <c r="R194" s="63"/>
      <c r="S194" s="63"/>
      <c r="T194" s="63"/>
      <c r="U194" s="63"/>
      <c r="V194" s="63"/>
      <c r="W194" s="63"/>
      <c r="X194" s="65"/>
      <c r="Y194" s="65"/>
      <c r="Z194" s="65"/>
      <c r="AA194" s="65"/>
      <c r="AB194" s="65"/>
      <c r="AC194" s="65"/>
      <c r="AD194" s="65"/>
      <c r="AE194" s="65"/>
      <c r="AF194" s="65"/>
      <c r="AG194" s="65"/>
      <c r="AH194" s="65"/>
      <c r="AI194" s="65"/>
      <c r="AJ194" s="63"/>
      <c r="AK194" s="63"/>
      <c r="AL194" s="63"/>
      <c r="AM194" s="63"/>
      <c r="AN194" s="63"/>
      <c r="AO194" s="63"/>
      <c r="AP194" s="63"/>
      <c r="AQ194" s="63"/>
      <c r="AR194" s="63"/>
      <c r="AS194" s="63"/>
      <c r="AT194" s="63"/>
      <c r="AU194" s="63"/>
    </row>
    <row r="195" ht="15.75" customHeight="1">
      <c r="A195" s="27" t="s">
        <v>139</v>
      </c>
      <c r="B195" s="42" t="s">
        <v>49</v>
      </c>
      <c r="C195" s="60">
        <v>44368.0</v>
      </c>
      <c r="D195" s="61">
        <v>1.0</v>
      </c>
      <c r="E195" s="61">
        <v>1.0</v>
      </c>
      <c r="F195" s="61">
        <v>0.0</v>
      </c>
      <c r="G195" s="63"/>
      <c r="H195" s="63"/>
      <c r="I195" s="63"/>
      <c r="J195" s="63"/>
      <c r="K195" s="63"/>
      <c r="L195" s="63"/>
      <c r="M195" s="63"/>
      <c r="N195" s="63"/>
      <c r="O195" s="63"/>
      <c r="P195" s="63"/>
      <c r="Q195" s="63"/>
      <c r="R195" s="63"/>
      <c r="S195" s="63"/>
      <c r="T195" s="63"/>
      <c r="U195" s="63"/>
      <c r="V195" s="63"/>
      <c r="W195" s="63"/>
      <c r="X195" s="65"/>
      <c r="Y195" s="65"/>
      <c r="Z195" s="65"/>
      <c r="AA195" s="65"/>
      <c r="AB195" s="65"/>
      <c r="AC195" s="65"/>
      <c r="AD195" s="65"/>
      <c r="AE195" s="65"/>
      <c r="AF195" s="65"/>
      <c r="AG195" s="65"/>
      <c r="AH195" s="65"/>
      <c r="AI195" s="65"/>
      <c r="AJ195" s="63"/>
      <c r="AK195" s="63"/>
      <c r="AL195" s="63"/>
      <c r="AM195" s="63"/>
      <c r="AN195" s="63"/>
      <c r="AO195" s="63"/>
      <c r="AP195" s="63"/>
      <c r="AQ195" s="63"/>
      <c r="AR195" s="63"/>
      <c r="AS195" s="63"/>
      <c r="AT195" s="63"/>
      <c r="AU195" s="63"/>
    </row>
    <row r="196" ht="15.75" customHeight="1">
      <c r="A196" s="27" t="s">
        <v>139</v>
      </c>
      <c r="B196" s="42" t="s">
        <v>50</v>
      </c>
      <c r="C196" s="60">
        <v>44368.0</v>
      </c>
      <c r="D196" s="61">
        <v>4.0</v>
      </c>
      <c r="E196" s="61">
        <v>2.0</v>
      </c>
      <c r="F196" s="61">
        <v>1.0</v>
      </c>
      <c r="G196" s="63"/>
      <c r="H196" s="63"/>
      <c r="I196" s="63"/>
      <c r="J196" s="63"/>
      <c r="K196" s="63"/>
      <c r="L196" s="63"/>
      <c r="M196" s="63"/>
      <c r="N196" s="63"/>
      <c r="O196" s="63"/>
      <c r="P196" s="63"/>
      <c r="Q196" s="63"/>
      <c r="R196" s="63"/>
      <c r="S196" s="63"/>
      <c r="T196" s="63"/>
      <c r="U196" s="63"/>
      <c r="V196" s="63"/>
      <c r="W196" s="63"/>
      <c r="X196" s="65"/>
      <c r="Y196" s="65"/>
      <c r="Z196" s="65"/>
      <c r="AA196" s="65"/>
      <c r="AB196" s="65"/>
      <c r="AC196" s="65"/>
      <c r="AD196" s="65"/>
      <c r="AE196" s="65"/>
      <c r="AF196" s="65"/>
      <c r="AG196" s="65"/>
      <c r="AH196" s="65"/>
      <c r="AI196" s="65"/>
      <c r="AJ196" s="63"/>
      <c r="AK196" s="63"/>
      <c r="AL196" s="63"/>
      <c r="AM196" s="63"/>
      <c r="AN196" s="63"/>
      <c r="AO196" s="63"/>
      <c r="AP196" s="63"/>
      <c r="AQ196" s="63"/>
      <c r="AR196" s="63"/>
      <c r="AS196" s="63"/>
      <c r="AT196" s="63"/>
      <c r="AU196" s="63"/>
    </row>
    <row r="197" ht="15.75" customHeight="1">
      <c r="A197" s="27" t="s">
        <v>139</v>
      </c>
      <c r="B197" s="42" t="s">
        <v>51</v>
      </c>
      <c r="C197" s="60">
        <v>44368.0</v>
      </c>
      <c r="D197" s="61">
        <v>4.0</v>
      </c>
      <c r="E197" s="61">
        <v>1.0</v>
      </c>
      <c r="F197" s="61">
        <v>0.0</v>
      </c>
      <c r="G197" s="63"/>
      <c r="H197" s="63"/>
      <c r="I197" s="63"/>
      <c r="J197" s="63"/>
      <c r="K197" s="63"/>
      <c r="L197" s="63"/>
      <c r="M197" s="63"/>
      <c r="N197" s="63"/>
      <c r="O197" s="63"/>
      <c r="P197" s="63"/>
      <c r="Q197" s="63"/>
      <c r="R197" s="63"/>
      <c r="S197" s="63"/>
      <c r="T197" s="63"/>
      <c r="U197" s="63"/>
      <c r="V197" s="63"/>
      <c r="W197" s="63"/>
      <c r="X197" s="65"/>
      <c r="Y197" s="65"/>
      <c r="Z197" s="65"/>
      <c r="AA197" s="65"/>
      <c r="AB197" s="65"/>
      <c r="AC197" s="65"/>
      <c r="AD197" s="65"/>
      <c r="AE197" s="65"/>
      <c r="AF197" s="65"/>
      <c r="AG197" s="65"/>
      <c r="AH197" s="65"/>
      <c r="AI197" s="65"/>
      <c r="AJ197" s="63"/>
      <c r="AK197" s="63"/>
      <c r="AL197" s="63"/>
      <c r="AM197" s="63"/>
      <c r="AN197" s="63"/>
      <c r="AO197" s="63"/>
      <c r="AP197" s="63"/>
      <c r="AQ197" s="63"/>
      <c r="AR197" s="63"/>
      <c r="AS197" s="63"/>
      <c r="AT197" s="63"/>
      <c r="AU197" s="63"/>
    </row>
    <row r="198" ht="15.75" customHeight="1">
      <c r="A198" s="27" t="s">
        <v>139</v>
      </c>
      <c r="B198" s="42" t="s">
        <v>52</v>
      </c>
      <c r="C198" s="60">
        <v>44368.0</v>
      </c>
      <c r="D198" s="61">
        <v>1.0</v>
      </c>
      <c r="E198" s="61">
        <v>1.0</v>
      </c>
      <c r="F198" s="61">
        <v>2.0</v>
      </c>
      <c r="G198" s="63"/>
      <c r="H198" s="63"/>
      <c r="I198" s="63"/>
      <c r="J198" s="63"/>
      <c r="K198" s="63"/>
      <c r="L198" s="63"/>
      <c r="M198" s="63"/>
      <c r="N198" s="63"/>
      <c r="O198" s="63"/>
      <c r="P198" s="63"/>
      <c r="Q198" s="63"/>
      <c r="R198" s="63"/>
      <c r="S198" s="63"/>
      <c r="T198" s="63"/>
      <c r="U198" s="63"/>
      <c r="V198" s="63"/>
      <c r="W198" s="63"/>
      <c r="X198" s="65"/>
      <c r="Y198" s="65"/>
      <c r="Z198" s="65"/>
      <c r="AA198" s="65"/>
      <c r="AB198" s="65"/>
      <c r="AC198" s="65"/>
      <c r="AD198" s="65"/>
      <c r="AE198" s="65"/>
      <c r="AF198" s="65"/>
      <c r="AG198" s="65"/>
      <c r="AH198" s="65"/>
      <c r="AI198" s="65"/>
      <c r="AJ198" s="63"/>
      <c r="AK198" s="63"/>
      <c r="AL198" s="63"/>
      <c r="AM198" s="63"/>
      <c r="AN198" s="63"/>
      <c r="AO198" s="63"/>
      <c r="AP198" s="63"/>
      <c r="AQ198" s="63"/>
      <c r="AR198" s="63"/>
      <c r="AS198" s="63"/>
      <c r="AT198" s="63"/>
      <c r="AU198" s="63"/>
    </row>
    <row r="199" ht="15.75" customHeight="1">
      <c r="A199" s="27" t="s">
        <v>139</v>
      </c>
      <c r="B199" s="42" t="s">
        <v>53</v>
      </c>
      <c r="C199" s="60">
        <v>44368.0</v>
      </c>
      <c r="D199" s="61">
        <v>2.0</v>
      </c>
      <c r="E199" s="61">
        <v>1.0</v>
      </c>
      <c r="F199" s="61">
        <v>0.0</v>
      </c>
      <c r="G199" s="63"/>
      <c r="H199" s="63"/>
      <c r="I199" s="63"/>
      <c r="J199" s="63"/>
      <c r="K199" s="63"/>
      <c r="L199" s="63"/>
      <c r="M199" s="63"/>
      <c r="N199" s="63"/>
      <c r="O199" s="63"/>
      <c r="P199" s="63"/>
      <c r="Q199" s="63"/>
      <c r="R199" s="63"/>
      <c r="S199" s="63"/>
      <c r="T199" s="63"/>
      <c r="U199" s="63"/>
      <c r="V199" s="63"/>
      <c r="W199" s="63"/>
      <c r="X199" s="65"/>
      <c r="Y199" s="65"/>
      <c r="Z199" s="65"/>
      <c r="AA199" s="65"/>
      <c r="AB199" s="65"/>
      <c r="AC199" s="65"/>
      <c r="AD199" s="65"/>
      <c r="AE199" s="65"/>
      <c r="AF199" s="65"/>
      <c r="AG199" s="65"/>
      <c r="AH199" s="65"/>
      <c r="AI199" s="65"/>
      <c r="AJ199" s="63"/>
      <c r="AK199" s="63"/>
      <c r="AL199" s="63"/>
      <c r="AM199" s="63"/>
      <c r="AN199" s="63"/>
      <c r="AO199" s="63"/>
      <c r="AP199" s="63"/>
      <c r="AQ199" s="63"/>
      <c r="AR199" s="63"/>
      <c r="AS199" s="63"/>
      <c r="AT199" s="63"/>
      <c r="AU199" s="63"/>
    </row>
    <row r="200" ht="15.75" customHeight="1">
      <c r="A200" s="27" t="s">
        <v>139</v>
      </c>
      <c r="B200" s="42" t="s">
        <v>54</v>
      </c>
      <c r="C200" s="60">
        <v>44368.0</v>
      </c>
      <c r="D200" s="61">
        <v>1.0</v>
      </c>
      <c r="E200" s="61">
        <v>0.0</v>
      </c>
      <c r="F200" s="61">
        <v>1.0</v>
      </c>
      <c r="G200" s="63"/>
      <c r="H200" s="63"/>
      <c r="I200" s="63"/>
      <c r="J200" s="63"/>
      <c r="K200" s="63"/>
      <c r="L200" s="63"/>
      <c r="M200" s="63"/>
      <c r="N200" s="63"/>
      <c r="O200" s="63"/>
      <c r="P200" s="63"/>
      <c r="Q200" s="63"/>
      <c r="R200" s="63"/>
      <c r="S200" s="63"/>
      <c r="T200" s="63"/>
      <c r="U200" s="63"/>
      <c r="V200" s="63"/>
      <c r="W200" s="63"/>
      <c r="X200" s="65"/>
      <c r="Y200" s="65"/>
      <c r="Z200" s="65"/>
      <c r="AA200" s="65"/>
      <c r="AB200" s="65"/>
      <c r="AC200" s="65"/>
      <c r="AD200" s="65"/>
      <c r="AE200" s="65"/>
      <c r="AF200" s="65"/>
      <c r="AG200" s="65"/>
      <c r="AH200" s="65"/>
      <c r="AI200" s="65"/>
      <c r="AJ200" s="63"/>
      <c r="AK200" s="63"/>
      <c r="AL200" s="63"/>
      <c r="AM200" s="63"/>
      <c r="AN200" s="63"/>
      <c r="AO200" s="63"/>
      <c r="AP200" s="63"/>
      <c r="AQ200" s="63"/>
      <c r="AR200" s="63"/>
      <c r="AS200" s="63"/>
      <c r="AT200" s="63"/>
      <c r="AU200" s="63"/>
    </row>
    <row r="201" ht="15.75" customHeight="1">
      <c r="A201" s="27" t="s">
        <v>139</v>
      </c>
      <c r="B201" s="42" t="s">
        <v>55</v>
      </c>
      <c r="C201" s="60">
        <v>44368.0</v>
      </c>
      <c r="D201" s="61">
        <v>1.0</v>
      </c>
      <c r="E201" s="61">
        <v>0.0</v>
      </c>
      <c r="F201" s="61">
        <v>0.0</v>
      </c>
      <c r="G201" s="63"/>
      <c r="H201" s="63"/>
      <c r="I201" s="63"/>
      <c r="J201" s="63"/>
      <c r="K201" s="63"/>
      <c r="L201" s="63"/>
      <c r="M201" s="63"/>
      <c r="N201" s="63"/>
      <c r="O201" s="63"/>
      <c r="P201" s="63"/>
      <c r="Q201" s="63"/>
      <c r="R201" s="63"/>
      <c r="S201" s="63"/>
      <c r="T201" s="63"/>
      <c r="U201" s="63"/>
      <c r="V201" s="63"/>
      <c r="W201" s="63"/>
      <c r="X201" s="65"/>
      <c r="Y201" s="65"/>
      <c r="Z201" s="65"/>
      <c r="AA201" s="65"/>
      <c r="AB201" s="65"/>
      <c r="AC201" s="65"/>
      <c r="AD201" s="65"/>
      <c r="AE201" s="65"/>
      <c r="AF201" s="65"/>
      <c r="AG201" s="65"/>
      <c r="AH201" s="65"/>
      <c r="AI201" s="65"/>
      <c r="AJ201" s="63"/>
      <c r="AK201" s="63"/>
      <c r="AL201" s="63"/>
      <c r="AM201" s="63"/>
      <c r="AN201" s="63"/>
      <c r="AO201" s="63"/>
      <c r="AP201" s="63"/>
      <c r="AQ201" s="63"/>
      <c r="AR201" s="63"/>
      <c r="AS201" s="63"/>
      <c r="AT201" s="63"/>
      <c r="AU201" s="63"/>
    </row>
    <row r="202" ht="15.75" customHeight="1">
      <c r="A202" s="27" t="s">
        <v>139</v>
      </c>
      <c r="B202" s="42" t="s">
        <v>56</v>
      </c>
      <c r="C202" s="60">
        <v>44368.0</v>
      </c>
      <c r="D202" s="61">
        <v>1.0</v>
      </c>
      <c r="E202" s="61">
        <v>1.0</v>
      </c>
      <c r="F202" s="61">
        <v>0.0</v>
      </c>
      <c r="G202" s="63"/>
      <c r="H202" s="63"/>
      <c r="I202" s="63"/>
      <c r="J202" s="63"/>
      <c r="K202" s="63"/>
      <c r="L202" s="63"/>
      <c r="M202" s="63"/>
      <c r="N202" s="63"/>
      <c r="O202" s="63"/>
      <c r="P202" s="63"/>
      <c r="Q202" s="63"/>
      <c r="R202" s="63"/>
      <c r="S202" s="63"/>
      <c r="T202" s="63"/>
      <c r="U202" s="63"/>
      <c r="V202" s="63"/>
      <c r="W202" s="63"/>
      <c r="X202" s="65"/>
      <c r="Y202" s="65"/>
      <c r="Z202" s="65"/>
      <c r="AA202" s="65"/>
      <c r="AB202" s="65"/>
      <c r="AC202" s="65"/>
      <c r="AD202" s="65"/>
      <c r="AE202" s="65"/>
      <c r="AF202" s="65"/>
      <c r="AG202" s="65"/>
      <c r="AH202" s="65"/>
      <c r="AI202" s="65"/>
      <c r="AJ202" s="63"/>
      <c r="AK202" s="63"/>
      <c r="AL202" s="63"/>
      <c r="AM202" s="63"/>
      <c r="AN202" s="63"/>
      <c r="AO202" s="63"/>
      <c r="AP202" s="63"/>
      <c r="AQ202" s="63"/>
      <c r="AR202" s="63"/>
      <c r="AS202" s="63"/>
      <c r="AT202" s="63"/>
      <c r="AU202" s="63"/>
    </row>
    <row r="203" ht="15.75" customHeight="1">
      <c r="A203" s="27" t="s">
        <v>139</v>
      </c>
      <c r="B203" s="42" t="s">
        <v>57</v>
      </c>
      <c r="C203" s="60">
        <v>44368.0</v>
      </c>
      <c r="D203" s="61">
        <v>4.0</v>
      </c>
      <c r="E203" s="61">
        <v>1.0</v>
      </c>
      <c r="F203" s="61">
        <v>0.0</v>
      </c>
      <c r="G203" s="63"/>
      <c r="H203" s="63"/>
      <c r="I203" s="63"/>
      <c r="J203" s="63"/>
      <c r="K203" s="63"/>
      <c r="L203" s="63"/>
      <c r="M203" s="63"/>
      <c r="N203" s="63"/>
      <c r="O203" s="63"/>
      <c r="P203" s="63"/>
      <c r="Q203" s="63"/>
      <c r="R203" s="63"/>
      <c r="S203" s="63"/>
      <c r="T203" s="63"/>
      <c r="U203" s="63"/>
      <c r="V203" s="63"/>
      <c r="W203" s="63"/>
      <c r="X203" s="65"/>
      <c r="Y203" s="65"/>
      <c r="Z203" s="65"/>
      <c r="AA203" s="65"/>
      <c r="AB203" s="65"/>
      <c r="AC203" s="65"/>
      <c r="AD203" s="65"/>
      <c r="AE203" s="65"/>
      <c r="AF203" s="65"/>
      <c r="AG203" s="65"/>
      <c r="AH203" s="65"/>
      <c r="AI203" s="65"/>
      <c r="AJ203" s="63"/>
      <c r="AK203" s="63"/>
      <c r="AL203" s="63"/>
      <c r="AM203" s="63"/>
      <c r="AN203" s="63"/>
      <c r="AO203" s="63"/>
      <c r="AP203" s="63"/>
      <c r="AQ203" s="63"/>
      <c r="AR203" s="63"/>
      <c r="AS203" s="63"/>
      <c r="AT203" s="63"/>
      <c r="AU203" s="63"/>
    </row>
    <row r="204" ht="15.75" customHeight="1">
      <c r="A204" s="27" t="s">
        <v>139</v>
      </c>
      <c r="B204" s="42" t="s">
        <v>58</v>
      </c>
      <c r="C204" s="60">
        <v>44368.0</v>
      </c>
      <c r="D204" s="61">
        <v>1.0</v>
      </c>
      <c r="E204" s="61">
        <v>1.0</v>
      </c>
      <c r="F204" s="61">
        <v>0.0</v>
      </c>
      <c r="G204" s="63"/>
      <c r="H204" s="63"/>
      <c r="I204" s="63"/>
      <c r="J204" s="63"/>
      <c r="K204" s="63"/>
      <c r="L204" s="63"/>
      <c r="M204" s="63"/>
      <c r="N204" s="63"/>
      <c r="O204" s="63"/>
      <c r="P204" s="63"/>
      <c r="Q204" s="63"/>
      <c r="R204" s="63"/>
      <c r="S204" s="63"/>
      <c r="T204" s="63"/>
      <c r="U204" s="63"/>
      <c r="V204" s="63"/>
      <c r="W204" s="63"/>
      <c r="X204" s="65"/>
      <c r="Y204" s="65"/>
      <c r="Z204" s="65"/>
      <c r="AA204" s="65"/>
      <c r="AB204" s="65"/>
      <c r="AC204" s="65"/>
      <c r="AD204" s="65"/>
      <c r="AE204" s="65"/>
      <c r="AF204" s="65"/>
      <c r="AG204" s="65"/>
      <c r="AH204" s="65"/>
      <c r="AI204" s="65"/>
      <c r="AJ204" s="63"/>
      <c r="AK204" s="63"/>
      <c r="AL204" s="63"/>
      <c r="AM204" s="63"/>
      <c r="AN204" s="63"/>
      <c r="AO204" s="63"/>
      <c r="AP204" s="63"/>
      <c r="AQ204" s="63"/>
      <c r="AR204" s="63"/>
      <c r="AS204" s="63"/>
      <c r="AT204" s="63"/>
      <c r="AU204" s="63"/>
    </row>
    <row r="205" ht="15.75" customHeight="1">
      <c r="A205" s="27" t="s">
        <v>139</v>
      </c>
      <c r="B205" s="42" t="s">
        <v>59</v>
      </c>
      <c r="C205" s="60">
        <v>44368.0</v>
      </c>
      <c r="D205" s="61">
        <v>3.0</v>
      </c>
      <c r="E205" s="61">
        <v>1.0</v>
      </c>
      <c r="F205" s="61">
        <v>3.0</v>
      </c>
      <c r="G205" s="63"/>
      <c r="H205" s="63"/>
      <c r="I205" s="63"/>
      <c r="J205" s="63"/>
      <c r="K205" s="63"/>
      <c r="L205" s="63"/>
      <c r="M205" s="63"/>
      <c r="N205" s="63"/>
      <c r="O205" s="63"/>
      <c r="P205" s="63"/>
      <c r="Q205" s="63"/>
      <c r="R205" s="63"/>
      <c r="S205" s="63"/>
      <c r="T205" s="63"/>
      <c r="U205" s="63"/>
      <c r="V205" s="63"/>
      <c r="W205" s="63"/>
      <c r="X205" s="65"/>
      <c r="Y205" s="65"/>
      <c r="Z205" s="65"/>
      <c r="AA205" s="65"/>
      <c r="AB205" s="65"/>
      <c r="AC205" s="65"/>
      <c r="AD205" s="65"/>
      <c r="AE205" s="65"/>
      <c r="AF205" s="65"/>
      <c r="AG205" s="65"/>
      <c r="AH205" s="65"/>
      <c r="AI205" s="65"/>
      <c r="AJ205" s="63"/>
      <c r="AK205" s="63"/>
      <c r="AL205" s="63"/>
      <c r="AM205" s="63"/>
      <c r="AN205" s="63"/>
      <c r="AO205" s="63"/>
      <c r="AP205" s="63"/>
      <c r="AQ205" s="63"/>
      <c r="AR205" s="63"/>
      <c r="AS205" s="63"/>
      <c r="AT205" s="63"/>
      <c r="AU205" s="63"/>
    </row>
    <row r="206" ht="15.75" customHeight="1">
      <c r="A206" s="27" t="s">
        <v>139</v>
      </c>
      <c r="B206" s="42" t="s">
        <v>60</v>
      </c>
      <c r="C206" s="60">
        <v>44368.0</v>
      </c>
      <c r="D206" s="61">
        <v>1.0</v>
      </c>
      <c r="E206" s="61">
        <v>0.0</v>
      </c>
      <c r="F206" s="61">
        <v>1.0</v>
      </c>
      <c r="G206" s="63"/>
      <c r="H206" s="63"/>
      <c r="I206" s="63"/>
      <c r="J206" s="63"/>
      <c r="K206" s="63"/>
      <c r="L206" s="63"/>
      <c r="M206" s="63"/>
      <c r="N206" s="63"/>
      <c r="O206" s="63"/>
      <c r="P206" s="63"/>
      <c r="Q206" s="63"/>
      <c r="R206" s="63"/>
      <c r="S206" s="63"/>
      <c r="T206" s="63"/>
      <c r="U206" s="63"/>
      <c r="V206" s="63"/>
      <c r="W206" s="63"/>
      <c r="X206" s="65"/>
      <c r="Y206" s="65"/>
      <c r="Z206" s="65"/>
      <c r="AA206" s="65"/>
      <c r="AB206" s="65"/>
      <c r="AC206" s="65"/>
      <c r="AD206" s="65"/>
      <c r="AE206" s="65"/>
      <c r="AF206" s="65"/>
      <c r="AG206" s="65"/>
      <c r="AH206" s="65"/>
      <c r="AI206" s="65"/>
      <c r="AJ206" s="63"/>
      <c r="AK206" s="63"/>
      <c r="AL206" s="63"/>
      <c r="AM206" s="63"/>
      <c r="AN206" s="63"/>
      <c r="AO206" s="63"/>
      <c r="AP206" s="63"/>
      <c r="AQ206" s="63"/>
      <c r="AR206" s="63"/>
      <c r="AS206" s="63"/>
      <c r="AT206" s="63"/>
      <c r="AU206" s="63"/>
    </row>
    <row r="207" ht="15.75" customHeight="1">
      <c r="A207" s="27" t="s">
        <v>139</v>
      </c>
      <c r="B207" s="35" t="s">
        <v>27</v>
      </c>
      <c r="C207" s="60">
        <v>44398.0</v>
      </c>
      <c r="D207" s="61">
        <v>4.0</v>
      </c>
      <c r="E207" s="61">
        <v>0.0</v>
      </c>
      <c r="F207" s="61">
        <v>0.0</v>
      </c>
      <c r="G207" s="63"/>
      <c r="H207" s="63"/>
      <c r="I207" s="63"/>
      <c r="J207" s="63"/>
      <c r="K207" s="63"/>
      <c r="L207" s="63"/>
      <c r="M207" s="63"/>
      <c r="N207" s="63"/>
      <c r="O207" s="63"/>
      <c r="P207" s="63"/>
      <c r="Q207" s="63"/>
      <c r="R207" s="63"/>
      <c r="S207" s="63"/>
      <c r="T207" s="63"/>
      <c r="U207" s="63"/>
      <c r="V207" s="63"/>
      <c r="W207" s="63"/>
      <c r="X207" s="65"/>
      <c r="Y207" s="65"/>
      <c r="Z207" s="65"/>
      <c r="AA207" s="65"/>
      <c r="AB207" s="65"/>
      <c r="AC207" s="65"/>
      <c r="AD207" s="65"/>
      <c r="AE207" s="65"/>
      <c r="AF207" s="65"/>
      <c r="AG207" s="65"/>
      <c r="AH207" s="65"/>
      <c r="AI207" s="65"/>
      <c r="AJ207" s="63"/>
      <c r="AK207" s="63"/>
      <c r="AL207" s="63"/>
      <c r="AM207" s="63"/>
      <c r="AN207" s="63"/>
      <c r="AO207" s="63"/>
      <c r="AP207" s="63"/>
      <c r="AQ207" s="63"/>
      <c r="AR207" s="63"/>
      <c r="AS207" s="63"/>
      <c r="AT207" s="63"/>
      <c r="AU207" s="63"/>
    </row>
    <row r="208" ht="15.75" customHeight="1">
      <c r="A208" s="27" t="s">
        <v>139</v>
      </c>
      <c r="B208" s="42" t="s">
        <v>28</v>
      </c>
      <c r="C208" s="60">
        <v>44398.0</v>
      </c>
      <c r="D208" s="61">
        <v>3.0</v>
      </c>
      <c r="E208" s="61">
        <v>1.0</v>
      </c>
      <c r="F208" s="61">
        <v>3.0</v>
      </c>
      <c r="G208" s="63"/>
      <c r="H208" s="63"/>
      <c r="I208" s="63"/>
      <c r="J208" s="63"/>
      <c r="K208" s="63"/>
      <c r="L208" s="63"/>
      <c r="M208" s="63"/>
      <c r="N208" s="63"/>
      <c r="O208" s="63"/>
      <c r="P208" s="63"/>
      <c r="Q208" s="63"/>
      <c r="R208" s="63"/>
      <c r="S208" s="63"/>
      <c r="T208" s="63"/>
      <c r="U208" s="63"/>
      <c r="V208" s="63"/>
      <c r="W208" s="63"/>
      <c r="X208" s="65"/>
      <c r="Y208" s="65"/>
      <c r="Z208" s="65"/>
      <c r="AA208" s="65"/>
      <c r="AB208" s="65"/>
      <c r="AC208" s="65"/>
      <c r="AD208" s="65"/>
      <c r="AE208" s="65"/>
      <c r="AF208" s="65"/>
      <c r="AG208" s="65"/>
      <c r="AH208" s="65"/>
      <c r="AI208" s="65"/>
      <c r="AJ208" s="63"/>
      <c r="AK208" s="63"/>
      <c r="AL208" s="63"/>
      <c r="AM208" s="63"/>
      <c r="AN208" s="63"/>
      <c r="AO208" s="63"/>
      <c r="AP208" s="63"/>
      <c r="AQ208" s="63"/>
      <c r="AR208" s="63"/>
      <c r="AS208" s="63"/>
      <c r="AT208" s="63"/>
      <c r="AU208" s="63"/>
    </row>
    <row r="209" ht="15.75" customHeight="1">
      <c r="A209" s="27" t="s">
        <v>139</v>
      </c>
      <c r="B209" s="42" t="s">
        <v>29</v>
      </c>
      <c r="C209" s="60">
        <v>44398.0</v>
      </c>
      <c r="D209" s="61">
        <v>1.0</v>
      </c>
      <c r="E209" s="61">
        <v>1.0</v>
      </c>
      <c r="F209" s="61">
        <v>0.0</v>
      </c>
      <c r="G209" s="63"/>
      <c r="H209" s="63"/>
      <c r="I209" s="63"/>
      <c r="J209" s="63"/>
      <c r="K209" s="63"/>
      <c r="L209" s="63"/>
      <c r="M209" s="63"/>
      <c r="N209" s="63"/>
      <c r="O209" s="63"/>
      <c r="P209" s="63"/>
      <c r="Q209" s="63"/>
      <c r="R209" s="63"/>
      <c r="S209" s="63"/>
      <c r="T209" s="63"/>
      <c r="U209" s="63"/>
      <c r="V209" s="63"/>
      <c r="W209" s="63"/>
      <c r="X209" s="65"/>
      <c r="Y209" s="65"/>
      <c r="Z209" s="65"/>
      <c r="AA209" s="65"/>
      <c r="AB209" s="65"/>
      <c r="AC209" s="65"/>
      <c r="AD209" s="65"/>
      <c r="AE209" s="65"/>
      <c r="AF209" s="65"/>
      <c r="AG209" s="65"/>
      <c r="AH209" s="65"/>
      <c r="AI209" s="65"/>
      <c r="AJ209" s="63"/>
      <c r="AK209" s="63"/>
      <c r="AL209" s="63"/>
      <c r="AM209" s="63"/>
      <c r="AN209" s="63"/>
      <c r="AO209" s="63"/>
      <c r="AP209" s="63"/>
      <c r="AQ209" s="63"/>
      <c r="AR209" s="63"/>
      <c r="AS209" s="63"/>
      <c r="AT209" s="63"/>
      <c r="AU209" s="63"/>
    </row>
    <row r="210" ht="15.75" customHeight="1">
      <c r="A210" s="27" t="s">
        <v>139</v>
      </c>
      <c r="B210" s="42" t="s">
        <v>30</v>
      </c>
      <c r="C210" s="60">
        <v>44398.0</v>
      </c>
      <c r="D210" s="61">
        <v>1.0</v>
      </c>
      <c r="E210" s="61">
        <v>4.0</v>
      </c>
      <c r="F210" s="61">
        <v>1.0</v>
      </c>
      <c r="G210" s="63"/>
      <c r="H210" s="63"/>
      <c r="I210" s="63"/>
      <c r="J210" s="63"/>
      <c r="K210" s="63"/>
      <c r="L210" s="63"/>
      <c r="M210" s="63"/>
      <c r="N210" s="63"/>
      <c r="O210" s="63"/>
      <c r="P210" s="63"/>
      <c r="Q210" s="63"/>
      <c r="R210" s="63"/>
      <c r="S210" s="63"/>
      <c r="T210" s="63"/>
      <c r="U210" s="63"/>
      <c r="V210" s="63"/>
      <c r="W210" s="63"/>
      <c r="X210" s="65"/>
      <c r="Y210" s="65"/>
      <c r="Z210" s="65"/>
      <c r="AA210" s="65"/>
      <c r="AB210" s="65"/>
      <c r="AC210" s="65"/>
      <c r="AD210" s="65"/>
      <c r="AE210" s="65"/>
      <c r="AF210" s="65"/>
      <c r="AG210" s="65"/>
      <c r="AH210" s="65"/>
      <c r="AI210" s="65"/>
      <c r="AJ210" s="63"/>
      <c r="AK210" s="63"/>
      <c r="AL210" s="63"/>
      <c r="AM210" s="63"/>
      <c r="AN210" s="63"/>
      <c r="AO210" s="63"/>
      <c r="AP210" s="63"/>
      <c r="AQ210" s="63"/>
      <c r="AR210" s="63"/>
      <c r="AS210" s="63"/>
      <c r="AT210" s="63"/>
      <c r="AU210" s="63"/>
    </row>
    <row r="211" ht="15.75" customHeight="1">
      <c r="A211" s="27" t="s">
        <v>139</v>
      </c>
      <c r="B211" s="42" t="s">
        <v>31</v>
      </c>
      <c r="C211" s="60">
        <v>44398.0</v>
      </c>
      <c r="D211" s="61">
        <v>1.0</v>
      </c>
      <c r="E211" s="61">
        <v>0.0</v>
      </c>
      <c r="F211" s="61">
        <v>0.0</v>
      </c>
      <c r="G211" s="63"/>
      <c r="H211" s="63"/>
      <c r="I211" s="63"/>
      <c r="J211" s="63"/>
      <c r="K211" s="63"/>
      <c r="L211" s="63"/>
      <c r="M211" s="63"/>
      <c r="N211" s="63"/>
      <c r="O211" s="63"/>
      <c r="P211" s="63"/>
      <c r="Q211" s="63"/>
      <c r="R211" s="63"/>
      <c r="S211" s="63"/>
      <c r="T211" s="63"/>
      <c r="U211" s="63"/>
      <c r="V211" s="63"/>
      <c r="W211" s="63"/>
      <c r="X211" s="65"/>
      <c r="Y211" s="65"/>
      <c r="Z211" s="65"/>
      <c r="AA211" s="65"/>
      <c r="AB211" s="65"/>
      <c r="AC211" s="65"/>
      <c r="AD211" s="65"/>
      <c r="AE211" s="65"/>
      <c r="AF211" s="65"/>
      <c r="AG211" s="65"/>
      <c r="AH211" s="65"/>
      <c r="AI211" s="65"/>
      <c r="AJ211" s="63"/>
      <c r="AK211" s="63"/>
      <c r="AL211" s="63"/>
      <c r="AM211" s="63"/>
      <c r="AN211" s="63"/>
      <c r="AO211" s="63"/>
      <c r="AP211" s="63"/>
      <c r="AQ211" s="63"/>
      <c r="AR211" s="63"/>
      <c r="AS211" s="63"/>
      <c r="AT211" s="63"/>
      <c r="AU211" s="63"/>
    </row>
    <row r="212" ht="15.75" customHeight="1">
      <c r="A212" s="27" t="s">
        <v>139</v>
      </c>
      <c r="B212" s="42" t="s">
        <v>32</v>
      </c>
      <c r="C212" s="60">
        <v>44398.0</v>
      </c>
      <c r="D212" s="61">
        <v>1.0</v>
      </c>
      <c r="E212" s="61">
        <v>1.0</v>
      </c>
      <c r="F212" s="61">
        <v>0.0</v>
      </c>
      <c r="G212" s="63"/>
      <c r="H212" s="63"/>
      <c r="I212" s="63"/>
      <c r="J212" s="63"/>
      <c r="K212" s="63"/>
      <c r="L212" s="63"/>
      <c r="M212" s="63"/>
      <c r="N212" s="63"/>
      <c r="O212" s="63"/>
      <c r="P212" s="63"/>
      <c r="Q212" s="63"/>
      <c r="R212" s="63"/>
      <c r="S212" s="63"/>
      <c r="T212" s="63"/>
      <c r="U212" s="63"/>
      <c r="V212" s="63"/>
      <c r="W212" s="63"/>
      <c r="X212" s="65"/>
      <c r="Y212" s="65"/>
      <c r="Z212" s="65"/>
      <c r="AA212" s="65"/>
      <c r="AB212" s="65"/>
      <c r="AC212" s="65"/>
      <c r="AD212" s="65"/>
      <c r="AE212" s="65"/>
      <c r="AF212" s="65"/>
      <c r="AG212" s="65"/>
      <c r="AH212" s="65"/>
      <c r="AI212" s="65"/>
      <c r="AJ212" s="63"/>
      <c r="AK212" s="63"/>
      <c r="AL212" s="63"/>
      <c r="AM212" s="63"/>
      <c r="AN212" s="63"/>
      <c r="AO212" s="63"/>
      <c r="AP212" s="63"/>
      <c r="AQ212" s="63"/>
      <c r="AR212" s="63"/>
      <c r="AS212" s="63"/>
      <c r="AT212" s="63"/>
      <c r="AU212" s="63"/>
    </row>
    <row r="213" ht="15.75" customHeight="1">
      <c r="A213" s="27" t="s">
        <v>139</v>
      </c>
      <c r="B213" s="42" t="s">
        <v>33</v>
      </c>
      <c r="C213" s="60">
        <v>44398.0</v>
      </c>
      <c r="D213" s="61">
        <v>1.0</v>
      </c>
      <c r="E213" s="61">
        <v>1.0</v>
      </c>
      <c r="F213" s="61">
        <v>0.0</v>
      </c>
      <c r="G213" s="63"/>
      <c r="H213" s="63"/>
      <c r="I213" s="63"/>
      <c r="J213" s="63"/>
      <c r="K213" s="63"/>
      <c r="L213" s="63"/>
      <c r="M213" s="63"/>
      <c r="N213" s="63"/>
      <c r="O213" s="63"/>
      <c r="P213" s="63"/>
      <c r="Q213" s="63"/>
      <c r="R213" s="63"/>
      <c r="S213" s="63"/>
      <c r="T213" s="63"/>
      <c r="U213" s="63"/>
      <c r="V213" s="63"/>
      <c r="W213" s="63"/>
      <c r="X213" s="65"/>
      <c r="Y213" s="65"/>
      <c r="Z213" s="65"/>
      <c r="AA213" s="65"/>
      <c r="AB213" s="65"/>
      <c r="AC213" s="65"/>
      <c r="AD213" s="65"/>
      <c r="AE213" s="65"/>
      <c r="AF213" s="65"/>
      <c r="AG213" s="65"/>
      <c r="AH213" s="65"/>
      <c r="AI213" s="65"/>
      <c r="AJ213" s="63"/>
      <c r="AK213" s="63"/>
      <c r="AL213" s="63"/>
      <c r="AM213" s="63"/>
      <c r="AN213" s="63"/>
      <c r="AO213" s="63"/>
      <c r="AP213" s="63"/>
      <c r="AQ213" s="63"/>
      <c r="AR213" s="63"/>
      <c r="AS213" s="63"/>
      <c r="AT213" s="63"/>
      <c r="AU213" s="63"/>
    </row>
    <row r="214" ht="15.75" customHeight="1">
      <c r="A214" s="27" t="s">
        <v>139</v>
      </c>
      <c r="B214" s="35" t="s">
        <v>34</v>
      </c>
      <c r="C214" s="60">
        <v>44398.0</v>
      </c>
      <c r="D214" s="61">
        <v>1.0</v>
      </c>
      <c r="E214" s="61">
        <v>0.0</v>
      </c>
      <c r="F214" s="61">
        <v>1.0</v>
      </c>
      <c r="G214" s="63"/>
      <c r="H214" s="63"/>
      <c r="I214" s="63"/>
      <c r="J214" s="63"/>
      <c r="K214" s="63"/>
      <c r="L214" s="63"/>
      <c r="M214" s="63"/>
      <c r="N214" s="63"/>
      <c r="O214" s="63"/>
      <c r="P214" s="63"/>
      <c r="Q214" s="63"/>
      <c r="R214" s="63"/>
      <c r="S214" s="63"/>
      <c r="T214" s="63"/>
      <c r="U214" s="63"/>
      <c r="V214" s="63"/>
      <c r="W214" s="63"/>
      <c r="X214" s="65"/>
      <c r="Y214" s="65"/>
      <c r="Z214" s="65"/>
      <c r="AA214" s="65"/>
      <c r="AB214" s="65"/>
      <c r="AC214" s="65"/>
      <c r="AD214" s="65"/>
      <c r="AE214" s="65"/>
      <c r="AF214" s="65"/>
      <c r="AG214" s="65"/>
      <c r="AH214" s="65"/>
      <c r="AI214" s="65"/>
      <c r="AJ214" s="63"/>
      <c r="AK214" s="63"/>
      <c r="AL214" s="63"/>
      <c r="AM214" s="63"/>
      <c r="AN214" s="63"/>
      <c r="AO214" s="63"/>
      <c r="AP214" s="63"/>
      <c r="AQ214" s="63"/>
      <c r="AR214" s="63"/>
      <c r="AS214" s="63"/>
      <c r="AT214" s="63"/>
      <c r="AU214" s="63"/>
    </row>
    <row r="215" ht="15.75" customHeight="1">
      <c r="A215" s="27" t="s">
        <v>139</v>
      </c>
      <c r="B215" s="35" t="s">
        <v>35</v>
      </c>
      <c r="C215" s="60">
        <v>44398.0</v>
      </c>
      <c r="D215" s="61">
        <v>1.0</v>
      </c>
      <c r="E215" s="61">
        <v>1.0</v>
      </c>
      <c r="F215" s="61">
        <v>0.0</v>
      </c>
      <c r="G215" s="63"/>
      <c r="H215" s="63"/>
      <c r="I215" s="63"/>
      <c r="J215" s="63"/>
      <c r="K215" s="63"/>
      <c r="L215" s="63"/>
      <c r="M215" s="63"/>
      <c r="N215" s="63"/>
      <c r="O215" s="63"/>
      <c r="P215" s="63"/>
      <c r="Q215" s="63"/>
      <c r="R215" s="63"/>
      <c r="S215" s="63"/>
      <c r="T215" s="63"/>
      <c r="U215" s="63"/>
      <c r="V215" s="63"/>
      <c r="W215" s="63"/>
      <c r="X215" s="65"/>
      <c r="Y215" s="65"/>
      <c r="Z215" s="65"/>
      <c r="AA215" s="65"/>
      <c r="AB215" s="65"/>
      <c r="AC215" s="65"/>
      <c r="AD215" s="65"/>
      <c r="AE215" s="65"/>
      <c r="AF215" s="65"/>
      <c r="AG215" s="65"/>
      <c r="AH215" s="65"/>
      <c r="AI215" s="65"/>
      <c r="AJ215" s="63"/>
      <c r="AK215" s="63"/>
      <c r="AL215" s="63"/>
      <c r="AM215" s="63"/>
      <c r="AN215" s="63"/>
      <c r="AO215" s="63"/>
      <c r="AP215" s="63"/>
      <c r="AQ215" s="63"/>
      <c r="AR215" s="63"/>
      <c r="AS215" s="63"/>
      <c r="AT215" s="63"/>
      <c r="AU215" s="63"/>
    </row>
    <row r="216" ht="15.75" customHeight="1">
      <c r="A216" s="27" t="s">
        <v>139</v>
      </c>
      <c r="B216" s="42" t="s">
        <v>36</v>
      </c>
      <c r="C216" s="60">
        <v>44398.0</v>
      </c>
      <c r="D216" s="61">
        <v>1.0</v>
      </c>
      <c r="E216" s="61">
        <v>1.0</v>
      </c>
      <c r="F216" s="61">
        <v>0.0</v>
      </c>
      <c r="G216" s="63"/>
      <c r="H216" s="63"/>
      <c r="I216" s="63"/>
      <c r="J216" s="63"/>
      <c r="K216" s="63"/>
      <c r="L216" s="63"/>
      <c r="M216" s="63"/>
      <c r="N216" s="63"/>
      <c r="O216" s="63"/>
      <c r="P216" s="63"/>
      <c r="Q216" s="63"/>
      <c r="R216" s="63"/>
      <c r="S216" s="63"/>
      <c r="T216" s="63"/>
      <c r="U216" s="63"/>
      <c r="V216" s="63"/>
      <c r="W216" s="63"/>
      <c r="X216" s="65"/>
      <c r="Y216" s="65"/>
      <c r="Z216" s="65"/>
      <c r="AA216" s="65"/>
      <c r="AB216" s="65"/>
      <c r="AC216" s="65"/>
      <c r="AD216" s="65"/>
      <c r="AE216" s="65"/>
      <c r="AF216" s="65"/>
      <c r="AG216" s="65"/>
      <c r="AH216" s="65"/>
      <c r="AI216" s="65"/>
      <c r="AJ216" s="63"/>
      <c r="AK216" s="63"/>
      <c r="AL216" s="63"/>
      <c r="AM216" s="63"/>
      <c r="AN216" s="63"/>
      <c r="AO216" s="63"/>
      <c r="AP216" s="63"/>
      <c r="AQ216" s="63"/>
      <c r="AR216" s="63"/>
      <c r="AS216" s="63"/>
      <c r="AT216" s="63"/>
      <c r="AU216" s="63"/>
    </row>
    <row r="217" ht="15.75" customHeight="1">
      <c r="A217" s="27" t="s">
        <v>139</v>
      </c>
      <c r="B217" s="42" t="s">
        <v>37</v>
      </c>
      <c r="C217" s="60">
        <v>44398.0</v>
      </c>
      <c r="D217" s="61">
        <v>1.0</v>
      </c>
      <c r="E217" s="61">
        <v>2.0</v>
      </c>
      <c r="F217" s="61">
        <v>0.0</v>
      </c>
      <c r="G217" s="63"/>
      <c r="H217" s="63"/>
      <c r="I217" s="63"/>
      <c r="J217" s="63"/>
      <c r="K217" s="63"/>
      <c r="L217" s="63"/>
      <c r="M217" s="63"/>
      <c r="N217" s="63"/>
      <c r="O217" s="63"/>
      <c r="P217" s="63"/>
      <c r="Q217" s="63"/>
      <c r="R217" s="63"/>
      <c r="S217" s="63"/>
      <c r="T217" s="63"/>
      <c r="U217" s="63"/>
      <c r="V217" s="63"/>
      <c r="W217" s="63"/>
      <c r="X217" s="65"/>
      <c r="Y217" s="65"/>
      <c r="Z217" s="65"/>
      <c r="AA217" s="65"/>
      <c r="AB217" s="65"/>
      <c r="AC217" s="65"/>
      <c r="AD217" s="65"/>
      <c r="AE217" s="65"/>
      <c r="AF217" s="65"/>
      <c r="AG217" s="65"/>
      <c r="AH217" s="65"/>
      <c r="AI217" s="65"/>
      <c r="AJ217" s="63"/>
      <c r="AK217" s="63"/>
      <c r="AL217" s="63"/>
      <c r="AM217" s="63"/>
      <c r="AN217" s="63"/>
      <c r="AO217" s="63"/>
      <c r="AP217" s="63"/>
      <c r="AQ217" s="63"/>
      <c r="AR217" s="63"/>
      <c r="AS217" s="63"/>
      <c r="AT217" s="63"/>
      <c r="AU217" s="63"/>
    </row>
    <row r="218" ht="15.75" customHeight="1">
      <c r="A218" s="27" t="s">
        <v>139</v>
      </c>
      <c r="B218" s="42" t="s">
        <v>38</v>
      </c>
      <c r="C218" s="60">
        <v>44398.0</v>
      </c>
      <c r="D218" s="61">
        <v>1.0</v>
      </c>
      <c r="E218" s="61">
        <v>0.0</v>
      </c>
      <c r="F218" s="61">
        <v>0.0</v>
      </c>
      <c r="G218" s="63"/>
      <c r="H218" s="63"/>
      <c r="I218" s="63"/>
      <c r="J218" s="63"/>
      <c r="K218" s="63"/>
      <c r="L218" s="63"/>
      <c r="M218" s="63"/>
      <c r="N218" s="63"/>
      <c r="O218" s="63"/>
      <c r="P218" s="63"/>
      <c r="Q218" s="63"/>
      <c r="R218" s="63"/>
      <c r="S218" s="63"/>
      <c r="T218" s="63"/>
      <c r="U218" s="63"/>
      <c r="V218" s="63"/>
      <c r="W218" s="63"/>
      <c r="X218" s="65"/>
      <c r="Y218" s="65"/>
      <c r="Z218" s="65"/>
      <c r="AA218" s="65"/>
      <c r="AB218" s="65"/>
      <c r="AC218" s="65"/>
      <c r="AD218" s="65"/>
      <c r="AE218" s="65"/>
      <c r="AF218" s="65"/>
      <c r="AG218" s="65"/>
      <c r="AH218" s="65"/>
      <c r="AI218" s="65"/>
      <c r="AJ218" s="63"/>
      <c r="AK218" s="63"/>
      <c r="AL218" s="63"/>
      <c r="AM218" s="63"/>
      <c r="AN218" s="63"/>
      <c r="AO218" s="63"/>
      <c r="AP218" s="63"/>
      <c r="AQ218" s="63"/>
      <c r="AR218" s="63"/>
      <c r="AS218" s="63"/>
      <c r="AT218" s="63"/>
      <c r="AU218" s="63"/>
    </row>
    <row r="219" ht="15.75" customHeight="1">
      <c r="A219" s="27" t="s">
        <v>139</v>
      </c>
      <c r="B219" s="42" t="s">
        <v>39</v>
      </c>
      <c r="C219" s="60">
        <v>44398.0</v>
      </c>
      <c r="D219" s="61">
        <v>3.0</v>
      </c>
      <c r="E219" s="61">
        <v>0.0</v>
      </c>
      <c r="F219" s="61">
        <v>1.0</v>
      </c>
      <c r="G219" s="63"/>
      <c r="H219" s="63"/>
      <c r="I219" s="63"/>
      <c r="J219" s="63"/>
      <c r="K219" s="63"/>
      <c r="L219" s="63"/>
      <c r="M219" s="63"/>
      <c r="N219" s="63"/>
      <c r="O219" s="63"/>
      <c r="P219" s="63"/>
      <c r="Q219" s="63"/>
      <c r="R219" s="63"/>
      <c r="S219" s="63"/>
      <c r="T219" s="63"/>
      <c r="U219" s="63"/>
      <c r="V219" s="63"/>
      <c r="W219" s="63"/>
      <c r="X219" s="65"/>
      <c r="Y219" s="65"/>
      <c r="Z219" s="65"/>
      <c r="AA219" s="65"/>
      <c r="AB219" s="65"/>
      <c r="AC219" s="65"/>
      <c r="AD219" s="65"/>
      <c r="AE219" s="65"/>
      <c r="AF219" s="65"/>
      <c r="AG219" s="65"/>
      <c r="AH219" s="65"/>
      <c r="AI219" s="65"/>
      <c r="AJ219" s="63"/>
      <c r="AK219" s="63"/>
      <c r="AL219" s="63"/>
      <c r="AM219" s="63"/>
      <c r="AN219" s="63"/>
      <c r="AO219" s="63"/>
      <c r="AP219" s="63"/>
      <c r="AQ219" s="63"/>
      <c r="AR219" s="63"/>
      <c r="AS219" s="63"/>
      <c r="AT219" s="63"/>
      <c r="AU219" s="63"/>
    </row>
    <row r="220" ht="15.75" customHeight="1">
      <c r="A220" s="27" t="s">
        <v>139</v>
      </c>
      <c r="B220" s="42" t="s">
        <v>40</v>
      </c>
      <c r="C220" s="60">
        <v>44398.0</v>
      </c>
      <c r="D220" s="61">
        <v>1.0</v>
      </c>
      <c r="E220" s="61">
        <v>1.0</v>
      </c>
      <c r="F220" s="61">
        <v>0.0</v>
      </c>
      <c r="G220" s="63"/>
      <c r="H220" s="63"/>
      <c r="I220" s="63"/>
      <c r="J220" s="63"/>
      <c r="K220" s="63"/>
      <c r="L220" s="63"/>
      <c r="M220" s="63"/>
      <c r="N220" s="63"/>
      <c r="O220" s="63"/>
      <c r="P220" s="63"/>
      <c r="Q220" s="63"/>
      <c r="R220" s="63"/>
      <c r="S220" s="63"/>
      <c r="T220" s="63"/>
      <c r="U220" s="63"/>
      <c r="V220" s="63"/>
      <c r="W220" s="63"/>
      <c r="X220" s="65"/>
      <c r="Y220" s="65"/>
      <c r="Z220" s="65"/>
      <c r="AA220" s="65"/>
      <c r="AB220" s="65"/>
      <c r="AC220" s="65"/>
      <c r="AD220" s="65"/>
      <c r="AE220" s="65"/>
      <c r="AF220" s="65"/>
      <c r="AG220" s="65"/>
      <c r="AH220" s="65"/>
      <c r="AI220" s="65"/>
      <c r="AJ220" s="63"/>
      <c r="AK220" s="63"/>
      <c r="AL220" s="63"/>
      <c r="AM220" s="63"/>
      <c r="AN220" s="63"/>
      <c r="AO220" s="63"/>
      <c r="AP220" s="63"/>
      <c r="AQ220" s="63"/>
      <c r="AR220" s="63"/>
      <c r="AS220" s="63"/>
      <c r="AT220" s="63"/>
      <c r="AU220" s="63"/>
    </row>
    <row r="221" ht="15.75" customHeight="1">
      <c r="A221" s="27" t="s">
        <v>139</v>
      </c>
      <c r="B221" s="42" t="s">
        <v>41</v>
      </c>
      <c r="C221" s="60">
        <v>44398.0</v>
      </c>
      <c r="D221" s="61">
        <v>1.0</v>
      </c>
      <c r="E221" s="61">
        <v>1.0</v>
      </c>
      <c r="F221" s="61">
        <v>1.0</v>
      </c>
      <c r="G221" s="63"/>
      <c r="H221" s="63"/>
      <c r="I221" s="63"/>
      <c r="J221" s="63"/>
      <c r="K221" s="63"/>
      <c r="L221" s="63"/>
      <c r="M221" s="63"/>
      <c r="N221" s="63"/>
      <c r="O221" s="63"/>
      <c r="P221" s="63"/>
      <c r="Q221" s="63"/>
      <c r="R221" s="63"/>
      <c r="S221" s="63"/>
      <c r="T221" s="63"/>
      <c r="U221" s="63"/>
      <c r="V221" s="63"/>
      <c r="W221" s="63"/>
      <c r="X221" s="65"/>
      <c r="Y221" s="65"/>
      <c r="Z221" s="65"/>
      <c r="AA221" s="65"/>
      <c r="AB221" s="65"/>
      <c r="AC221" s="65"/>
      <c r="AD221" s="65"/>
      <c r="AE221" s="65"/>
      <c r="AF221" s="65"/>
      <c r="AG221" s="65"/>
      <c r="AH221" s="65"/>
      <c r="AI221" s="65"/>
      <c r="AJ221" s="63"/>
      <c r="AK221" s="63"/>
      <c r="AL221" s="63"/>
      <c r="AM221" s="63"/>
      <c r="AN221" s="63"/>
      <c r="AO221" s="63"/>
      <c r="AP221" s="63"/>
      <c r="AQ221" s="63"/>
      <c r="AR221" s="63"/>
      <c r="AS221" s="63"/>
      <c r="AT221" s="63"/>
      <c r="AU221" s="63"/>
    </row>
    <row r="222" ht="15.75" customHeight="1">
      <c r="A222" s="27" t="s">
        <v>139</v>
      </c>
      <c r="B222" s="42" t="s">
        <v>42</v>
      </c>
      <c r="C222" s="60">
        <v>44398.0</v>
      </c>
      <c r="D222" s="61">
        <v>1.0</v>
      </c>
      <c r="E222" s="61">
        <v>0.0</v>
      </c>
      <c r="F222" s="61">
        <v>0.0</v>
      </c>
      <c r="G222" s="63"/>
      <c r="H222" s="63"/>
      <c r="I222" s="63"/>
      <c r="J222" s="63"/>
      <c r="K222" s="63"/>
      <c r="L222" s="63"/>
      <c r="M222" s="63"/>
      <c r="N222" s="63"/>
      <c r="O222" s="63"/>
      <c r="P222" s="63"/>
      <c r="Q222" s="63"/>
      <c r="R222" s="63"/>
      <c r="S222" s="63"/>
      <c r="T222" s="63"/>
      <c r="U222" s="63"/>
      <c r="V222" s="63"/>
      <c r="W222" s="63"/>
      <c r="X222" s="65"/>
      <c r="Y222" s="65"/>
      <c r="Z222" s="65"/>
      <c r="AA222" s="65"/>
      <c r="AB222" s="65"/>
      <c r="AC222" s="65"/>
      <c r="AD222" s="65"/>
      <c r="AE222" s="65"/>
      <c r="AF222" s="65"/>
      <c r="AG222" s="65"/>
      <c r="AH222" s="65"/>
      <c r="AI222" s="65"/>
      <c r="AJ222" s="63"/>
      <c r="AK222" s="63"/>
      <c r="AL222" s="63"/>
      <c r="AM222" s="63"/>
      <c r="AN222" s="63"/>
      <c r="AO222" s="63"/>
      <c r="AP222" s="63"/>
      <c r="AQ222" s="63"/>
      <c r="AR222" s="63"/>
      <c r="AS222" s="63"/>
      <c r="AT222" s="63"/>
      <c r="AU222" s="63"/>
    </row>
    <row r="223" ht="15.75" customHeight="1">
      <c r="A223" s="27" t="s">
        <v>139</v>
      </c>
      <c r="B223" s="42" t="s">
        <v>43</v>
      </c>
      <c r="C223" s="60">
        <v>44398.0</v>
      </c>
      <c r="D223" s="61">
        <v>1.0</v>
      </c>
      <c r="E223" s="61">
        <v>1.0</v>
      </c>
      <c r="F223" s="61">
        <v>0.0</v>
      </c>
      <c r="G223" s="63"/>
      <c r="H223" s="63"/>
      <c r="I223" s="63"/>
      <c r="J223" s="63"/>
      <c r="K223" s="63"/>
      <c r="L223" s="63"/>
      <c r="M223" s="63"/>
      <c r="N223" s="63"/>
      <c r="O223" s="63"/>
      <c r="P223" s="63"/>
      <c r="Q223" s="63"/>
      <c r="R223" s="63"/>
      <c r="S223" s="63"/>
      <c r="T223" s="63"/>
      <c r="U223" s="63"/>
      <c r="V223" s="63"/>
      <c r="W223" s="63"/>
      <c r="X223" s="65"/>
      <c r="Y223" s="65"/>
      <c r="Z223" s="65"/>
      <c r="AA223" s="65"/>
      <c r="AB223" s="65"/>
      <c r="AC223" s="65"/>
      <c r="AD223" s="65"/>
      <c r="AE223" s="65"/>
      <c r="AF223" s="65"/>
      <c r="AG223" s="65"/>
      <c r="AH223" s="65"/>
      <c r="AI223" s="65"/>
      <c r="AJ223" s="63"/>
      <c r="AK223" s="63"/>
      <c r="AL223" s="63"/>
      <c r="AM223" s="63"/>
      <c r="AN223" s="63"/>
      <c r="AO223" s="63"/>
      <c r="AP223" s="63"/>
      <c r="AQ223" s="63"/>
      <c r="AR223" s="63"/>
      <c r="AS223" s="63"/>
      <c r="AT223" s="63"/>
      <c r="AU223" s="63"/>
    </row>
    <row r="224" ht="15.75" customHeight="1">
      <c r="A224" s="27" t="s">
        <v>139</v>
      </c>
      <c r="B224" s="42" t="s">
        <v>44</v>
      </c>
      <c r="C224" s="60">
        <v>44398.0</v>
      </c>
      <c r="D224" s="61">
        <v>1.0</v>
      </c>
      <c r="E224" s="61">
        <v>1.0</v>
      </c>
      <c r="F224" s="61">
        <v>0.0</v>
      </c>
      <c r="G224" s="63"/>
      <c r="H224" s="63"/>
      <c r="I224" s="63"/>
      <c r="J224" s="63"/>
      <c r="K224" s="63"/>
      <c r="L224" s="63"/>
      <c r="M224" s="63"/>
      <c r="N224" s="63"/>
      <c r="O224" s="63"/>
      <c r="P224" s="63"/>
      <c r="Q224" s="63"/>
      <c r="R224" s="63"/>
      <c r="S224" s="63"/>
      <c r="T224" s="63"/>
      <c r="U224" s="63"/>
      <c r="V224" s="63"/>
      <c r="W224" s="63"/>
      <c r="X224" s="65"/>
      <c r="Y224" s="65"/>
      <c r="Z224" s="65"/>
      <c r="AA224" s="65"/>
      <c r="AB224" s="65"/>
      <c r="AC224" s="65"/>
      <c r="AD224" s="65"/>
      <c r="AE224" s="65"/>
      <c r="AF224" s="65"/>
      <c r="AG224" s="65"/>
      <c r="AH224" s="65"/>
      <c r="AI224" s="65"/>
      <c r="AJ224" s="63"/>
      <c r="AK224" s="63"/>
      <c r="AL224" s="63"/>
      <c r="AM224" s="63"/>
      <c r="AN224" s="63"/>
      <c r="AO224" s="63"/>
      <c r="AP224" s="63"/>
      <c r="AQ224" s="63"/>
      <c r="AR224" s="63"/>
      <c r="AS224" s="63"/>
      <c r="AT224" s="63"/>
      <c r="AU224" s="63"/>
    </row>
    <row r="225" ht="15.75" customHeight="1">
      <c r="A225" s="27" t="s">
        <v>139</v>
      </c>
      <c r="B225" s="42" t="s">
        <v>45</v>
      </c>
      <c r="C225" s="60">
        <v>44398.0</v>
      </c>
      <c r="D225" s="61">
        <v>1.0</v>
      </c>
      <c r="E225" s="61">
        <v>1.0</v>
      </c>
      <c r="F225" s="61">
        <v>1.0</v>
      </c>
      <c r="G225" s="63"/>
      <c r="H225" s="63"/>
      <c r="I225" s="63"/>
      <c r="J225" s="63"/>
      <c r="K225" s="63"/>
      <c r="L225" s="63"/>
      <c r="M225" s="63"/>
      <c r="N225" s="63"/>
      <c r="O225" s="63"/>
      <c r="P225" s="63"/>
      <c r="Q225" s="63"/>
      <c r="R225" s="63"/>
      <c r="S225" s="63"/>
      <c r="T225" s="63"/>
      <c r="U225" s="63"/>
      <c r="V225" s="63"/>
      <c r="W225" s="63"/>
      <c r="X225" s="65"/>
      <c r="Y225" s="65"/>
      <c r="Z225" s="65"/>
      <c r="AA225" s="65"/>
      <c r="AB225" s="65"/>
      <c r="AC225" s="65"/>
      <c r="AD225" s="65"/>
      <c r="AE225" s="65"/>
      <c r="AF225" s="65"/>
      <c r="AG225" s="65"/>
      <c r="AH225" s="65"/>
      <c r="AI225" s="65"/>
      <c r="AJ225" s="63"/>
      <c r="AK225" s="63"/>
      <c r="AL225" s="63"/>
      <c r="AM225" s="63"/>
      <c r="AN225" s="63"/>
      <c r="AO225" s="63"/>
      <c r="AP225" s="63"/>
      <c r="AQ225" s="63"/>
      <c r="AR225" s="63"/>
      <c r="AS225" s="63"/>
      <c r="AT225" s="63"/>
      <c r="AU225" s="63"/>
    </row>
    <row r="226" ht="15.75" customHeight="1">
      <c r="A226" s="27" t="s">
        <v>139</v>
      </c>
      <c r="B226" s="42" t="s">
        <v>46</v>
      </c>
      <c r="C226" s="60">
        <v>44398.0</v>
      </c>
      <c r="D226" s="61">
        <v>1.0</v>
      </c>
      <c r="E226" s="61">
        <v>1.0</v>
      </c>
      <c r="F226" s="61">
        <v>0.0</v>
      </c>
      <c r="G226" s="63"/>
      <c r="H226" s="63"/>
      <c r="I226" s="63"/>
      <c r="J226" s="63"/>
      <c r="K226" s="63"/>
      <c r="L226" s="63"/>
      <c r="M226" s="63"/>
      <c r="N226" s="63"/>
      <c r="O226" s="63"/>
      <c r="P226" s="63"/>
      <c r="Q226" s="63"/>
      <c r="R226" s="63"/>
      <c r="S226" s="63"/>
      <c r="T226" s="63"/>
      <c r="U226" s="63"/>
      <c r="V226" s="63"/>
      <c r="W226" s="63"/>
      <c r="X226" s="65"/>
      <c r="Y226" s="65"/>
      <c r="Z226" s="65"/>
      <c r="AA226" s="65"/>
      <c r="AB226" s="65"/>
      <c r="AC226" s="65"/>
      <c r="AD226" s="65"/>
      <c r="AE226" s="65"/>
      <c r="AF226" s="65"/>
      <c r="AG226" s="65"/>
      <c r="AH226" s="65"/>
      <c r="AI226" s="65"/>
      <c r="AJ226" s="63"/>
      <c r="AK226" s="63"/>
      <c r="AL226" s="63"/>
      <c r="AM226" s="63"/>
      <c r="AN226" s="63"/>
      <c r="AO226" s="63"/>
      <c r="AP226" s="63"/>
      <c r="AQ226" s="63"/>
      <c r="AR226" s="63"/>
      <c r="AS226" s="63"/>
      <c r="AT226" s="63"/>
      <c r="AU226" s="63"/>
    </row>
    <row r="227" ht="15.75" customHeight="1">
      <c r="A227" s="27" t="s">
        <v>139</v>
      </c>
      <c r="B227" s="42" t="s">
        <v>47</v>
      </c>
      <c r="C227" s="60">
        <v>44398.0</v>
      </c>
      <c r="D227" s="61">
        <v>2.0</v>
      </c>
      <c r="E227" s="61">
        <v>1.0</v>
      </c>
      <c r="F227" s="61">
        <v>0.0</v>
      </c>
      <c r="G227" s="63"/>
      <c r="H227" s="63"/>
      <c r="I227" s="63"/>
      <c r="J227" s="63"/>
      <c r="K227" s="63"/>
      <c r="L227" s="63"/>
      <c r="M227" s="63"/>
      <c r="N227" s="63"/>
      <c r="O227" s="63"/>
      <c r="P227" s="63"/>
      <c r="Q227" s="63"/>
      <c r="R227" s="63"/>
      <c r="S227" s="63"/>
      <c r="T227" s="63"/>
      <c r="U227" s="63"/>
      <c r="V227" s="63"/>
      <c r="W227" s="63"/>
      <c r="X227" s="65"/>
      <c r="Y227" s="65"/>
      <c r="Z227" s="65"/>
      <c r="AA227" s="65"/>
      <c r="AB227" s="65"/>
      <c r="AC227" s="65"/>
      <c r="AD227" s="65"/>
      <c r="AE227" s="65"/>
      <c r="AF227" s="65"/>
      <c r="AG227" s="65"/>
      <c r="AH227" s="65"/>
      <c r="AI227" s="65"/>
      <c r="AJ227" s="63"/>
      <c r="AK227" s="63"/>
      <c r="AL227" s="63"/>
      <c r="AM227" s="63"/>
      <c r="AN227" s="63"/>
      <c r="AO227" s="63"/>
      <c r="AP227" s="63"/>
      <c r="AQ227" s="63"/>
      <c r="AR227" s="63"/>
      <c r="AS227" s="63"/>
      <c r="AT227" s="63"/>
      <c r="AU227" s="63"/>
    </row>
    <row r="228" ht="15.75" customHeight="1">
      <c r="A228" s="27" t="s">
        <v>139</v>
      </c>
      <c r="B228" s="42" t="s">
        <v>48</v>
      </c>
      <c r="C228" s="60">
        <v>44398.0</v>
      </c>
      <c r="D228" s="61">
        <v>3.0</v>
      </c>
      <c r="E228" s="61">
        <v>2.0</v>
      </c>
      <c r="F228" s="61">
        <v>3.0</v>
      </c>
      <c r="G228" s="63"/>
      <c r="H228" s="63"/>
      <c r="I228" s="63"/>
      <c r="J228" s="63"/>
      <c r="K228" s="63"/>
      <c r="L228" s="63"/>
      <c r="M228" s="63"/>
      <c r="N228" s="63"/>
      <c r="O228" s="63"/>
      <c r="P228" s="63"/>
      <c r="Q228" s="63"/>
      <c r="R228" s="63"/>
      <c r="S228" s="63"/>
      <c r="T228" s="63"/>
      <c r="U228" s="63"/>
      <c r="V228" s="63"/>
      <c r="W228" s="63"/>
      <c r="X228" s="65"/>
      <c r="Y228" s="65"/>
      <c r="Z228" s="65"/>
      <c r="AA228" s="65"/>
      <c r="AB228" s="65"/>
      <c r="AC228" s="65"/>
      <c r="AD228" s="65"/>
      <c r="AE228" s="65"/>
      <c r="AF228" s="65"/>
      <c r="AG228" s="65"/>
      <c r="AH228" s="65"/>
      <c r="AI228" s="65"/>
      <c r="AJ228" s="63"/>
      <c r="AK228" s="63"/>
      <c r="AL228" s="63"/>
      <c r="AM228" s="63"/>
      <c r="AN228" s="63"/>
      <c r="AO228" s="63"/>
      <c r="AP228" s="63"/>
      <c r="AQ228" s="63"/>
      <c r="AR228" s="63"/>
      <c r="AS228" s="63"/>
      <c r="AT228" s="63"/>
      <c r="AU228" s="63"/>
    </row>
    <row r="229" ht="15.75" customHeight="1">
      <c r="A229" s="27" t="s">
        <v>139</v>
      </c>
      <c r="B229" s="42" t="s">
        <v>49</v>
      </c>
      <c r="C229" s="60">
        <v>44398.0</v>
      </c>
      <c r="D229" s="61">
        <v>1.0</v>
      </c>
      <c r="E229" s="61">
        <v>1.0</v>
      </c>
      <c r="F229" s="61">
        <v>0.0</v>
      </c>
      <c r="G229" s="63"/>
      <c r="H229" s="63"/>
      <c r="I229" s="63"/>
      <c r="J229" s="63"/>
      <c r="K229" s="63"/>
      <c r="L229" s="63"/>
      <c r="M229" s="63"/>
      <c r="N229" s="63"/>
      <c r="O229" s="63"/>
      <c r="P229" s="63"/>
      <c r="Q229" s="63"/>
      <c r="R229" s="63"/>
      <c r="S229" s="63"/>
      <c r="T229" s="63"/>
      <c r="U229" s="63"/>
      <c r="V229" s="63"/>
      <c r="W229" s="63"/>
      <c r="X229" s="65"/>
      <c r="Y229" s="65"/>
      <c r="Z229" s="65"/>
      <c r="AA229" s="65"/>
      <c r="AB229" s="65"/>
      <c r="AC229" s="65"/>
      <c r="AD229" s="65"/>
      <c r="AE229" s="65"/>
      <c r="AF229" s="65"/>
      <c r="AG229" s="65"/>
      <c r="AH229" s="65"/>
      <c r="AI229" s="65"/>
      <c r="AJ229" s="63"/>
      <c r="AK229" s="63"/>
      <c r="AL229" s="63"/>
      <c r="AM229" s="63"/>
      <c r="AN229" s="63"/>
      <c r="AO229" s="63"/>
      <c r="AP229" s="63"/>
      <c r="AQ229" s="63"/>
      <c r="AR229" s="63"/>
      <c r="AS229" s="63"/>
      <c r="AT229" s="63"/>
      <c r="AU229" s="63"/>
    </row>
    <row r="230" ht="15.75" customHeight="1">
      <c r="A230" s="27" t="s">
        <v>139</v>
      </c>
      <c r="B230" s="42" t="s">
        <v>50</v>
      </c>
      <c r="C230" s="60">
        <v>44398.0</v>
      </c>
      <c r="D230" s="61">
        <v>4.0</v>
      </c>
      <c r="E230" s="61">
        <v>2.0</v>
      </c>
      <c r="F230" s="61">
        <v>1.0</v>
      </c>
      <c r="G230" s="63"/>
      <c r="H230" s="63"/>
      <c r="I230" s="63"/>
      <c r="J230" s="63"/>
      <c r="K230" s="63"/>
      <c r="L230" s="63"/>
      <c r="M230" s="63"/>
      <c r="N230" s="63"/>
      <c r="O230" s="63"/>
      <c r="P230" s="63"/>
      <c r="Q230" s="63"/>
      <c r="R230" s="63"/>
      <c r="S230" s="63"/>
      <c r="T230" s="63"/>
      <c r="U230" s="63"/>
      <c r="V230" s="63"/>
      <c r="W230" s="63"/>
      <c r="X230" s="65"/>
      <c r="Y230" s="65"/>
      <c r="Z230" s="65"/>
      <c r="AA230" s="65"/>
      <c r="AB230" s="65"/>
      <c r="AC230" s="65"/>
      <c r="AD230" s="65"/>
      <c r="AE230" s="65"/>
      <c r="AF230" s="65"/>
      <c r="AG230" s="65"/>
      <c r="AH230" s="65"/>
      <c r="AI230" s="65"/>
      <c r="AJ230" s="63"/>
      <c r="AK230" s="63"/>
      <c r="AL230" s="63"/>
      <c r="AM230" s="63"/>
      <c r="AN230" s="63"/>
      <c r="AO230" s="63"/>
      <c r="AP230" s="63"/>
      <c r="AQ230" s="63"/>
      <c r="AR230" s="63"/>
      <c r="AS230" s="63"/>
      <c r="AT230" s="63"/>
      <c r="AU230" s="63"/>
    </row>
    <row r="231" ht="15.75" customHeight="1">
      <c r="A231" s="27" t="s">
        <v>139</v>
      </c>
      <c r="B231" s="42" t="s">
        <v>51</v>
      </c>
      <c r="C231" s="60">
        <v>44398.0</v>
      </c>
      <c r="D231" s="61">
        <v>4.0</v>
      </c>
      <c r="E231" s="61">
        <v>1.0</v>
      </c>
      <c r="F231" s="61">
        <v>0.0</v>
      </c>
      <c r="G231" s="63"/>
      <c r="H231" s="63"/>
      <c r="I231" s="63"/>
      <c r="J231" s="63"/>
      <c r="K231" s="63"/>
      <c r="L231" s="63"/>
      <c r="M231" s="63"/>
      <c r="N231" s="63"/>
      <c r="O231" s="63"/>
      <c r="P231" s="63"/>
      <c r="Q231" s="63"/>
      <c r="R231" s="63"/>
      <c r="S231" s="63"/>
      <c r="T231" s="63"/>
      <c r="U231" s="63"/>
      <c r="V231" s="63"/>
      <c r="W231" s="63"/>
      <c r="X231" s="65"/>
      <c r="Y231" s="65"/>
      <c r="Z231" s="65"/>
      <c r="AA231" s="65"/>
      <c r="AB231" s="65"/>
      <c r="AC231" s="65"/>
      <c r="AD231" s="65"/>
      <c r="AE231" s="65"/>
      <c r="AF231" s="65"/>
      <c r="AG231" s="65"/>
      <c r="AH231" s="65"/>
      <c r="AI231" s="65"/>
      <c r="AJ231" s="63"/>
      <c r="AK231" s="63"/>
      <c r="AL231" s="63"/>
      <c r="AM231" s="63"/>
      <c r="AN231" s="63"/>
      <c r="AO231" s="63"/>
      <c r="AP231" s="63"/>
      <c r="AQ231" s="63"/>
      <c r="AR231" s="63"/>
      <c r="AS231" s="63"/>
      <c r="AT231" s="63"/>
      <c r="AU231" s="63"/>
    </row>
    <row r="232" ht="15.75" customHeight="1">
      <c r="A232" s="27" t="s">
        <v>139</v>
      </c>
      <c r="B232" s="42" t="s">
        <v>52</v>
      </c>
      <c r="C232" s="60">
        <v>44398.0</v>
      </c>
      <c r="D232" s="61">
        <v>1.0</v>
      </c>
      <c r="E232" s="61">
        <v>1.0</v>
      </c>
      <c r="F232" s="61">
        <v>2.0</v>
      </c>
      <c r="G232" s="63"/>
      <c r="H232" s="63"/>
      <c r="I232" s="63"/>
      <c r="J232" s="63"/>
      <c r="K232" s="63"/>
      <c r="L232" s="63"/>
      <c r="M232" s="63"/>
      <c r="N232" s="63"/>
      <c r="O232" s="63"/>
      <c r="P232" s="63"/>
      <c r="Q232" s="63"/>
      <c r="R232" s="63"/>
      <c r="S232" s="63"/>
      <c r="T232" s="63"/>
      <c r="U232" s="63"/>
      <c r="V232" s="63"/>
      <c r="W232" s="63"/>
      <c r="X232" s="65"/>
      <c r="Y232" s="65"/>
      <c r="Z232" s="65"/>
      <c r="AA232" s="65"/>
      <c r="AB232" s="65"/>
      <c r="AC232" s="65"/>
      <c r="AD232" s="65"/>
      <c r="AE232" s="65"/>
      <c r="AF232" s="65"/>
      <c r="AG232" s="65"/>
      <c r="AH232" s="65"/>
      <c r="AI232" s="65"/>
      <c r="AJ232" s="63"/>
      <c r="AK232" s="63"/>
      <c r="AL232" s="63"/>
      <c r="AM232" s="63"/>
      <c r="AN232" s="63"/>
      <c r="AO232" s="63"/>
      <c r="AP232" s="63"/>
      <c r="AQ232" s="63"/>
      <c r="AR232" s="63"/>
      <c r="AS232" s="63"/>
      <c r="AT232" s="63"/>
      <c r="AU232" s="63"/>
    </row>
    <row r="233" ht="15.75" customHeight="1">
      <c r="A233" s="27" t="s">
        <v>139</v>
      </c>
      <c r="B233" s="42" t="s">
        <v>53</v>
      </c>
      <c r="C233" s="60">
        <v>44398.0</v>
      </c>
      <c r="D233" s="61">
        <v>2.0</v>
      </c>
      <c r="E233" s="61">
        <v>1.0</v>
      </c>
      <c r="F233" s="61">
        <v>0.0</v>
      </c>
      <c r="G233" s="63"/>
      <c r="H233" s="63"/>
      <c r="I233" s="63"/>
      <c r="J233" s="63"/>
      <c r="K233" s="63"/>
      <c r="L233" s="63"/>
      <c r="M233" s="63"/>
      <c r="N233" s="63"/>
      <c r="O233" s="63"/>
      <c r="P233" s="63"/>
      <c r="Q233" s="63"/>
      <c r="R233" s="63"/>
      <c r="S233" s="63"/>
      <c r="T233" s="63"/>
      <c r="U233" s="63"/>
      <c r="V233" s="63"/>
      <c r="W233" s="63"/>
      <c r="X233" s="65"/>
      <c r="Y233" s="65"/>
      <c r="Z233" s="65"/>
      <c r="AA233" s="65"/>
      <c r="AB233" s="65"/>
      <c r="AC233" s="65"/>
      <c r="AD233" s="65"/>
      <c r="AE233" s="65"/>
      <c r="AF233" s="65"/>
      <c r="AG233" s="65"/>
      <c r="AH233" s="65"/>
      <c r="AI233" s="65"/>
      <c r="AJ233" s="63"/>
      <c r="AK233" s="63"/>
      <c r="AL233" s="63"/>
      <c r="AM233" s="63"/>
      <c r="AN233" s="63"/>
      <c r="AO233" s="63"/>
      <c r="AP233" s="63"/>
      <c r="AQ233" s="63"/>
      <c r="AR233" s="63"/>
      <c r="AS233" s="63"/>
      <c r="AT233" s="63"/>
      <c r="AU233" s="63"/>
    </row>
    <row r="234" ht="15.75" customHeight="1">
      <c r="A234" s="27" t="s">
        <v>139</v>
      </c>
      <c r="B234" s="42" t="s">
        <v>54</v>
      </c>
      <c r="C234" s="60">
        <v>44398.0</v>
      </c>
      <c r="D234" s="61">
        <v>1.0</v>
      </c>
      <c r="E234" s="61">
        <v>0.0</v>
      </c>
      <c r="F234" s="61">
        <v>1.0</v>
      </c>
      <c r="G234" s="63"/>
      <c r="H234" s="63"/>
      <c r="I234" s="63"/>
      <c r="J234" s="63"/>
      <c r="K234" s="63"/>
      <c r="L234" s="63"/>
      <c r="M234" s="63"/>
      <c r="N234" s="63"/>
      <c r="O234" s="63"/>
      <c r="P234" s="63"/>
      <c r="Q234" s="63"/>
      <c r="R234" s="63"/>
      <c r="S234" s="63"/>
      <c r="T234" s="63"/>
      <c r="U234" s="63"/>
      <c r="V234" s="63"/>
      <c r="W234" s="63"/>
      <c r="X234" s="65"/>
      <c r="Y234" s="65"/>
      <c r="Z234" s="65"/>
      <c r="AA234" s="65"/>
      <c r="AB234" s="65"/>
      <c r="AC234" s="65"/>
      <c r="AD234" s="65"/>
      <c r="AE234" s="65"/>
      <c r="AF234" s="65"/>
      <c r="AG234" s="65"/>
      <c r="AH234" s="65"/>
      <c r="AI234" s="65"/>
      <c r="AJ234" s="63"/>
      <c r="AK234" s="63"/>
      <c r="AL234" s="63"/>
      <c r="AM234" s="63"/>
      <c r="AN234" s="63"/>
      <c r="AO234" s="63"/>
      <c r="AP234" s="63"/>
      <c r="AQ234" s="63"/>
      <c r="AR234" s="63"/>
      <c r="AS234" s="63"/>
      <c r="AT234" s="63"/>
      <c r="AU234" s="63"/>
    </row>
    <row r="235" ht="15.75" customHeight="1">
      <c r="A235" s="27" t="s">
        <v>139</v>
      </c>
      <c r="B235" s="42" t="s">
        <v>55</v>
      </c>
      <c r="C235" s="60">
        <v>44398.0</v>
      </c>
      <c r="D235" s="61">
        <v>1.0</v>
      </c>
      <c r="E235" s="61">
        <v>0.0</v>
      </c>
      <c r="F235" s="61">
        <v>0.0</v>
      </c>
      <c r="G235" s="63"/>
      <c r="H235" s="63"/>
      <c r="I235" s="63"/>
      <c r="J235" s="63"/>
      <c r="K235" s="63"/>
      <c r="L235" s="63"/>
      <c r="M235" s="63"/>
      <c r="N235" s="63"/>
      <c r="O235" s="63"/>
      <c r="P235" s="63"/>
      <c r="Q235" s="63"/>
      <c r="R235" s="63"/>
      <c r="S235" s="63"/>
      <c r="T235" s="63"/>
      <c r="U235" s="63"/>
      <c r="V235" s="63"/>
      <c r="W235" s="63"/>
      <c r="X235" s="65"/>
      <c r="Y235" s="65"/>
      <c r="Z235" s="65"/>
      <c r="AA235" s="65"/>
      <c r="AB235" s="65"/>
      <c r="AC235" s="65"/>
      <c r="AD235" s="65"/>
      <c r="AE235" s="65"/>
      <c r="AF235" s="65"/>
      <c r="AG235" s="65"/>
      <c r="AH235" s="65"/>
      <c r="AI235" s="65"/>
      <c r="AJ235" s="63"/>
      <c r="AK235" s="63"/>
      <c r="AL235" s="63"/>
      <c r="AM235" s="63"/>
      <c r="AN235" s="63"/>
      <c r="AO235" s="63"/>
      <c r="AP235" s="63"/>
      <c r="AQ235" s="63"/>
      <c r="AR235" s="63"/>
      <c r="AS235" s="63"/>
      <c r="AT235" s="63"/>
      <c r="AU235" s="63"/>
    </row>
    <row r="236" ht="15.75" customHeight="1">
      <c r="A236" s="27" t="s">
        <v>139</v>
      </c>
      <c r="B236" s="42" t="s">
        <v>56</v>
      </c>
      <c r="C236" s="60">
        <v>44398.0</v>
      </c>
      <c r="D236" s="61">
        <v>1.0</v>
      </c>
      <c r="E236" s="61">
        <v>1.0</v>
      </c>
      <c r="F236" s="61">
        <v>0.0</v>
      </c>
      <c r="G236" s="63"/>
      <c r="H236" s="63"/>
      <c r="I236" s="63"/>
      <c r="J236" s="63"/>
      <c r="K236" s="63"/>
      <c r="L236" s="63"/>
      <c r="M236" s="63"/>
      <c r="N236" s="63"/>
      <c r="O236" s="63"/>
      <c r="P236" s="63"/>
      <c r="Q236" s="63"/>
      <c r="R236" s="63"/>
      <c r="S236" s="63"/>
      <c r="T236" s="63"/>
      <c r="U236" s="63"/>
      <c r="V236" s="63"/>
      <c r="W236" s="63"/>
      <c r="X236" s="65"/>
      <c r="Y236" s="65"/>
      <c r="Z236" s="65"/>
      <c r="AA236" s="65"/>
      <c r="AB236" s="65"/>
      <c r="AC236" s="65"/>
      <c r="AD236" s="65"/>
      <c r="AE236" s="65"/>
      <c r="AF236" s="65"/>
      <c r="AG236" s="65"/>
      <c r="AH236" s="65"/>
      <c r="AI236" s="65"/>
      <c r="AJ236" s="63"/>
      <c r="AK236" s="63"/>
      <c r="AL236" s="63"/>
      <c r="AM236" s="63"/>
      <c r="AN236" s="63"/>
      <c r="AO236" s="63"/>
      <c r="AP236" s="63"/>
      <c r="AQ236" s="63"/>
      <c r="AR236" s="63"/>
      <c r="AS236" s="63"/>
      <c r="AT236" s="63"/>
      <c r="AU236" s="63"/>
    </row>
    <row r="237" ht="15.75" customHeight="1">
      <c r="A237" s="27" t="s">
        <v>139</v>
      </c>
      <c r="B237" s="42" t="s">
        <v>57</v>
      </c>
      <c r="C237" s="60">
        <v>44398.0</v>
      </c>
      <c r="D237" s="61">
        <v>4.0</v>
      </c>
      <c r="E237" s="61">
        <v>1.0</v>
      </c>
      <c r="F237" s="61">
        <v>0.0</v>
      </c>
      <c r="G237" s="63"/>
      <c r="H237" s="63"/>
      <c r="I237" s="63"/>
      <c r="J237" s="63"/>
      <c r="K237" s="63"/>
      <c r="L237" s="63"/>
      <c r="M237" s="63"/>
      <c r="N237" s="63"/>
      <c r="O237" s="63"/>
      <c r="P237" s="63"/>
      <c r="Q237" s="63"/>
      <c r="R237" s="63"/>
      <c r="S237" s="63"/>
      <c r="T237" s="63"/>
      <c r="U237" s="63"/>
      <c r="V237" s="63"/>
      <c r="W237" s="63"/>
      <c r="X237" s="65"/>
      <c r="Y237" s="65"/>
      <c r="Z237" s="65"/>
      <c r="AA237" s="65"/>
      <c r="AB237" s="65"/>
      <c r="AC237" s="65"/>
      <c r="AD237" s="65"/>
      <c r="AE237" s="65"/>
      <c r="AF237" s="65"/>
      <c r="AG237" s="65"/>
      <c r="AH237" s="65"/>
      <c r="AI237" s="65"/>
      <c r="AJ237" s="63"/>
      <c r="AK237" s="63"/>
      <c r="AL237" s="63"/>
      <c r="AM237" s="63"/>
      <c r="AN237" s="63"/>
      <c r="AO237" s="63"/>
      <c r="AP237" s="63"/>
      <c r="AQ237" s="63"/>
      <c r="AR237" s="63"/>
      <c r="AS237" s="63"/>
      <c r="AT237" s="63"/>
      <c r="AU237" s="63"/>
    </row>
    <row r="238" ht="15.75" customHeight="1">
      <c r="A238" s="27" t="s">
        <v>139</v>
      </c>
      <c r="B238" s="42" t="s">
        <v>58</v>
      </c>
      <c r="C238" s="60">
        <v>44398.0</v>
      </c>
      <c r="D238" s="61">
        <v>1.0</v>
      </c>
      <c r="E238" s="61">
        <v>1.0</v>
      </c>
      <c r="F238" s="61">
        <v>0.0</v>
      </c>
      <c r="G238" s="63"/>
      <c r="H238" s="63"/>
      <c r="I238" s="63"/>
      <c r="J238" s="63"/>
      <c r="K238" s="63"/>
      <c r="L238" s="63"/>
      <c r="M238" s="63"/>
      <c r="N238" s="63"/>
      <c r="O238" s="63"/>
      <c r="P238" s="63"/>
      <c r="Q238" s="63"/>
      <c r="R238" s="63"/>
      <c r="S238" s="63"/>
      <c r="T238" s="63"/>
      <c r="U238" s="63"/>
      <c r="V238" s="63"/>
      <c r="W238" s="63"/>
      <c r="X238" s="65"/>
      <c r="Y238" s="65"/>
      <c r="Z238" s="65"/>
      <c r="AA238" s="65"/>
      <c r="AB238" s="65"/>
      <c r="AC238" s="65"/>
      <c r="AD238" s="65"/>
      <c r="AE238" s="65"/>
      <c r="AF238" s="65"/>
      <c r="AG238" s="65"/>
      <c r="AH238" s="65"/>
      <c r="AI238" s="65"/>
      <c r="AJ238" s="63"/>
      <c r="AK238" s="63"/>
      <c r="AL238" s="63"/>
      <c r="AM238" s="63"/>
      <c r="AN238" s="63"/>
      <c r="AO238" s="63"/>
      <c r="AP238" s="63"/>
      <c r="AQ238" s="63"/>
      <c r="AR238" s="63"/>
      <c r="AS238" s="63"/>
      <c r="AT238" s="63"/>
      <c r="AU238" s="63"/>
    </row>
    <row r="239" ht="15.75" customHeight="1">
      <c r="A239" s="27" t="s">
        <v>139</v>
      </c>
      <c r="B239" s="42" t="s">
        <v>59</v>
      </c>
      <c r="C239" s="60">
        <v>44398.0</v>
      </c>
      <c r="D239" s="61">
        <v>3.0</v>
      </c>
      <c r="E239" s="61">
        <v>1.0</v>
      </c>
      <c r="F239" s="61">
        <v>3.0</v>
      </c>
      <c r="G239" s="63"/>
      <c r="H239" s="63"/>
      <c r="I239" s="63"/>
      <c r="J239" s="63"/>
      <c r="K239" s="63"/>
      <c r="L239" s="63"/>
      <c r="M239" s="63"/>
      <c r="N239" s="63"/>
      <c r="O239" s="63"/>
      <c r="P239" s="63"/>
      <c r="Q239" s="63"/>
      <c r="R239" s="63"/>
      <c r="S239" s="63"/>
      <c r="T239" s="63"/>
      <c r="U239" s="63"/>
      <c r="V239" s="63"/>
      <c r="W239" s="63"/>
      <c r="X239" s="65"/>
      <c r="Y239" s="65"/>
      <c r="Z239" s="65"/>
      <c r="AA239" s="65"/>
      <c r="AB239" s="65"/>
      <c r="AC239" s="65"/>
      <c r="AD239" s="65"/>
      <c r="AE239" s="65"/>
      <c r="AF239" s="65"/>
      <c r="AG239" s="65"/>
      <c r="AH239" s="65"/>
      <c r="AI239" s="65"/>
      <c r="AJ239" s="63"/>
      <c r="AK239" s="63"/>
      <c r="AL239" s="63"/>
      <c r="AM239" s="63"/>
      <c r="AN239" s="63"/>
      <c r="AO239" s="63"/>
      <c r="AP239" s="63"/>
      <c r="AQ239" s="63"/>
      <c r="AR239" s="63"/>
      <c r="AS239" s="63"/>
      <c r="AT239" s="63"/>
      <c r="AU239" s="63"/>
    </row>
    <row r="240" ht="15.75" customHeight="1">
      <c r="A240" s="27" t="s">
        <v>139</v>
      </c>
      <c r="B240" s="42" t="s">
        <v>60</v>
      </c>
      <c r="C240" s="60">
        <v>44398.0</v>
      </c>
      <c r="D240" s="61">
        <v>1.0</v>
      </c>
      <c r="E240" s="61">
        <v>0.0</v>
      </c>
      <c r="F240" s="61">
        <v>1.0</v>
      </c>
      <c r="G240" s="63"/>
      <c r="H240" s="63"/>
      <c r="I240" s="63"/>
      <c r="J240" s="63"/>
      <c r="K240" s="63"/>
      <c r="L240" s="63"/>
      <c r="M240" s="63"/>
      <c r="N240" s="63"/>
      <c r="O240" s="63"/>
      <c r="P240" s="63"/>
      <c r="Q240" s="63"/>
      <c r="R240" s="63"/>
      <c r="S240" s="63"/>
      <c r="T240" s="63"/>
      <c r="U240" s="63"/>
      <c r="V240" s="63"/>
      <c r="W240" s="63"/>
      <c r="X240" s="65"/>
      <c r="Y240" s="65"/>
      <c r="Z240" s="65"/>
      <c r="AA240" s="65"/>
      <c r="AB240" s="65"/>
      <c r="AC240" s="65"/>
      <c r="AD240" s="65"/>
      <c r="AE240" s="65"/>
      <c r="AF240" s="65"/>
      <c r="AG240" s="65"/>
      <c r="AH240" s="65"/>
      <c r="AI240" s="65"/>
      <c r="AJ240" s="63"/>
      <c r="AK240" s="63"/>
      <c r="AL240" s="63"/>
      <c r="AM240" s="63"/>
      <c r="AN240" s="63"/>
      <c r="AO240" s="63"/>
      <c r="AP240" s="63"/>
      <c r="AQ240" s="63"/>
      <c r="AR240" s="63"/>
      <c r="AS240" s="63"/>
      <c r="AT240" s="63"/>
      <c r="AU240" s="63"/>
    </row>
    <row r="241" ht="15.75" customHeight="1">
      <c r="A241" s="27" t="s">
        <v>139</v>
      </c>
      <c r="B241" s="35" t="s">
        <v>27</v>
      </c>
      <c r="C241" s="60">
        <v>44429.0</v>
      </c>
      <c r="D241" s="61">
        <v>4.0</v>
      </c>
      <c r="E241" s="61">
        <v>0.0</v>
      </c>
      <c r="F241" s="61">
        <v>0.0</v>
      </c>
      <c r="G241" s="63"/>
      <c r="H241" s="63"/>
      <c r="I241" s="63"/>
      <c r="J241" s="63"/>
      <c r="K241" s="63"/>
      <c r="L241" s="63"/>
      <c r="M241" s="63"/>
      <c r="N241" s="63"/>
      <c r="O241" s="63"/>
      <c r="P241" s="63"/>
      <c r="Q241" s="63"/>
      <c r="R241" s="63"/>
      <c r="S241" s="63"/>
      <c r="T241" s="63"/>
      <c r="U241" s="63"/>
      <c r="V241" s="63"/>
      <c r="W241" s="63"/>
      <c r="X241" s="65"/>
      <c r="Y241" s="65"/>
      <c r="Z241" s="65"/>
      <c r="AA241" s="65"/>
      <c r="AB241" s="65"/>
      <c r="AC241" s="65"/>
      <c r="AD241" s="65"/>
      <c r="AE241" s="65"/>
      <c r="AF241" s="65"/>
      <c r="AG241" s="65"/>
      <c r="AH241" s="65"/>
      <c r="AI241" s="65"/>
      <c r="AJ241" s="63"/>
      <c r="AK241" s="63"/>
      <c r="AL241" s="63"/>
      <c r="AM241" s="63"/>
      <c r="AN241" s="63"/>
      <c r="AO241" s="63"/>
      <c r="AP241" s="63"/>
      <c r="AQ241" s="63"/>
      <c r="AR241" s="63"/>
      <c r="AS241" s="63"/>
      <c r="AT241" s="63"/>
      <c r="AU241" s="63"/>
    </row>
    <row r="242" ht="15.75" customHeight="1">
      <c r="A242" s="27" t="s">
        <v>139</v>
      </c>
      <c r="B242" s="42" t="s">
        <v>28</v>
      </c>
      <c r="C242" s="60">
        <v>44429.0</v>
      </c>
      <c r="D242" s="61">
        <v>3.0</v>
      </c>
      <c r="E242" s="61">
        <v>1.0</v>
      </c>
      <c r="F242" s="61">
        <v>3.0</v>
      </c>
      <c r="G242" s="63"/>
      <c r="H242" s="63"/>
      <c r="I242" s="63"/>
      <c r="J242" s="63"/>
      <c r="K242" s="63"/>
      <c r="L242" s="63"/>
      <c r="M242" s="63"/>
      <c r="N242" s="63"/>
      <c r="O242" s="63"/>
      <c r="P242" s="63"/>
      <c r="Q242" s="63"/>
      <c r="R242" s="63"/>
      <c r="S242" s="63"/>
      <c r="T242" s="63"/>
      <c r="U242" s="63"/>
      <c r="V242" s="63"/>
      <c r="W242" s="63"/>
      <c r="X242" s="65"/>
      <c r="Y242" s="65"/>
      <c r="Z242" s="65"/>
      <c r="AA242" s="65"/>
      <c r="AB242" s="65"/>
      <c r="AC242" s="65"/>
      <c r="AD242" s="65"/>
      <c r="AE242" s="65"/>
      <c r="AF242" s="65"/>
      <c r="AG242" s="65"/>
      <c r="AH242" s="65"/>
      <c r="AI242" s="65"/>
      <c r="AJ242" s="63"/>
      <c r="AK242" s="63"/>
      <c r="AL242" s="63"/>
      <c r="AM242" s="63"/>
      <c r="AN242" s="63"/>
      <c r="AO242" s="63"/>
      <c r="AP242" s="63"/>
      <c r="AQ242" s="63"/>
      <c r="AR242" s="63"/>
      <c r="AS242" s="63"/>
      <c r="AT242" s="63"/>
      <c r="AU242" s="63"/>
    </row>
    <row r="243" ht="15.75" customHeight="1">
      <c r="A243" s="27" t="s">
        <v>139</v>
      </c>
      <c r="B243" s="42" t="s">
        <v>29</v>
      </c>
      <c r="C243" s="60">
        <v>44429.0</v>
      </c>
      <c r="D243" s="61">
        <v>1.0</v>
      </c>
      <c r="E243" s="61">
        <v>1.0</v>
      </c>
      <c r="F243" s="61">
        <v>0.0</v>
      </c>
      <c r="G243" s="63"/>
      <c r="H243" s="63"/>
      <c r="I243" s="63"/>
      <c r="J243" s="63"/>
      <c r="K243" s="63"/>
      <c r="L243" s="63"/>
      <c r="M243" s="63"/>
      <c r="N243" s="63"/>
      <c r="O243" s="63"/>
      <c r="P243" s="63"/>
      <c r="Q243" s="63"/>
      <c r="R243" s="63"/>
      <c r="S243" s="63"/>
      <c r="T243" s="63"/>
      <c r="U243" s="63"/>
      <c r="V243" s="63"/>
      <c r="W243" s="63"/>
      <c r="X243" s="65"/>
      <c r="Y243" s="65"/>
      <c r="Z243" s="65"/>
      <c r="AA243" s="65"/>
      <c r="AB243" s="65"/>
      <c r="AC243" s="65"/>
      <c r="AD243" s="65"/>
      <c r="AE243" s="65"/>
      <c r="AF243" s="65"/>
      <c r="AG243" s="65"/>
      <c r="AH243" s="65"/>
      <c r="AI243" s="65"/>
      <c r="AJ243" s="63"/>
      <c r="AK243" s="63"/>
      <c r="AL243" s="63"/>
      <c r="AM243" s="63"/>
      <c r="AN243" s="63"/>
      <c r="AO243" s="63"/>
      <c r="AP243" s="63"/>
      <c r="AQ243" s="63"/>
      <c r="AR243" s="63"/>
      <c r="AS243" s="63"/>
      <c r="AT243" s="63"/>
      <c r="AU243" s="63"/>
    </row>
    <row r="244" ht="15.75" customHeight="1">
      <c r="A244" s="27" t="s">
        <v>139</v>
      </c>
      <c r="B244" s="42" t="s">
        <v>30</v>
      </c>
      <c r="C244" s="60">
        <v>44429.0</v>
      </c>
      <c r="D244" s="61">
        <v>1.0</v>
      </c>
      <c r="E244" s="61">
        <v>4.0</v>
      </c>
      <c r="F244" s="61">
        <v>1.0</v>
      </c>
      <c r="G244" s="63"/>
      <c r="H244" s="63"/>
      <c r="I244" s="63"/>
      <c r="J244" s="63"/>
      <c r="K244" s="63"/>
      <c r="L244" s="63"/>
      <c r="M244" s="63"/>
      <c r="N244" s="63"/>
      <c r="O244" s="63"/>
      <c r="P244" s="63"/>
      <c r="Q244" s="63"/>
      <c r="R244" s="63"/>
      <c r="S244" s="63"/>
      <c r="T244" s="63"/>
      <c r="U244" s="63"/>
      <c r="V244" s="63"/>
      <c r="W244" s="63"/>
      <c r="X244" s="65"/>
      <c r="Y244" s="65"/>
      <c r="Z244" s="65"/>
      <c r="AA244" s="65"/>
      <c r="AB244" s="65"/>
      <c r="AC244" s="65"/>
      <c r="AD244" s="65"/>
      <c r="AE244" s="65"/>
      <c r="AF244" s="65"/>
      <c r="AG244" s="65"/>
      <c r="AH244" s="65"/>
      <c r="AI244" s="65"/>
      <c r="AJ244" s="63"/>
      <c r="AK244" s="63"/>
      <c r="AL244" s="63"/>
      <c r="AM244" s="63"/>
      <c r="AN244" s="63"/>
      <c r="AO244" s="63"/>
      <c r="AP244" s="63"/>
      <c r="AQ244" s="63"/>
      <c r="AR244" s="63"/>
      <c r="AS244" s="63"/>
      <c r="AT244" s="63"/>
      <c r="AU244" s="63"/>
    </row>
    <row r="245" ht="15.75" customHeight="1">
      <c r="A245" s="27" t="s">
        <v>139</v>
      </c>
      <c r="B245" s="42" t="s">
        <v>31</v>
      </c>
      <c r="C245" s="60">
        <v>44429.0</v>
      </c>
      <c r="D245" s="61">
        <v>1.0</v>
      </c>
      <c r="E245" s="61">
        <v>0.0</v>
      </c>
      <c r="F245" s="61">
        <v>0.0</v>
      </c>
      <c r="G245" s="63"/>
      <c r="H245" s="63"/>
      <c r="I245" s="63"/>
      <c r="J245" s="63"/>
      <c r="K245" s="63"/>
      <c r="L245" s="63"/>
      <c r="M245" s="63"/>
      <c r="N245" s="63"/>
      <c r="O245" s="63"/>
      <c r="P245" s="63"/>
      <c r="Q245" s="63"/>
      <c r="R245" s="63"/>
      <c r="S245" s="63"/>
      <c r="T245" s="63"/>
      <c r="U245" s="63"/>
      <c r="V245" s="63"/>
      <c r="W245" s="63"/>
      <c r="X245" s="65"/>
      <c r="Y245" s="65"/>
      <c r="Z245" s="65"/>
      <c r="AA245" s="65"/>
      <c r="AB245" s="65"/>
      <c r="AC245" s="65"/>
      <c r="AD245" s="65"/>
      <c r="AE245" s="65"/>
      <c r="AF245" s="65"/>
      <c r="AG245" s="65"/>
      <c r="AH245" s="65"/>
      <c r="AI245" s="65"/>
      <c r="AJ245" s="63"/>
      <c r="AK245" s="63"/>
      <c r="AL245" s="63"/>
      <c r="AM245" s="63"/>
      <c r="AN245" s="63"/>
      <c r="AO245" s="63"/>
      <c r="AP245" s="63"/>
      <c r="AQ245" s="63"/>
      <c r="AR245" s="63"/>
      <c r="AS245" s="63"/>
      <c r="AT245" s="63"/>
      <c r="AU245" s="63"/>
    </row>
    <row r="246" ht="15.75" customHeight="1">
      <c r="A246" s="27" t="s">
        <v>139</v>
      </c>
      <c r="B246" s="42" t="s">
        <v>32</v>
      </c>
      <c r="C246" s="60">
        <v>44429.0</v>
      </c>
      <c r="D246" s="61">
        <v>1.0</v>
      </c>
      <c r="E246" s="61">
        <v>1.0</v>
      </c>
      <c r="F246" s="61">
        <v>0.0</v>
      </c>
      <c r="G246" s="63"/>
      <c r="H246" s="63"/>
      <c r="I246" s="63"/>
      <c r="J246" s="63"/>
      <c r="K246" s="63"/>
      <c r="L246" s="63"/>
      <c r="M246" s="63"/>
      <c r="N246" s="63"/>
      <c r="O246" s="63"/>
      <c r="P246" s="63"/>
      <c r="Q246" s="63"/>
      <c r="R246" s="63"/>
      <c r="S246" s="63"/>
      <c r="T246" s="63"/>
      <c r="U246" s="63"/>
      <c r="V246" s="63"/>
      <c r="W246" s="63"/>
      <c r="X246" s="65"/>
      <c r="Y246" s="65"/>
      <c r="Z246" s="65"/>
      <c r="AA246" s="65"/>
      <c r="AB246" s="65"/>
      <c r="AC246" s="65"/>
      <c r="AD246" s="65"/>
      <c r="AE246" s="65"/>
      <c r="AF246" s="65"/>
      <c r="AG246" s="65"/>
      <c r="AH246" s="65"/>
      <c r="AI246" s="65"/>
      <c r="AJ246" s="63"/>
      <c r="AK246" s="63"/>
      <c r="AL246" s="63"/>
      <c r="AM246" s="63"/>
      <c r="AN246" s="63"/>
      <c r="AO246" s="63"/>
      <c r="AP246" s="63"/>
      <c r="AQ246" s="63"/>
      <c r="AR246" s="63"/>
      <c r="AS246" s="63"/>
      <c r="AT246" s="63"/>
      <c r="AU246" s="63"/>
    </row>
    <row r="247" ht="15.75" customHeight="1">
      <c r="A247" s="27" t="s">
        <v>139</v>
      </c>
      <c r="B247" s="42" t="s">
        <v>33</v>
      </c>
      <c r="C247" s="60">
        <v>44429.0</v>
      </c>
      <c r="D247" s="61">
        <v>1.0</v>
      </c>
      <c r="E247" s="61">
        <v>1.0</v>
      </c>
      <c r="F247" s="61">
        <v>0.0</v>
      </c>
      <c r="G247" s="63"/>
      <c r="H247" s="63"/>
      <c r="I247" s="63"/>
      <c r="J247" s="63"/>
      <c r="K247" s="63"/>
      <c r="L247" s="63"/>
      <c r="M247" s="63"/>
      <c r="N247" s="63"/>
      <c r="O247" s="63"/>
      <c r="P247" s="63"/>
      <c r="Q247" s="63"/>
      <c r="R247" s="63"/>
      <c r="S247" s="63"/>
      <c r="T247" s="63"/>
      <c r="U247" s="63"/>
      <c r="V247" s="63"/>
      <c r="W247" s="63"/>
      <c r="X247" s="65"/>
      <c r="Y247" s="65"/>
      <c r="Z247" s="65"/>
      <c r="AA247" s="65"/>
      <c r="AB247" s="65"/>
      <c r="AC247" s="65"/>
      <c r="AD247" s="65"/>
      <c r="AE247" s="65"/>
      <c r="AF247" s="65"/>
      <c r="AG247" s="65"/>
      <c r="AH247" s="65"/>
      <c r="AI247" s="65"/>
      <c r="AJ247" s="63"/>
      <c r="AK247" s="63"/>
      <c r="AL247" s="63"/>
      <c r="AM247" s="63"/>
      <c r="AN247" s="63"/>
      <c r="AO247" s="63"/>
      <c r="AP247" s="63"/>
      <c r="AQ247" s="63"/>
      <c r="AR247" s="63"/>
      <c r="AS247" s="63"/>
      <c r="AT247" s="63"/>
      <c r="AU247" s="63"/>
    </row>
    <row r="248" ht="15.75" customHeight="1">
      <c r="A248" s="27" t="s">
        <v>139</v>
      </c>
      <c r="B248" s="35" t="s">
        <v>34</v>
      </c>
      <c r="C248" s="60">
        <v>44429.0</v>
      </c>
      <c r="D248" s="61">
        <v>1.0</v>
      </c>
      <c r="E248" s="61">
        <v>0.0</v>
      </c>
      <c r="F248" s="61">
        <v>1.0</v>
      </c>
      <c r="G248" s="63"/>
      <c r="H248" s="63"/>
      <c r="I248" s="63"/>
      <c r="J248" s="63"/>
      <c r="K248" s="63"/>
      <c r="L248" s="63"/>
      <c r="M248" s="63"/>
      <c r="N248" s="63"/>
      <c r="O248" s="63"/>
      <c r="P248" s="63"/>
      <c r="Q248" s="63"/>
      <c r="R248" s="63"/>
      <c r="S248" s="63"/>
      <c r="T248" s="63"/>
      <c r="U248" s="63"/>
      <c r="V248" s="63"/>
      <c r="W248" s="63"/>
      <c r="X248" s="65"/>
      <c r="Y248" s="65"/>
      <c r="Z248" s="65"/>
      <c r="AA248" s="65"/>
      <c r="AB248" s="65"/>
      <c r="AC248" s="65"/>
      <c r="AD248" s="65"/>
      <c r="AE248" s="65"/>
      <c r="AF248" s="65"/>
      <c r="AG248" s="65"/>
      <c r="AH248" s="65"/>
      <c r="AI248" s="65"/>
      <c r="AJ248" s="63"/>
      <c r="AK248" s="63"/>
      <c r="AL248" s="63"/>
      <c r="AM248" s="63"/>
      <c r="AN248" s="63"/>
      <c r="AO248" s="63"/>
      <c r="AP248" s="63"/>
      <c r="AQ248" s="63"/>
      <c r="AR248" s="63"/>
      <c r="AS248" s="63"/>
      <c r="AT248" s="63"/>
      <c r="AU248" s="63"/>
    </row>
    <row r="249" ht="15.75" customHeight="1">
      <c r="A249" s="27" t="s">
        <v>139</v>
      </c>
      <c r="B249" s="35" t="s">
        <v>35</v>
      </c>
      <c r="C249" s="60">
        <v>44429.0</v>
      </c>
      <c r="D249" s="61">
        <v>1.0</v>
      </c>
      <c r="E249" s="61">
        <v>1.0</v>
      </c>
      <c r="F249" s="61">
        <v>0.0</v>
      </c>
      <c r="G249" s="63"/>
      <c r="H249" s="63"/>
      <c r="I249" s="63"/>
      <c r="J249" s="63"/>
      <c r="K249" s="63"/>
      <c r="L249" s="63"/>
      <c r="M249" s="63"/>
      <c r="N249" s="63"/>
      <c r="O249" s="63"/>
      <c r="P249" s="63"/>
      <c r="Q249" s="63"/>
      <c r="R249" s="63"/>
      <c r="S249" s="63"/>
      <c r="T249" s="63"/>
      <c r="U249" s="63"/>
      <c r="V249" s="63"/>
      <c r="W249" s="63"/>
      <c r="X249" s="65"/>
      <c r="Y249" s="65"/>
      <c r="Z249" s="65"/>
      <c r="AA249" s="65"/>
      <c r="AB249" s="65"/>
      <c r="AC249" s="65"/>
      <c r="AD249" s="65"/>
      <c r="AE249" s="65"/>
      <c r="AF249" s="65"/>
      <c r="AG249" s="65"/>
      <c r="AH249" s="65"/>
      <c r="AI249" s="65"/>
      <c r="AJ249" s="63"/>
      <c r="AK249" s="63"/>
      <c r="AL249" s="63"/>
      <c r="AM249" s="63"/>
      <c r="AN249" s="63"/>
      <c r="AO249" s="63"/>
      <c r="AP249" s="63"/>
      <c r="AQ249" s="63"/>
      <c r="AR249" s="63"/>
      <c r="AS249" s="63"/>
      <c r="AT249" s="63"/>
      <c r="AU249" s="63"/>
    </row>
    <row r="250" ht="15.75" customHeight="1">
      <c r="A250" s="27" t="s">
        <v>139</v>
      </c>
      <c r="B250" s="42" t="s">
        <v>36</v>
      </c>
      <c r="C250" s="60">
        <v>44429.0</v>
      </c>
      <c r="D250" s="61">
        <v>1.0</v>
      </c>
      <c r="E250" s="61">
        <v>1.0</v>
      </c>
      <c r="F250" s="61">
        <v>0.0</v>
      </c>
      <c r="G250" s="63"/>
      <c r="H250" s="63"/>
      <c r="I250" s="63"/>
      <c r="J250" s="63"/>
      <c r="K250" s="63"/>
      <c r="L250" s="63"/>
      <c r="M250" s="63"/>
      <c r="N250" s="63"/>
      <c r="O250" s="63"/>
      <c r="P250" s="63"/>
      <c r="Q250" s="63"/>
      <c r="R250" s="63"/>
      <c r="S250" s="63"/>
      <c r="T250" s="63"/>
      <c r="U250" s="63"/>
      <c r="V250" s="63"/>
      <c r="W250" s="63"/>
      <c r="X250" s="65"/>
      <c r="Y250" s="65"/>
      <c r="Z250" s="65"/>
      <c r="AA250" s="65"/>
      <c r="AB250" s="65"/>
      <c r="AC250" s="65"/>
      <c r="AD250" s="65"/>
      <c r="AE250" s="65"/>
      <c r="AF250" s="65"/>
      <c r="AG250" s="65"/>
      <c r="AH250" s="65"/>
      <c r="AI250" s="65"/>
      <c r="AJ250" s="63"/>
      <c r="AK250" s="63"/>
      <c r="AL250" s="63"/>
      <c r="AM250" s="63"/>
      <c r="AN250" s="63"/>
      <c r="AO250" s="63"/>
      <c r="AP250" s="63"/>
      <c r="AQ250" s="63"/>
      <c r="AR250" s="63"/>
      <c r="AS250" s="63"/>
      <c r="AT250" s="63"/>
      <c r="AU250" s="63"/>
    </row>
    <row r="251" ht="15.75" customHeight="1">
      <c r="A251" s="27" t="s">
        <v>139</v>
      </c>
      <c r="B251" s="42" t="s">
        <v>37</v>
      </c>
      <c r="C251" s="60">
        <v>44429.0</v>
      </c>
      <c r="D251" s="61">
        <v>1.0</v>
      </c>
      <c r="E251" s="61">
        <v>2.0</v>
      </c>
      <c r="F251" s="61">
        <v>0.0</v>
      </c>
      <c r="G251" s="63"/>
      <c r="H251" s="63"/>
      <c r="I251" s="63"/>
      <c r="J251" s="63"/>
      <c r="K251" s="63"/>
      <c r="L251" s="63"/>
      <c r="M251" s="63"/>
      <c r="N251" s="63"/>
      <c r="O251" s="63"/>
      <c r="P251" s="63"/>
      <c r="Q251" s="63"/>
      <c r="R251" s="63"/>
      <c r="S251" s="63"/>
      <c r="T251" s="63"/>
      <c r="U251" s="63"/>
      <c r="V251" s="63"/>
      <c r="W251" s="63"/>
      <c r="X251" s="65"/>
      <c r="Y251" s="65"/>
      <c r="Z251" s="65"/>
      <c r="AA251" s="65"/>
      <c r="AB251" s="65"/>
      <c r="AC251" s="65"/>
      <c r="AD251" s="65"/>
      <c r="AE251" s="65"/>
      <c r="AF251" s="65"/>
      <c r="AG251" s="65"/>
      <c r="AH251" s="65"/>
      <c r="AI251" s="65"/>
      <c r="AJ251" s="63"/>
      <c r="AK251" s="63"/>
      <c r="AL251" s="63"/>
      <c r="AM251" s="63"/>
      <c r="AN251" s="63"/>
      <c r="AO251" s="63"/>
      <c r="AP251" s="63"/>
      <c r="AQ251" s="63"/>
      <c r="AR251" s="63"/>
      <c r="AS251" s="63"/>
      <c r="AT251" s="63"/>
      <c r="AU251" s="63"/>
    </row>
    <row r="252" ht="15.75" customHeight="1">
      <c r="A252" s="27" t="s">
        <v>139</v>
      </c>
      <c r="B252" s="42" t="s">
        <v>38</v>
      </c>
      <c r="C252" s="60">
        <v>44429.0</v>
      </c>
      <c r="D252" s="61">
        <v>1.0</v>
      </c>
      <c r="E252" s="61">
        <v>0.0</v>
      </c>
      <c r="F252" s="61">
        <v>0.0</v>
      </c>
      <c r="G252" s="63"/>
      <c r="H252" s="63"/>
      <c r="I252" s="63"/>
      <c r="J252" s="63"/>
      <c r="K252" s="63"/>
      <c r="L252" s="63"/>
      <c r="M252" s="63"/>
      <c r="N252" s="63"/>
      <c r="O252" s="63"/>
      <c r="P252" s="63"/>
      <c r="Q252" s="63"/>
      <c r="R252" s="63"/>
      <c r="S252" s="63"/>
      <c r="T252" s="63"/>
      <c r="U252" s="63"/>
      <c r="V252" s="63"/>
      <c r="W252" s="63"/>
      <c r="X252" s="65"/>
      <c r="Y252" s="65"/>
      <c r="Z252" s="65"/>
      <c r="AA252" s="65"/>
      <c r="AB252" s="65"/>
      <c r="AC252" s="65"/>
      <c r="AD252" s="65"/>
      <c r="AE252" s="65"/>
      <c r="AF252" s="65"/>
      <c r="AG252" s="65"/>
      <c r="AH252" s="65"/>
      <c r="AI252" s="65"/>
      <c r="AJ252" s="63"/>
      <c r="AK252" s="63"/>
      <c r="AL252" s="63"/>
      <c r="AM252" s="63"/>
      <c r="AN252" s="63"/>
      <c r="AO252" s="63"/>
      <c r="AP252" s="63"/>
      <c r="AQ252" s="63"/>
      <c r="AR252" s="63"/>
      <c r="AS252" s="63"/>
      <c r="AT252" s="63"/>
      <c r="AU252" s="63"/>
    </row>
    <row r="253" ht="15.75" customHeight="1">
      <c r="A253" s="27" t="s">
        <v>139</v>
      </c>
      <c r="B253" s="42" t="s">
        <v>39</v>
      </c>
      <c r="C253" s="60">
        <v>44429.0</v>
      </c>
      <c r="D253" s="61">
        <v>3.0</v>
      </c>
      <c r="E253" s="61">
        <v>0.0</v>
      </c>
      <c r="F253" s="61">
        <v>1.0</v>
      </c>
      <c r="G253" s="63"/>
      <c r="H253" s="63"/>
      <c r="I253" s="63"/>
      <c r="J253" s="63"/>
      <c r="K253" s="63"/>
      <c r="L253" s="63"/>
      <c r="M253" s="63"/>
      <c r="N253" s="63"/>
      <c r="O253" s="63"/>
      <c r="P253" s="63"/>
      <c r="Q253" s="63"/>
      <c r="R253" s="63"/>
      <c r="S253" s="63"/>
      <c r="T253" s="63"/>
      <c r="U253" s="63"/>
      <c r="V253" s="63"/>
      <c r="W253" s="63"/>
      <c r="X253" s="65"/>
      <c r="Y253" s="65"/>
      <c r="Z253" s="65"/>
      <c r="AA253" s="65"/>
      <c r="AB253" s="65"/>
      <c r="AC253" s="65"/>
      <c r="AD253" s="65"/>
      <c r="AE253" s="65"/>
      <c r="AF253" s="65"/>
      <c r="AG253" s="65"/>
      <c r="AH253" s="65"/>
      <c r="AI253" s="65"/>
      <c r="AJ253" s="63"/>
      <c r="AK253" s="63"/>
      <c r="AL253" s="63"/>
      <c r="AM253" s="63"/>
      <c r="AN253" s="63"/>
      <c r="AO253" s="63"/>
      <c r="AP253" s="63"/>
      <c r="AQ253" s="63"/>
      <c r="AR253" s="63"/>
      <c r="AS253" s="63"/>
      <c r="AT253" s="63"/>
      <c r="AU253" s="63"/>
    </row>
    <row r="254" ht="15.75" customHeight="1">
      <c r="A254" s="27" t="s">
        <v>139</v>
      </c>
      <c r="B254" s="42" t="s">
        <v>40</v>
      </c>
      <c r="C254" s="60">
        <v>44429.0</v>
      </c>
      <c r="D254" s="61">
        <v>1.0</v>
      </c>
      <c r="E254" s="61">
        <v>1.0</v>
      </c>
      <c r="F254" s="61">
        <v>0.0</v>
      </c>
      <c r="G254" s="63"/>
      <c r="H254" s="63"/>
      <c r="I254" s="63"/>
      <c r="J254" s="63"/>
      <c r="K254" s="63"/>
      <c r="L254" s="63"/>
      <c r="M254" s="63"/>
      <c r="N254" s="63"/>
      <c r="O254" s="63"/>
      <c r="P254" s="63"/>
      <c r="Q254" s="63"/>
      <c r="R254" s="63"/>
      <c r="S254" s="63"/>
      <c r="T254" s="63"/>
      <c r="U254" s="63"/>
      <c r="V254" s="63"/>
      <c r="W254" s="63"/>
      <c r="X254" s="65"/>
      <c r="Y254" s="65"/>
      <c r="Z254" s="65"/>
      <c r="AA254" s="65"/>
      <c r="AB254" s="65"/>
      <c r="AC254" s="65"/>
      <c r="AD254" s="65"/>
      <c r="AE254" s="65"/>
      <c r="AF254" s="65"/>
      <c r="AG254" s="65"/>
      <c r="AH254" s="65"/>
      <c r="AI254" s="65"/>
      <c r="AJ254" s="63"/>
      <c r="AK254" s="63"/>
      <c r="AL254" s="63"/>
      <c r="AM254" s="63"/>
      <c r="AN254" s="63"/>
      <c r="AO254" s="63"/>
      <c r="AP254" s="63"/>
      <c r="AQ254" s="63"/>
      <c r="AR254" s="63"/>
      <c r="AS254" s="63"/>
      <c r="AT254" s="63"/>
      <c r="AU254" s="63"/>
    </row>
    <row r="255" ht="15.75" customHeight="1">
      <c r="A255" s="27" t="s">
        <v>139</v>
      </c>
      <c r="B255" s="42" t="s">
        <v>41</v>
      </c>
      <c r="C255" s="60">
        <v>44429.0</v>
      </c>
      <c r="D255" s="61">
        <v>1.0</v>
      </c>
      <c r="E255" s="61">
        <v>1.0</v>
      </c>
      <c r="F255" s="61">
        <v>1.0</v>
      </c>
      <c r="G255" s="63"/>
      <c r="H255" s="63"/>
      <c r="I255" s="63"/>
      <c r="J255" s="63"/>
      <c r="K255" s="63"/>
      <c r="L255" s="63"/>
      <c r="M255" s="63"/>
      <c r="N255" s="63"/>
      <c r="O255" s="63"/>
      <c r="P255" s="63"/>
      <c r="Q255" s="63"/>
      <c r="R255" s="63"/>
      <c r="S255" s="63"/>
      <c r="T255" s="63"/>
      <c r="U255" s="63"/>
      <c r="V255" s="63"/>
      <c r="W255" s="63"/>
      <c r="X255" s="65"/>
      <c r="Y255" s="65"/>
      <c r="Z255" s="65"/>
      <c r="AA255" s="65"/>
      <c r="AB255" s="65"/>
      <c r="AC255" s="65"/>
      <c r="AD255" s="65"/>
      <c r="AE255" s="65"/>
      <c r="AF255" s="65"/>
      <c r="AG255" s="65"/>
      <c r="AH255" s="65"/>
      <c r="AI255" s="65"/>
      <c r="AJ255" s="63"/>
      <c r="AK255" s="63"/>
      <c r="AL255" s="63"/>
      <c r="AM255" s="63"/>
      <c r="AN255" s="63"/>
      <c r="AO255" s="63"/>
      <c r="AP255" s="63"/>
      <c r="AQ255" s="63"/>
      <c r="AR255" s="63"/>
      <c r="AS255" s="63"/>
      <c r="AT255" s="63"/>
      <c r="AU255" s="63"/>
    </row>
    <row r="256" ht="15.75" customHeight="1">
      <c r="A256" s="27" t="s">
        <v>139</v>
      </c>
      <c r="B256" s="42" t="s">
        <v>42</v>
      </c>
      <c r="C256" s="60">
        <v>44429.0</v>
      </c>
      <c r="D256" s="61">
        <v>1.0</v>
      </c>
      <c r="E256" s="61">
        <v>0.0</v>
      </c>
      <c r="F256" s="61">
        <v>0.0</v>
      </c>
      <c r="G256" s="63"/>
      <c r="H256" s="63"/>
      <c r="I256" s="63"/>
      <c r="J256" s="63"/>
      <c r="K256" s="63"/>
      <c r="L256" s="63"/>
      <c r="M256" s="63"/>
      <c r="N256" s="63"/>
      <c r="O256" s="63"/>
      <c r="P256" s="63"/>
      <c r="Q256" s="63"/>
      <c r="R256" s="63"/>
      <c r="S256" s="63"/>
      <c r="T256" s="63"/>
      <c r="U256" s="63"/>
      <c r="V256" s="63"/>
      <c r="W256" s="63"/>
      <c r="X256" s="65"/>
      <c r="Y256" s="65"/>
      <c r="Z256" s="65"/>
      <c r="AA256" s="65"/>
      <c r="AB256" s="65"/>
      <c r="AC256" s="65"/>
      <c r="AD256" s="65"/>
      <c r="AE256" s="65"/>
      <c r="AF256" s="65"/>
      <c r="AG256" s="65"/>
      <c r="AH256" s="65"/>
      <c r="AI256" s="65"/>
      <c r="AJ256" s="63"/>
      <c r="AK256" s="63"/>
      <c r="AL256" s="63"/>
      <c r="AM256" s="63"/>
      <c r="AN256" s="63"/>
      <c r="AO256" s="63"/>
      <c r="AP256" s="63"/>
      <c r="AQ256" s="63"/>
      <c r="AR256" s="63"/>
      <c r="AS256" s="63"/>
      <c r="AT256" s="63"/>
      <c r="AU256" s="63"/>
    </row>
    <row r="257" ht="15.75" customHeight="1">
      <c r="A257" s="27" t="s">
        <v>139</v>
      </c>
      <c r="B257" s="42" t="s">
        <v>43</v>
      </c>
      <c r="C257" s="60">
        <v>44429.0</v>
      </c>
      <c r="D257" s="61">
        <v>1.0</v>
      </c>
      <c r="E257" s="61">
        <v>1.0</v>
      </c>
      <c r="F257" s="61">
        <v>0.0</v>
      </c>
      <c r="G257" s="63"/>
      <c r="H257" s="63"/>
      <c r="I257" s="63"/>
      <c r="J257" s="63"/>
      <c r="K257" s="63"/>
      <c r="L257" s="63"/>
      <c r="M257" s="63"/>
      <c r="N257" s="63"/>
      <c r="O257" s="63"/>
      <c r="P257" s="63"/>
      <c r="Q257" s="63"/>
      <c r="R257" s="63"/>
      <c r="S257" s="63"/>
      <c r="T257" s="63"/>
      <c r="U257" s="63"/>
      <c r="V257" s="63"/>
      <c r="W257" s="63"/>
      <c r="X257" s="65"/>
      <c r="Y257" s="65"/>
      <c r="Z257" s="65"/>
      <c r="AA257" s="65"/>
      <c r="AB257" s="65"/>
      <c r="AC257" s="65"/>
      <c r="AD257" s="65"/>
      <c r="AE257" s="65"/>
      <c r="AF257" s="65"/>
      <c r="AG257" s="65"/>
      <c r="AH257" s="65"/>
      <c r="AI257" s="65"/>
      <c r="AJ257" s="63"/>
      <c r="AK257" s="63"/>
      <c r="AL257" s="63"/>
      <c r="AM257" s="63"/>
      <c r="AN257" s="63"/>
      <c r="AO257" s="63"/>
      <c r="AP257" s="63"/>
      <c r="AQ257" s="63"/>
      <c r="AR257" s="63"/>
      <c r="AS257" s="63"/>
      <c r="AT257" s="63"/>
      <c r="AU257" s="63"/>
    </row>
    <row r="258" ht="15.75" customHeight="1">
      <c r="A258" s="27" t="s">
        <v>139</v>
      </c>
      <c r="B258" s="42" t="s">
        <v>44</v>
      </c>
      <c r="C258" s="60">
        <v>44429.0</v>
      </c>
      <c r="D258" s="61">
        <v>1.0</v>
      </c>
      <c r="E258" s="61">
        <v>1.0</v>
      </c>
      <c r="F258" s="61">
        <v>0.0</v>
      </c>
      <c r="G258" s="63"/>
      <c r="H258" s="63"/>
      <c r="I258" s="63"/>
      <c r="J258" s="63"/>
      <c r="K258" s="63"/>
      <c r="L258" s="63"/>
      <c r="M258" s="63"/>
      <c r="N258" s="63"/>
      <c r="O258" s="63"/>
      <c r="P258" s="63"/>
      <c r="Q258" s="63"/>
      <c r="R258" s="63"/>
      <c r="S258" s="63"/>
      <c r="T258" s="63"/>
      <c r="U258" s="63"/>
      <c r="V258" s="63"/>
      <c r="W258" s="63"/>
      <c r="X258" s="65"/>
      <c r="Y258" s="65"/>
      <c r="Z258" s="65"/>
      <c r="AA258" s="65"/>
      <c r="AB258" s="65"/>
      <c r="AC258" s="65"/>
      <c r="AD258" s="65"/>
      <c r="AE258" s="65"/>
      <c r="AF258" s="65"/>
      <c r="AG258" s="65"/>
      <c r="AH258" s="65"/>
      <c r="AI258" s="65"/>
      <c r="AJ258" s="63"/>
      <c r="AK258" s="63"/>
      <c r="AL258" s="63"/>
      <c r="AM258" s="63"/>
      <c r="AN258" s="63"/>
      <c r="AO258" s="63"/>
      <c r="AP258" s="63"/>
      <c r="AQ258" s="63"/>
      <c r="AR258" s="63"/>
      <c r="AS258" s="63"/>
      <c r="AT258" s="63"/>
      <c r="AU258" s="63"/>
    </row>
    <row r="259" ht="15.75" customHeight="1">
      <c r="A259" s="27" t="s">
        <v>139</v>
      </c>
      <c r="B259" s="42" t="s">
        <v>45</v>
      </c>
      <c r="C259" s="60">
        <v>44429.0</v>
      </c>
      <c r="D259" s="61">
        <v>1.0</v>
      </c>
      <c r="E259" s="61">
        <v>1.0</v>
      </c>
      <c r="F259" s="61">
        <v>1.0</v>
      </c>
      <c r="G259" s="63"/>
      <c r="H259" s="63"/>
      <c r="I259" s="63"/>
      <c r="J259" s="63"/>
      <c r="K259" s="63"/>
      <c r="L259" s="63"/>
      <c r="M259" s="63"/>
      <c r="N259" s="63"/>
      <c r="O259" s="63"/>
      <c r="P259" s="63"/>
      <c r="Q259" s="63"/>
      <c r="R259" s="63"/>
      <c r="S259" s="63"/>
      <c r="T259" s="63"/>
      <c r="U259" s="63"/>
      <c r="V259" s="63"/>
      <c r="W259" s="63"/>
      <c r="X259" s="65"/>
      <c r="Y259" s="65"/>
      <c r="Z259" s="65"/>
      <c r="AA259" s="65"/>
      <c r="AB259" s="65"/>
      <c r="AC259" s="65"/>
      <c r="AD259" s="65"/>
      <c r="AE259" s="65"/>
      <c r="AF259" s="65"/>
      <c r="AG259" s="65"/>
      <c r="AH259" s="65"/>
      <c r="AI259" s="65"/>
      <c r="AJ259" s="63"/>
      <c r="AK259" s="63"/>
      <c r="AL259" s="63"/>
      <c r="AM259" s="63"/>
      <c r="AN259" s="63"/>
      <c r="AO259" s="63"/>
      <c r="AP259" s="63"/>
      <c r="AQ259" s="63"/>
      <c r="AR259" s="63"/>
      <c r="AS259" s="63"/>
      <c r="AT259" s="63"/>
      <c r="AU259" s="63"/>
    </row>
    <row r="260" ht="15.75" customHeight="1">
      <c r="A260" s="27" t="s">
        <v>139</v>
      </c>
      <c r="B260" s="42" t="s">
        <v>46</v>
      </c>
      <c r="C260" s="60">
        <v>44429.0</v>
      </c>
      <c r="D260" s="61">
        <v>1.0</v>
      </c>
      <c r="E260" s="61">
        <v>1.0</v>
      </c>
      <c r="F260" s="61">
        <v>0.0</v>
      </c>
      <c r="G260" s="63"/>
      <c r="H260" s="63"/>
      <c r="I260" s="63"/>
      <c r="J260" s="63"/>
      <c r="K260" s="63"/>
      <c r="L260" s="63"/>
      <c r="M260" s="63"/>
      <c r="N260" s="63"/>
      <c r="O260" s="63"/>
      <c r="P260" s="63"/>
      <c r="Q260" s="63"/>
      <c r="R260" s="63"/>
      <c r="S260" s="63"/>
      <c r="T260" s="63"/>
      <c r="U260" s="63"/>
      <c r="V260" s="63"/>
      <c r="W260" s="63"/>
      <c r="X260" s="65"/>
      <c r="Y260" s="65"/>
      <c r="Z260" s="65"/>
      <c r="AA260" s="65"/>
      <c r="AB260" s="65"/>
      <c r="AC260" s="65"/>
      <c r="AD260" s="65"/>
      <c r="AE260" s="65"/>
      <c r="AF260" s="65"/>
      <c r="AG260" s="65"/>
      <c r="AH260" s="65"/>
      <c r="AI260" s="65"/>
      <c r="AJ260" s="63"/>
      <c r="AK260" s="63"/>
      <c r="AL260" s="63"/>
      <c r="AM260" s="63"/>
      <c r="AN260" s="63"/>
      <c r="AO260" s="63"/>
      <c r="AP260" s="63"/>
      <c r="AQ260" s="63"/>
      <c r="AR260" s="63"/>
      <c r="AS260" s="63"/>
      <c r="AT260" s="63"/>
      <c r="AU260" s="63"/>
    </row>
    <row r="261" ht="15.75" customHeight="1">
      <c r="A261" s="27" t="s">
        <v>139</v>
      </c>
      <c r="B261" s="42" t="s">
        <v>47</v>
      </c>
      <c r="C261" s="60">
        <v>44429.0</v>
      </c>
      <c r="D261" s="61">
        <v>2.0</v>
      </c>
      <c r="E261" s="61">
        <v>1.0</v>
      </c>
      <c r="F261" s="61">
        <v>0.0</v>
      </c>
      <c r="G261" s="63"/>
      <c r="H261" s="63"/>
      <c r="I261" s="63"/>
      <c r="J261" s="63"/>
      <c r="K261" s="63"/>
      <c r="L261" s="63"/>
      <c r="M261" s="63"/>
      <c r="N261" s="63"/>
      <c r="O261" s="63"/>
      <c r="P261" s="63"/>
      <c r="Q261" s="63"/>
      <c r="R261" s="63"/>
      <c r="S261" s="63"/>
      <c r="T261" s="63"/>
      <c r="U261" s="63"/>
      <c r="V261" s="63"/>
      <c r="W261" s="63"/>
      <c r="X261" s="65"/>
      <c r="Y261" s="65"/>
      <c r="Z261" s="65"/>
      <c r="AA261" s="65"/>
      <c r="AB261" s="65"/>
      <c r="AC261" s="65"/>
      <c r="AD261" s="65"/>
      <c r="AE261" s="65"/>
      <c r="AF261" s="65"/>
      <c r="AG261" s="65"/>
      <c r="AH261" s="65"/>
      <c r="AI261" s="65"/>
      <c r="AJ261" s="63"/>
      <c r="AK261" s="63"/>
      <c r="AL261" s="63"/>
      <c r="AM261" s="63"/>
      <c r="AN261" s="63"/>
      <c r="AO261" s="63"/>
      <c r="AP261" s="63"/>
      <c r="AQ261" s="63"/>
      <c r="AR261" s="63"/>
      <c r="AS261" s="63"/>
      <c r="AT261" s="63"/>
      <c r="AU261" s="63"/>
    </row>
    <row r="262" ht="15.75" customHeight="1">
      <c r="A262" s="27" t="s">
        <v>139</v>
      </c>
      <c r="B262" s="42" t="s">
        <v>48</v>
      </c>
      <c r="C262" s="60">
        <v>44429.0</v>
      </c>
      <c r="D262" s="61">
        <v>3.0</v>
      </c>
      <c r="E262" s="61">
        <v>2.0</v>
      </c>
      <c r="F262" s="61">
        <v>3.0</v>
      </c>
      <c r="G262" s="63"/>
      <c r="H262" s="63"/>
      <c r="I262" s="63"/>
      <c r="J262" s="63"/>
      <c r="K262" s="63"/>
      <c r="L262" s="63"/>
      <c r="M262" s="63"/>
      <c r="N262" s="63"/>
      <c r="O262" s="63"/>
      <c r="P262" s="63"/>
      <c r="Q262" s="63"/>
      <c r="R262" s="63"/>
      <c r="S262" s="63"/>
      <c r="T262" s="63"/>
      <c r="U262" s="63"/>
      <c r="V262" s="63"/>
      <c r="W262" s="63"/>
      <c r="X262" s="65"/>
      <c r="Y262" s="65"/>
      <c r="Z262" s="65"/>
      <c r="AA262" s="65"/>
      <c r="AB262" s="65"/>
      <c r="AC262" s="65"/>
      <c r="AD262" s="65"/>
      <c r="AE262" s="65"/>
      <c r="AF262" s="65"/>
      <c r="AG262" s="65"/>
      <c r="AH262" s="65"/>
      <c r="AI262" s="65"/>
      <c r="AJ262" s="63"/>
      <c r="AK262" s="63"/>
      <c r="AL262" s="63"/>
      <c r="AM262" s="63"/>
      <c r="AN262" s="63"/>
      <c r="AO262" s="63"/>
      <c r="AP262" s="63"/>
      <c r="AQ262" s="63"/>
      <c r="AR262" s="63"/>
      <c r="AS262" s="63"/>
      <c r="AT262" s="63"/>
      <c r="AU262" s="63"/>
    </row>
    <row r="263" ht="15.75" customHeight="1">
      <c r="A263" s="27" t="s">
        <v>139</v>
      </c>
      <c r="B263" s="42" t="s">
        <v>49</v>
      </c>
      <c r="C263" s="60">
        <v>44429.0</v>
      </c>
      <c r="D263" s="61">
        <v>1.0</v>
      </c>
      <c r="E263" s="61">
        <v>1.0</v>
      </c>
      <c r="F263" s="61">
        <v>0.0</v>
      </c>
      <c r="G263" s="63"/>
      <c r="H263" s="63"/>
      <c r="I263" s="63"/>
      <c r="J263" s="63"/>
      <c r="K263" s="63"/>
      <c r="L263" s="63"/>
      <c r="M263" s="63"/>
      <c r="N263" s="63"/>
      <c r="O263" s="63"/>
      <c r="P263" s="63"/>
      <c r="Q263" s="63"/>
      <c r="R263" s="63"/>
      <c r="S263" s="63"/>
      <c r="T263" s="63"/>
      <c r="U263" s="63"/>
      <c r="V263" s="63"/>
      <c r="W263" s="63"/>
      <c r="X263" s="65"/>
      <c r="Y263" s="65"/>
      <c r="Z263" s="65"/>
      <c r="AA263" s="65"/>
      <c r="AB263" s="65"/>
      <c r="AC263" s="65"/>
      <c r="AD263" s="65"/>
      <c r="AE263" s="65"/>
      <c r="AF263" s="65"/>
      <c r="AG263" s="65"/>
      <c r="AH263" s="65"/>
      <c r="AI263" s="65"/>
      <c r="AJ263" s="63"/>
      <c r="AK263" s="63"/>
      <c r="AL263" s="63"/>
      <c r="AM263" s="63"/>
      <c r="AN263" s="63"/>
      <c r="AO263" s="63"/>
      <c r="AP263" s="63"/>
      <c r="AQ263" s="63"/>
      <c r="AR263" s="63"/>
      <c r="AS263" s="63"/>
      <c r="AT263" s="63"/>
      <c r="AU263" s="63"/>
    </row>
    <row r="264" ht="15.75" customHeight="1">
      <c r="A264" s="27" t="s">
        <v>139</v>
      </c>
      <c r="B264" s="42" t="s">
        <v>50</v>
      </c>
      <c r="C264" s="60">
        <v>44429.0</v>
      </c>
      <c r="D264" s="61">
        <v>4.0</v>
      </c>
      <c r="E264" s="61">
        <v>2.0</v>
      </c>
      <c r="F264" s="61">
        <v>1.0</v>
      </c>
      <c r="G264" s="63"/>
      <c r="H264" s="63"/>
      <c r="I264" s="63"/>
      <c r="J264" s="63"/>
      <c r="K264" s="63"/>
      <c r="L264" s="63"/>
      <c r="M264" s="63"/>
      <c r="N264" s="63"/>
      <c r="O264" s="63"/>
      <c r="P264" s="63"/>
      <c r="Q264" s="63"/>
      <c r="R264" s="63"/>
      <c r="S264" s="63"/>
      <c r="T264" s="63"/>
      <c r="U264" s="63"/>
      <c r="V264" s="63"/>
      <c r="W264" s="63"/>
      <c r="X264" s="65"/>
      <c r="Y264" s="65"/>
      <c r="Z264" s="65"/>
      <c r="AA264" s="65"/>
      <c r="AB264" s="65"/>
      <c r="AC264" s="65"/>
      <c r="AD264" s="65"/>
      <c r="AE264" s="65"/>
      <c r="AF264" s="65"/>
      <c r="AG264" s="65"/>
      <c r="AH264" s="65"/>
      <c r="AI264" s="65"/>
      <c r="AJ264" s="63"/>
      <c r="AK264" s="63"/>
      <c r="AL264" s="63"/>
      <c r="AM264" s="63"/>
      <c r="AN264" s="63"/>
      <c r="AO264" s="63"/>
      <c r="AP264" s="63"/>
      <c r="AQ264" s="63"/>
      <c r="AR264" s="63"/>
      <c r="AS264" s="63"/>
      <c r="AT264" s="63"/>
      <c r="AU264" s="63"/>
    </row>
    <row r="265" ht="15.75" customHeight="1">
      <c r="A265" s="27" t="s">
        <v>139</v>
      </c>
      <c r="B265" s="42" t="s">
        <v>51</v>
      </c>
      <c r="C265" s="60">
        <v>44429.0</v>
      </c>
      <c r="D265" s="61">
        <v>4.0</v>
      </c>
      <c r="E265" s="61">
        <v>1.0</v>
      </c>
      <c r="F265" s="61">
        <v>0.0</v>
      </c>
      <c r="G265" s="63"/>
      <c r="H265" s="63"/>
      <c r="I265" s="63"/>
      <c r="J265" s="63"/>
      <c r="K265" s="63"/>
      <c r="L265" s="63"/>
      <c r="M265" s="63"/>
      <c r="N265" s="63"/>
      <c r="O265" s="63"/>
      <c r="P265" s="63"/>
      <c r="Q265" s="63"/>
      <c r="R265" s="63"/>
      <c r="S265" s="63"/>
      <c r="T265" s="63"/>
      <c r="U265" s="63"/>
      <c r="V265" s="63"/>
      <c r="W265" s="63"/>
      <c r="X265" s="65"/>
      <c r="Y265" s="65"/>
      <c r="Z265" s="65"/>
      <c r="AA265" s="65"/>
      <c r="AB265" s="65"/>
      <c r="AC265" s="65"/>
      <c r="AD265" s="65"/>
      <c r="AE265" s="65"/>
      <c r="AF265" s="65"/>
      <c r="AG265" s="65"/>
      <c r="AH265" s="65"/>
      <c r="AI265" s="65"/>
      <c r="AJ265" s="63"/>
      <c r="AK265" s="63"/>
      <c r="AL265" s="63"/>
      <c r="AM265" s="63"/>
      <c r="AN265" s="63"/>
      <c r="AO265" s="63"/>
      <c r="AP265" s="63"/>
      <c r="AQ265" s="63"/>
      <c r="AR265" s="63"/>
      <c r="AS265" s="63"/>
      <c r="AT265" s="63"/>
      <c r="AU265" s="63"/>
    </row>
    <row r="266" ht="15.75" customHeight="1">
      <c r="A266" s="27" t="s">
        <v>139</v>
      </c>
      <c r="B266" s="42" t="s">
        <v>52</v>
      </c>
      <c r="C266" s="60">
        <v>44429.0</v>
      </c>
      <c r="D266" s="61">
        <v>1.0</v>
      </c>
      <c r="E266" s="61">
        <v>1.0</v>
      </c>
      <c r="F266" s="61">
        <v>2.0</v>
      </c>
      <c r="G266" s="63"/>
      <c r="H266" s="63"/>
      <c r="I266" s="63"/>
      <c r="J266" s="63"/>
      <c r="K266" s="63"/>
      <c r="L266" s="63"/>
      <c r="M266" s="63"/>
      <c r="N266" s="63"/>
      <c r="O266" s="63"/>
      <c r="P266" s="63"/>
      <c r="Q266" s="63"/>
      <c r="R266" s="63"/>
      <c r="S266" s="63"/>
      <c r="T266" s="63"/>
      <c r="U266" s="63"/>
      <c r="V266" s="63"/>
      <c r="W266" s="63"/>
      <c r="X266" s="65"/>
      <c r="Y266" s="65"/>
      <c r="Z266" s="65"/>
      <c r="AA266" s="65"/>
      <c r="AB266" s="65"/>
      <c r="AC266" s="65"/>
      <c r="AD266" s="65"/>
      <c r="AE266" s="65"/>
      <c r="AF266" s="65"/>
      <c r="AG266" s="65"/>
      <c r="AH266" s="65"/>
      <c r="AI266" s="65"/>
      <c r="AJ266" s="63"/>
      <c r="AK266" s="63"/>
      <c r="AL266" s="63"/>
      <c r="AM266" s="63"/>
      <c r="AN266" s="63"/>
      <c r="AO266" s="63"/>
      <c r="AP266" s="63"/>
      <c r="AQ266" s="63"/>
      <c r="AR266" s="63"/>
      <c r="AS266" s="63"/>
      <c r="AT266" s="63"/>
      <c r="AU266" s="63"/>
    </row>
    <row r="267" ht="15.75" customHeight="1">
      <c r="A267" s="27" t="s">
        <v>139</v>
      </c>
      <c r="B267" s="42" t="s">
        <v>53</v>
      </c>
      <c r="C267" s="60">
        <v>44429.0</v>
      </c>
      <c r="D267" s="61">
        <v>2.0</v>
      </c>
      <c r="E267" s="61">
        <v>1.0</v>
      </c>
      <c r="F267" s="61">
        <v>0.0</v>
      </c>
      <c r="G267" s="63"/>
      <c r="H267" s="63"/>
      <c r="I267" s="63"/>
      <c r="J267" s="63"/>
      <c r="K267" s="63"/>
      <c r="L267" s="63"/>
      <c r="M267" s="63"/>
      <c r="N267" s="63"/>
      <c r="O267" s="63"/>
      <c r="P267" s="63"/>
      <c r="Q267" s="63"/>
      <c r="R267" s="63"/>
      <c r="S267" s="63"/>
      <c r="T267" s="63"/>
      <c r="U267" s="63"/>
      <c r="V267" s="63"/>
      <c r="W267" s="63"/>
      <c r="X267" s="65"/>
      <c r="Y267" s="65"/>
      <c r="Z267" s="65"/>
      <c r="AA267" s="65"/>
      <c r="AB267" s="65"/>
      <c r="AC267" s="65"/>
      <c r="AD267" s="65"/>
      <c r="AE267" s="65"/>
      <c r="AF267" s="65"/>
      <c r="AG267" s="65"/>
      <c r="AH267" s="65"/>
      <c r="AI267" s="65"/>
      <c r="AJ267" s="63"/>
      <c r="AK267" s="63"/>
      <c r="AL267" s="63"/>
      <c r="AM267" s="63"/>
      <c r="AN267" s="63"/>
      <c r="AO267" s="63"/>
      <c r="AP267" s="63"/>
      <c r="AQ267" s="63"/>
      <c r="AR267" s="63"/>
      <c r="AS267" s="63"/>
      <c r="AT267" s="63"/>
      <c r="AU267" s="63"/>
    </row>
    <row r="268" ht="15.75" customHeight="1">
      <c r="A268" s="27" t="s">
        <v>139</v>
      </c>
      <c r="B268" s="42" t="s">
        <v>54</v>
      </c>
      <c r="C268" s="60">
        <v>44429.0</v>
      </c>
      <c r="D268" s="61">
        <v>1.0</v>
      </c>
      <c r="E268" s="61">
        <v>0.0</v>
      </c>
      <c r="F268" s="61">
        <v>1.0</v>
      </c>
      <c r="G268" s="63"/>
      <c r="H268" s="63"/>
      <c r="I268" s="63"/>
      <c r="J268" s="63"/>
      <c r="K268" s="63"/>
      <c r="L268" s="63"/>
      <c r="M268" s="63"/>
      <c r="N268" s="63"/>
      <c r="O268" s="63"/>
      <c r="P268" s="63"/>
      <c r="Q268" s="63"/>
      <c r="R268" s="63"/>
      <c r="S268" s="63"/>
      <c r="T268" s="63"/>
      <c r="U268" s="63"/>
      <c r="V268" s="63"/>
      <c r="W268" s="63"/>
      <c r="X268" s="65"/>
      <c r="Y268" s="65"/>
      <c r="Z268" s="65"/>
      <c r="AA268" s="65"/>
      <c r="AB268" s="65"/>
      <c r="AC268" s="65"/>
      <c r="AD268" s="65"/>
      <c r="AE268" s="65"/>
      <c r="AF268" s="65"/>
      <c r="AG268" s="65"/>
      <c r="AH268" s="65"/>
      <c r="AI268" s="65"/>
      <c r="AJ268" s="63"/>
      <c r="AK268" s="63"/>
      <c r="AL268" s="63"/>
      <c r="AM268" s="63"/>
      <c r="AN268" s="63"/>
      <c r="AO268" s="63"/>
      <c r="AP268" s="63"/>
      <c r="AQ268" s="63"/>
      <c r="AR268" s="63"/>
      <c r="AS268" s="63"/>
      <c r="AT268" s="63"/>
      <c r="AU268" s="63"/>
    </row>
    <row r="269" ht="15.75" customHeight="1">
      <c r="A269" s="27" t="s">
        <v>139</v>
      </c>
      <c r="B269" s="42" t="s">
        <v>55</v>
      </c>
      <c r="C269" s="60">
        <v>44429.0</v>
      </c>
      <c r="D269" s="61">
        <v>1.0</v>
      </c>
      <c r="E269" s="61">
        <v>0.0</v>
      </c>
      <c r="F269" s="61">
        <v>0.0</v>
      </c>
      <c r="G269" s="63"/>
      <c r="H269" s="63"/>
      <c r="I269" s="63"/>
      <c r="J269" s="63"/>
      <c r="K269" s="63"/>
      <c r="L269" s="63"/>
      <c r="M269" s="63"/>
      <c r="N269" s="63"/>
      <c r="O269" s="63"/>
      <c r="P269" s="63"/>
      <c r="Q269" s="63"/>
      <c r="R269" s="63"/>
      <c r="S269" s="63"/>
      <c r="T269" s="63"/>
      <c r="U269" s="63"/>
      <c r="V269" s="63"/>
      <c r="W269" s="63"/>
      <c r="X269" s="65"/>
      <c r="Y269" s="65"/>
      <c r="Z269" s="65"/>
      <c r="AA269" s="65"/>
      <c r="AB269" s="65"/>
      <c r="AC269" s="65"/>
      <c r="AD269" s="65"/>
      <c r="AE269" s="65"/>
      <c r="AF269" s="65"/>
      <c r="AG269" s="65"/>
      <c r="AH269" s="65"/>
      <c r="AI269" s="65"/>
      <c r="AJ269" s="63"/>
      <c r="AK269" s="63"/>
      <c r="AL269" s="63"/>
      <c r="AM269" s="63"/>
      <c r="AN269" s="63"/>
      <c r="AO269" s="63"/>
      <c r="AP269" s="63"/>
      <c r="AQ269" s="63"/>
      <c r="AR269" s="63"/>
      <c r="AS269" s="63"/>
      <c r="AT269" s="63"/>
      <c r="AU269" s="63"/>
    </row>
    <row r="270" ht="15.75" customHeight="1">
      <c r="A270" s="27" t="s">
        <v>139</v>
      </c>
      <c r="B270" s="42" t="s">
        <v>56</v>
      </c>
      <c r="C270" s="60">
        <v>44429.0</v>
      </c>
      <c r="D270" s="61">
        <v>1.0</v>
      </c>
      <c r="E270" s="61">
        <v>1.0</v>
      </c>
      <c r="F270" s="61">
        <v>0.0</v>
      </c>
      <c r="G270" s="63"/>
      <c r="H270" s="63"/>
      <c r="I270" s="63"/>
      <c r="J270" s="63"/>
      <c r="K270" s="63"/>
      <c r="L270" s="63"/>
      <c r="M270" s="63"/>
      <c r="N270" s="63"/>
      <c r="O270" s="63"/>
      <c r="P270" s="63"/>
      <c r="Q270" s="63"/>
      <c r="R270" s="63"/>
      <c r="S270" s="63"/>
      <c r="T270" s="63"/>
      <c r="U270" s="63"/>
      <c r="V270" s="63"/>
      <c r="W270" s="63"/>
      <c r="X270" s="65"/>
      <c r="Y270" s="65"/>
      <c r="Z270" s="65"/>
      <c r="AA270" s="65"/>
      <c r="AB270" s="65"/>
      <c r="AC270" s="65"/>
      <c r="AD270" s="65"/>
      <c r="AE270" s="65"/>
      <c r="AF270" s="65"/>
      <c r="AG270" s="65"/>
      <c r="AH270" s="65"/>
      <c r="AI270" s="65"/>
      <c r="AJ270" s="63"/>
      <c r="AK270" s="63"/>
      <c r="AL270" s="63"/>
      <c r="AM270" s="63"/>
      <c r="AN270" s="63"/>
      <c r="AO270" s="63"/>
      <c r="AP270" s="63"/>
      <c r="AQ270" s="63"/>
      <c r="AR270" s="63"/>
      <c r="AS270" s="63"/>
      <c r="AT270" s="63"/>
      <c r="AU270" s="63"/>
    </row>
    <row r="271" ht="15.75" customHeight="1">
      <c r="A271" s="27" t="s">
        <v>139</v>
      </c>
      <c r="B271" s="42" t="s">
        <v>57</v>
      </c>
      <c r="C271" s="60">
        <v>44429.0</v>
      </c>
      <c r="D271" s="61">
        <v>4.0</v>
      </c>
      <c r="E271" s="61">
        <v>1.0</v>
      </c>
      <c r="F271" s="61">
        <v>0.0</v>
      </c>
      <c r="G271" s="63"/>
      <c r="H271" s="63"/>
      <c r="I271" s="63"/>
      <c r="J271" s="63"/>
      <c r="K271" s="63"/>
      <c r="L271" s="63"/>
      <c r="M271" s="63"/>
      <c r="N271" s="63"/>
      <c r="O271" s="63"/>
      <c r="P271" s="63"/>
      <c r="Q271" s="63"/>
      <c r="R271" s="63"/>
      <c r="S271" s="63"/>
      <c r="T271" s="63"/>
      <c r="U271" s="63"/>
      <c r="V271" s="63"/>
      <c r="W271" s="63"/>
      <c r="X271" s="65"/>
      <c r="Y271" s="65"/>
      <c r="Z271" s="65"/>
      <c r="AA271" s="65"/>
      <c r="AB271" s="65"/>
      <c r="AC271" s="65"/>
      <c r="AD271" s="65"/>
      <c r="AE271" s="65"/>
      <c r="AF271" s="65"/>
      <c r="AG271" s="65"/>
      <c r="AH271" s="65"/>
      <c r="AI271" s="65"/>
      <c r="AJ271" s="63"/>
      <c r="AK271" s="63"/>
      <c r="AL271" s="63"/>
      <c r="AM271" s="63"/>
      <c r="AN271" s="63"/>
      <c r="AO271" s="63"/>
      <c r="AP271" s="63"/>
      <c r="AQ271" s="63"/>
      <c r="AR271" s="63"/>
      <c r="AS271" s="63"/>
      <c r="AT271" s="63"/>
      <c r="AU271" s="63"/>
    </row>
    <row r="272" ht="15.75" customHeight="1">
      <c r="A272" s="27" t="s">
        <v>139</v>
      </c>
      <c r="B272" s="42" t="s">
        <v>58</v>
      </c>
      <c r="C272" s="60">
        <v>44429.0</v>
      </c>
      <c r="D272" s="61">
        <v>1.0</v>
      </c>
      <c r="E272" s="61">
        <v>1.0</v>
      </c>
      <c r="F272" s="61">
        <v>0.0</v>
      </c>
      <c r="G272" s="63"/>
      <c r="H272" s="63"/>
      <c r="I272" s="63"/>
      <c r="J272" s="63"/>
      <c r="K272" s="63"/>
      <c r="L272" s="63"/>
      <c r="M272" s="63"/>
      <c r="N272" s="63"/>
      <c r="O272" s="63"/>
      <c r="P272" s="63"/>
      <c r="Q272" s="63"/>
      <c r="R272" s="63"/>
      <c r="S272" s="63"/>
      <c r="T272" s="63"/>
      <c r="U272" s="63"/>
      <c r="V272" s="63"/>
      <c r="W272" s="63"/>
      <c r="X272" s="65"/>
      <c r="Y272" s="65"/>
      <c r="Z272" s="65"/>
      <c r="AA272" s="65"/>
      <c r="AB272" s="65"/>
      <c r="AC272" s="65"/>
      <c r="AD272" s="65"/>
      <c r="AE272" s="65"/>
      <c r="AF272" s="65"/>
      <c r="AG272" s="65"/>
      <c r="AH272" s="65"/>
      <c r="AI272" s="65"/>
      <c r="AJ272" s="63"/>
      <c r="AK272" s="63"/>
      <c r="AL272" s="63"/>
      <c r="AM272" s="63"/>
      <c r="AN272" s="63"/>
      <c r="AO272" s="63"/>
      <c r="AP272" s="63"/>
      <c r="AQ272" s="63"/>
      <c r="AR272" s="63"/>
      <c r="AS272" s="63"/>
      <c r="AT272" s="63"/>
      <c r="AU272" s="63"/>
    </row>
    <row r="273" ht="15.75" customHeight="1">
      <c r="A273" s="27" t="s">
        <v>139</v>
      </c>
      <c r="B273" s="42" t="s">
        <v>59</v>
      </c>
      <c r="C273" s="60">
        <v>44429.0</v>
      </c>
      <c r="D273" s="61">
        <v>3.0</v>
      </c>
      <c r="E273" s="61">
        <v>1.0</v>
      </c>
      <c r="F273" s="61">
        <v>3.0</v>
      </c>
      <c r="G273" s="63"/>
      <c r="H273" s="63"/>
      <c r="I273" s="63"/>
      <c r="J273" s="63"/>
      <c r="K273" s="63"/>
      <c r="L273" s="63"/>
      <c r="M273" s="63"/>
      <c r="N273" s="63"/>
      <c r="O273" s="63"/>
      <c r="P273" s="63"/>
      <c r="Q273" s="63"/>
      <c r="R273" s="63"/>
      <c r="S273" s="63"/>
      <c r="T273" s="63"/>
      <c r="U273" s="63"/>
      <c r="V273" s="63"/>
      <c r="W273" s="63"/>
      <c r="X273" s="65"/>
      <c r="Y273" s="65"/>
      <c r="Z273" s="65"/>
      <c r="AA273" s="65"/>
      <c r="AB273" s="65"/>
      <c r="AC273" s="65"/>
      <c r="AD273" s="65"/>
      <c r="AE273" s="65"/>
      <c r="AF273" s="65"/>
      <c r="AG273" s="65"/>
      <c r="AH273" s="65"/>
      <c r="AI273" s="65"/>
      <c r="AJ273" s="63"/>
      <c r="AK273" s="63"/>
      <c r="AL273" s="63"/>
      <c r="AM273" s="63"/>
      <c r="AN273" s="63"/>
      <c r="AO273" s="63"/>
      <c r="AP273" s="63"/>
      <c r="AQ273" s="63"/>
      <c r="AR273" s="63"/>
      <c r="AS273" s="63"/>
      <c r="AT273" s="63"/>
      <c r="AU273" s="63"/>
    </row>
    <row r="274" ht="15.75" customHeight="1">
      <c r="A274" s="27" t="s">
        <v>139</v>
      </c>
      <c r="B274" s="42" t="s">
        <v>60</v>
      </c>
      <c r="C274" s="60">
        <v>44429.0</v>
      </c>
      <c r="D274" s="61">
        <v>1.0</v>
      </c>
      <c r="E274" s="61">
        <v>0.0</v>
      </c>
      <c r="F274" s="61">
        <v>1.0</v>
      </c>
      <c r="G274" s="63"/>
      <c r="H274" s="63"/>
      <c r="I274" s="63"/>
      <c r="J274" s="63"/>
      <c r="K274" s="63"/>
      <c r="L274" s="63"/>
      <c r="M274" s="63"/>
      <c r="N274" s="63"/>
      <c r="O274" s="63"/>
      <c r="P274" s="63"/>
      <c r="Q274" s="63"/>
      <c r="R274" s="63"/>
      <c r="S274" s="63"/>
      <c r="T274" s="63"/>
      <c r="U274" s="63"/>
      <c r="V274" s="63"/>
      <c r="W274" s="63"/>
      <c r="X274" s="65"/>
      <c r="Y274" s="65"/>
      <c r="Z274" s="65"/>
      <c r="AA274" s="65"/>
      <c r="AB274" s="65"/>
      <c r="AC274" s="65"/>
      <c r="AD274" s="65"/>
      <c r="AE274" s="65"/>
      <c r="AF274" s="65"/>
      <c r="AG274" s="65"/>
      <c r="AH274" s="65"/>
      <c r="AI274" s="65"/>
      <c r="AJ274" s="63"/>
      <c r="AK274" s="63"/>
      <c r="AL274" s="63"/>
      <c r="AM274" s="63"/>
      <c r="AN274" s="63"/>
      <c r="AO274" s="63"/>
      <c r="AP274" s="63"/>
      <c r="AQ274" s="63"/>
      <c r="AR274" s="63"/>
      <c r="AS274" s="63"/>
      <c r="AT274" s="63"/>
      <c r="AU274" s="63"/>
    </row>
    <row r="275" ht="15.75" customHeight="1">
      <c r="A275" s="27" t="s">
        <v>139</v>
      </c>
      <c r="B275" s="35" t="s">
        <v>27</v>
      </c>
      <c r="C275" s="60">
        <v>44460.0</v>
      </c>
      <c r="D275" s="61">
        <v>4.0</v>
      </c>
      <c r="E275" s="61">
        <v>0.0</v>
      </c>
      <c r="F275" s="61">
        <v>0.0</v>
      </c>
      <c r="G275" s="63"/>
      <c r="H275" s="63"/>
      <c r="I275" s="63"/>
      <c r="J275" s="63"/>
      <c r="K275" s="63"/>
      <c r="L275" s="63"/>
      <c r="M275" s="63"/>
      <c r="N275" s="63"/>
      <c r="O275" s="63"/>
      <c r="P275" s="63"/>
      <c r="Q275" s="63"/>
      <c r="R275" s="63"/>
      <c r="S275" s="63"/>
      <c r="T275" s="63"/>
      <c r="U275" s="63"/>
      <c r="V275" s="63"/>
      <c r="W275" s="63"/>
      <c r="X275" s="65"/>
      <c r="Y275" s="65"/>
      <c r="Z275" s="65"/>
      <c r="AA275" s="65"/>
      <c r="AB275" s="65"/>
      <c r="AC275" s="65"/>
      <c r="AD275" s="65"/>
      <c r="AE275" s="65"/>
      <c r="AF275" s="65"/>
      <c r="AG275" s="65"/>
      <c r="AH275" s="65"/>
      <c r="AI275" s="65"/>
      <c r="AJ275" s="63"/>
      <c r="AK275" s="63"/>
      <c r="AL275" s="63"/>
      <c r="AM275" s="63"/>
      <c r="AN275" s="63"/>
      <c r="AO275" s="63"/>
      <c r="AP275" s="63"/>
      <c r="AQ275" s="63"/>
      <c r="AR275" s="63"/>
      <c r="AS275" s="63"/>
      <c r="AT275" s="63"/>
      <c r="AU275" s="63"/>
    </row>
    <row r="276" ht="15.75" customHeight="1">
      <c r="A276" s="27" t="s">
        <v>139</v>
      </c>
      <c r="B276" s="42" t="s">
        <v>28</v>
      </c>
      <c r="C276" s="60">
        <v>44460.0</v>
      </c>
      <c r="D276" s="61">
        <v>3.0</v>
      </c>
      <c r="E276" s="61">
        <v>1.0</v>
      </c>
      <c r="F276" s="61">
        <v>3.0</v>
      </c>
      <c r="G276" s="63"/>
      <c r="H276" s="63"/>
      <c r="I276" s="63"/>
      <c r="J276" s="63"/>
      <c r="K276" s="63"/>
      <c r="L276" s="63"/>
      <c r="M276" s="63"/>
      <c r="N276" s="63"/>
      <c r="O276" s="63"/>
      <c r="P276" s="63"/>
      <c r="Q276" s="63"/>
      <c r="R276" s="63"/>
      <c r="S276" s="63"/>
      <c r="T276" s="63"/>
      <c r="U276" s="63"/>
      <c r="V276" s="63"/>
      <c r="W276" s="63"/>
      <c r="X276" s="65"/>
      <c r="Y276" s="65"/>
      <c r="Z276" s="65"/>
      <c r="AA276" s="65"/>
      <c r="AB276" s="65"/>
      <c r="AC276" s="65"/>
      <c r="AD276" s="65"/>
      <c r="AE276" s="65"/>
      <c r="AF276" s="65"/>
      <c r="AG276" s="65"/>
      <c r="AH276" s="65"/>
      <c r="AI276" s="65"/>
      <c r="AJ276" s="63"/>
      <c r="AK276" s="63"/>
      <c r="AL276" s="63"/>
      <c r="AM276" s="63"/>
      <c r="AN276" s="63"/>
      <c r="AO276" s="63"/>
      <c r="AP276" s="63"/>
      <c r="AQ276" s="63"/>
      <c r="AR276" s="63"/>
      <c r="AS276" s="63"/>
      <c r="AT276" s="63"/>
      <c r="AU276" s="63"/>
    </row>
    <row r="277" ht="15.75" customHeight="1">
      <c r="A277" s="27" t="s">
        <v>139</v>
      </c>
      <c r="B277" s="42" t="s">
        <v>29</v>
      </c>
      <c r="C277" s="60">
        <v>44460.0</v>
      </c>
      <c r="D277" s="61">
        <v>1.0</v>
      </c>
      <c r="E277" s="61">
        <v>1.0</v>
      </c>
      <c r="F277" s="61">
        <v>0.0</v>
      </c>
      <c r="G277" s="63"/>
      <c r="H277" s="63"/>
      <c r="I277" s="63"/>
      <c r="J277" s="63"/>
      <c r="K277" s="63"/>
      <c r="L277" s="63"/>
      <c r="M277" s="63"/>
      <c r="N277" s="63"/>
      <c r="O277" s="63"/>
      <c r="P277" s="63"/>
      <c r="Q277" s="63"/>
      <c r="R277" s="63"/>
      <c r="S277" s="63"/>
      <c r="T277" s="63"/>
      <c r="U277" s="63"/>
      <c r="V277" s="63"/>
      <c r="W277" s="63"/>
      <c r="X277" s="65"/>
      <c r="Y277" s="65"/>
      <c r="Z277" s="65"/>
      <c r="AA277" s="65"/>
      <c r="AB277" s="65"/>
      <c r="AC277" s="65"/>
      <c r="AD277" s="65"/>
      <c r="AE277" s="65"/>
      <c r="AF277" s="65"/>
      <c r="AG277" s="65"/>
      <c r="AH277" s="65"/>
      <c r="AI277" s="65"/>
      <c r="AJ277" s="63"/>
      <c r="AK277" s="63"/>
      <c r="AL277" s="63"/>
      <c r="AM277" s="63"/>
      <c r="AN277" s="63"/>
      <c r="AO277" s="63"/>
      <c r="AP277" s="63"/>
      <c r="AQ277" s="63"/>
      <c r="AR277" s="63"/>
      <c r="AS277" s="63"/>
      <c r="AT277" s="63"/>
      <c r="AU277" s="63"/>
    </row>
    <row r="278" ht="15.75" customHeight="1">
      <c r="A278" s="27" t="s">
        <v>139</v>
      </c>
      <c r="B278" s="42" t="s">
        <v>30</v>
      </c>
      <c r="C278" s="60">
        <v>44460.0</v>
      </c>
      <c r="D278" s="61">
        <v>1.0</v>
      </c>
      <c r="E278" s="61">
        <v>4.0</v>
      </c>
      <c r="F278" s="61">
        <v>1.0</v>
      </c>
      <c r="G278" s="63"/>
      <c r="H278" s="63"/>
      <c r="I278" s="63"/>
      <c r="J278" s="63"/>
      <c r="K278" s="63"/>
      <c r="L278" s="63"/>
      <c r="M278" s="63"/>
      <c r="N278" s="63"/>
      <c r="O278" s="63"/>
      <c r="P278" s="63"/>
      <c r="Q278" s="63"/>
      <c r="R278" s="63"/>
      <c r="S278" s="63"/>
      <c r="T278" s="63"/>
      <c r="U278" s="63"/>
      <c r="V278" s="63"/>
      <c r="W278" s="63"/>
      <c r="X278" s="65"/>
      <c r="Y278" s="65"/>
      <c r="Z278" s="65"/>
      <c r="AA278" s="65"/>
      <c r="AB278" s="65"/>
      <c r="AC278" s="65"/>
      <c r="AD278" s="65"/>
      <c r="AE278" s="65"/>
      <c r="AF278" s="65"/>
      <c r="AG278" s="65"/>
      <c r="AH278" s="65"/>
      <c r="AI278" s="65"/>
      <c r="AJ278" s="63"/>
      <c r="AK278" s="63"/>
      <c r="AL278" s="63"/>
      <c r="AM278" s="63"/>
      <c r="AN278" s="63"/>
      <c r="AO278" s="63"/>
      <c r="AP278" s="63"/>
      <c r="AQ278" s="63"/>
      <c r="AR278" s="63"/>
      <c r="AS278" s="63"/>
      <c r="AT278" s="63"/>
      <c r="AU278" s="63"/>
    </row>
    <row r="279" ht="15.75" customHeight="1">
      <c r="A279" s="27" t="s">
        <v>139</v>
      </c>
      <c r="B279" s="42" t="s">
        <v>31</v>
      </c>
      <c r="C279" s="60">
        <v>44460.0</v>
      </c>
      <c r="D279" s="61">
        <v>1.0</v>
      </c>
      <c r="E279" s="61">
        <v>0.0</v>
      </c>
      <c r="F279" s="61">
        <v>0.0</v>
      </c>
      <c r="G279" s="63"/>
      <c r="H279" s="63"/>
      <c r="I279" s="63"/>
      <c r="J279" s="63"/>
      <c r="K279" s="63"/>
      <c r="L279" s="63"/>
      <c r="M279" s="63"/>
      <c r="N279" s="63"/>
      <c r="O279" s="63"/>
      <c r="P279" s="63"/>
      <c r="Q279" s="63"/>
      <c r="R279" s="63"/>
      <c r="S279" s="63"/>
      <c r="T279" s="63"/>
      <c r="U279" s="63"/>
      <c r="V279" s="63"/>
      <c r="W279" s="63"/>
      <c r="X279" s="65"/>
      <c r="Y279" s="65"/>
      <c r="Z279" s="65"/>
      <c r="AA279" s="65"/>
      <c r="AB279" s="65"/>
      <c r="AC279" s="65"/>
      <c r="AD279" s="65"/>
      <c r="AE279" s="65"/>
      <c r="AF279" s="65"/>
      <c r="AG279" s="65"/>
      <c r="AH279" s="65"/>
      <c r="AI279" s="65"/>
      <c r="AJ279" s="63"/>
      <c r="AK279" s="63"/>
      <c r="AL279" s="63"/>
      <c r="AM279" s="63"/>
      <c r="AN279" s="63"/>
      <c r="AO279" s="63"/>
      <c r="AP279" s="63"/>
      <c r="AQ279" s="63"/>
      <c r="AR279" s="63"/>
      <c r="AS279" s="63"/>
      <c r="AT279" s="63"/>
      <c r="AU279" s="63"/>
    </row>
    <row r="280" ht="15.75" customHeight="1">
      <c r="A280" s="27" t="s">
        <v>139</v>
      </c>
      <c r="B280" s="42" t="s">
        <v>32</v>
      </c>
      <c r="C280" s="60">
        <v>44460.0</v>
      </c>
      <c r="D280" s="61">
        <v>1.0</v>
      </c>
      <c r="E280" s="61">
        <v>1.0</v>
      </c>
      <c r="F280" s="61">
        <v>0.0</v>
      </c>
      <c r="G280" s="63"/>
      <c r="H280" s="63"/>
      <c r="I280" s="63"/>
      <c r="J280" s="63"/>
      <c r="K280" s="63"/>
      <c r="L280" s="63"/>
      <c r="M280" s="63"/>
      <c r="N280" s="63"/>
      <c r="O280" s="63"/>
      <c r="P280" s="63"/>
      <c r="Q280" s="63"/>
      <c r="R280" s="63"/>
      <c r="S280" s="63"/>
      <c r="T280" s="63"/>
      <c r="U280" s="63"/>
      <c r="V280" s="63"/>
      <c r="W280" s="63"/>
      <c r="X280" s="65"/>
      <c r="Y280" s="65"/>
      <c r="Z280" s="65"/>
      <c r="AA280" s="65"/>
      <c r="AB280" s="65"/>
      <c r="AC280" s="65"/>
      <c r="AD280" s="65"/>
      <c r="AE280" s="65"/>
      <c r="AF280" s="65"/>
      <c r="AG280" s="65"/>
      <c r="AH280" s="65"/>
      <c r="AI280" s="65"/>
      <c r="AJ280" s="63"/>
      <c r="AK280" s="63"/>
      <c r="AL280" s="63"/>
      <c r="AM280" s="63"/>
      <c r="AN280" s="63"/>
      <c r="AO280" s="63"/>
      <c r="AP280" s="63"/>
      <c r="AQ280" s="63"/>
      <c r="AR280" s="63"/>
      <c r="AS280" s="63"/>
      <c r="AT280" s="63"/>
      <c r="AU280" s="63"/>
    </row>
    <row r="281" ht="15.75" customHeight="1">
      <c r="A281" s="27" t="s">
        <v>139</v>
      </c>
      <c r="B281" s="42" t="s">
        <v>33</v>
      </c>
      <c r="C281" s="60">
        <v>44460.0</v>
      </c>
      <c r="D281" s="61">
        <v>1.0</v>
      </c>
      <c r="E281" s="61">
        <v>1.0</v>
      </c>
      <c r="F281" s="61">
        <v>0.0</v>
      </c>
      <c r="G281" s="63"/>
      <c r="H281" s="63"/>
      <c r="I281" s="63"/>
      <c r="J281" s="63"/>
      <c r="K281" s="63"/>
      <c r="L281" s="63"/>
      <c r="M281" s="63"/>
      <c r="N281" s="63"/>
      <c r="O281" s="63"/>
      <c r="P281" s="63"/>
      <c r="Q281" s="63"/>
      <c r="R281" s="63"/>
      <c r="S281" s="63"/>
      <c r="T281" s="63"/>
      <c r="U281" s="63"/>
      <c r="V281" s="63"/>
      <c r="W281" s="63"/>
      <c r="X281" s="65"/>
      <c r="Y281" s="65"/>
      <c r="Z281" s="65"/>
      <c r="AA281" s="65"/>
      <c r="AB281" s="65"/>
      <c r="AC281" s="65"/>
      <c r="AD281" s="65"/>
      <c r="AE281" s="65"/>
      <c r="AF281" s="65"/>
      <c r="AG281" s="65"/>
      <c r="AH281" s="65"/>
      <c r="AI281" s="65"/>
      <c r="AJ281" s="63"/>
      <c r="AK281" s="63"/>
      <c r="AL281" s="63"/>
      <c r="AM281" s="63"/>
      <c r="AN281" s="63"/>
      <c r="AO281" s="63"/>
      <c r="AP281" s="63"/>
      <c r="AQ281" s="63"/>
      <c r="AR281" s="63"/>
      <c r="AS281" s="63"/>
      <c r="AT281" s="63"/>
      <c r="AU281" s="63"/>
    </row>
    <row r="282" ht="15.75" customHeight="1">
      <c r="A282" s="27" t="s">
        <v>139</v>
      </c>
      <c r="B282" s="35" t="s">
        <v>34</v>
      </c>
      <c r="C282" s="60">
        <v>44460.0</v>
      </c>
      <c r="D282" s="61">
        <v>1.0</v>
      </c>
      <c r="E282" s="61">
        <v>0.0</v>
      </c>
      <c r="F282" s="61">
        <v>1.0</v>
      </c>
      <c r="G282" s="63"/>
      <c r="H282" s="63"/>
      <c r="I282" s="63"/>
      <c r="J282" s="63"/>
      <c r="K282" s="63"/>
      <c r="L282" s="63"/>
      <c r="M282" s="63"/>
      <c r="N282" s="63"/>
      <c r="O282" s="63"/>
      <c r="P282" s="63"/>
      <c r="Q282" s="63"/>
      <c r="R282" s="63"/>
      <c r="S282" s="63"/>
      <c r="T282" s="63"/>
      <c r="U282" s="63"/>
      <c r="V282" s="63"/>
      <c r="W282" s="63"/>
      <c r="X282" s="65"/>
      <c r="Y282" s="65"/>
      <c r="Z282" s="65"/>
      <c r="AA282" s="65"/>
      <c r="AB282" s="65"/>
      <c r="AC282" s="65"/>
      <c r="AD282" s="65"/>
      <c r="AE282" s="65"/>
      <c r="AF282" s="65"/>
      <c r="AG282" s="65"/>
      <c r="AH282" s="65"/>
      <c r="AI282" s="65"/>
      <c r="AJ282" s="63"/>
      <c r="AK282" s="63"/>
      <c r="AL282" s="63"/>
      <c r="AM282" s="63"/>
      <c r="AN282" s="63"/>
      <c r="AO282" s="63"/>
      <c r="AP282" s="63"/>
      <c r="AQ282" s="63"/>
      <c r="AR282" s="63"/>
      <c r="AS282" s="63"/>
      <c r="AT282" s="63"/>
      <c r="AU282" s="63"/>
    </row>
    <row r="283" ht="15.75" customHeight="1">
      <c r="A283" s="27" t="s">
        <v>139</v>
      </c>
      <c r="B283" s="35" t="s">
        <v>35</v>
      </c>
      <c r="C283" s="60">
        <v>44460.0</v>
      </c>
      <c r="D283" s="61">
        <v>1.0</v>
      </c>
      <c r="E283" s="61">
        <v>1.0</v>
      </c>
      <c r="F283" s="61">
        <v>0.0</v>
      </c>
      <c r="G283" s="63"/>
      <c r="H283" s="63"/>
      <c r="I283" s="63"/>
      <c r="J283" s="63"/>
      <c r="K283" s="63"/>
      <c r="L283" s="63"/>
      <c r="M283" s="63"/>
      <c r="N283" s="63"/>
      <c r="O283" s="63"/>
      <c r="P283" s="63"/>
      <c r="Q283" s="63"/>
      <c r="R283" s="63"/>
      <c r="S283" s="63"/>
      <c r="T283" s="63"/>
      <c r="U283" s="63"/>
      <c r="V283" s="63"/>
      <c r="W283" s="63"/>
      <c r="X283" s="65"/>
      <c r="Y283" s="65"/>
      <c r="Z283" s="65"/>
      <c r="AA283" s="65"/>
      <c r="AB283" s="65"/>
      <c r="AC283" s="65"/>
      <c r="AD283" s="65"/>
      <c r="AE283" s="65"/>
      <c r="AF283" s="65"/>
      <c r="AG283" s="65"/>
      <c r="AH283" s="65"/>
      <c r="AI283" s="65"/>
      <c r="AJ283" s="63"/>
      <c r="AK283" s="63"/>
      <c r="AL283" s="63"/>
      <c r="AM283" s="63"/>
      <c r="AN283" s="63"/>
      <c r="AO283" s="63"/>
      <c r="AP283" s="63"/>
      <c r="AQ283" s="63"/>
      <c r="AR283" s="63"/>
      <c r="AS283" s="63"/>
      <c r="AT283" s="63"/>
      <c r="AU283" s="63"/>
    </row>
    <row r="284" ht="15.75" customHeight="1">
      <c r="A284" s="27" t="s">
        <v>139</v>
      </c>
      <c r="B284" s="42" t="s">
        <v>36</v>
      </c>
      <c r="C284" s="60">
        <v>44460.0</v>
      </c>
      <c r="D284" s="61">
        <v>1.0</v>
      </c>
      <c r="E284" s="61">
        <v>1.0</v>
      </c>
      <c r="F284" s="61">
        <v>0.0</v>
      </c>
      <c r="G284" s="63"/>
      <c r="H284" s="63"/>
      <c r="I284" s="63"/>
      <c r="J284" s="63"/>
      <c r="K284" s="63"/>
      <c r="L284" s="63"/>
      <c r="M284" s="63"/>
      <c r="N284" s="63"/>
      <c r="O284" s="63"/>
      <c r="P284" s="63"/>
      <c r="Q284" s="63"/>
      <c r="R284" s="63"/>
      <c r="S284" s="63"/>
      <c r="T284" s="63"/>
      <c r="U284" s="63"/>
      <c r="V284" s="63"/>
      <c r="W284" s="63"/>
      <c r="X284" s="65"/>
      <c r="Y284" s="65"/>
      <c r="Z284" s="65"/>
      <c r="AA284" s="65"/>
      <c r="AB284" s="65"/>
      <c r="AC284" s="65"/>
      <c r="AD284" s="65"/>
      <c r="AE284" s="65"/>
      <c r="AF284" s="65"/>
      <c r="AG284" s="65"/>
      <c r="AH284" s="65"/>
      <c r="AI284" s="65"/>
      <c r="AJ284" s="63"/>
      <c r="AK284" s="63"/>
      <c r="AL284" s="63"/>
      <c r="AM284" s="63"/>
      <c r="AN284" s="63"/>
      <c r="AO284" s="63"/>
      <c r="AP284" s="63"/>
      <c r="AQ284" s="63"/>
      <c r="AR284" s="63"/>
      <c r="AS284" s="63"/>
      <c r="AT284" s="63"/>
      <c r="AU284" s="63"/>
    </row>
    <row r="285" ht="15.75" customHeight="1">
      <c r="A285" s="27" t="s">
        <v>139</v>
      </c>
      <c r="B285" s="42" t="s">
        <v>37</v>
      </c>
      <c r="C285" s="60">
        <v>44460.0</v>
      </c>
      <c r="D285" s="61">
        <v>1.0</v>
      </c>
      <c r="E285" s="61">
        <v>2.0</v>
      </c>
      <c r="F285" s="61">
        <v>0.0</v>
      </c>
      <c r="G285" s="63"/>
      <c r="H285" s="63"/>
      <c r="I285" s="63"/>
      <c r="J285" s="63"/>
      <c r="K285" s="63"/>
      <c r="L285" s="63"/>
      <c r="M285" s="63"/>
      <c r="N285" s="63"/>
      <c r="O285" s="63"/>
      <c r="P285" s="63"/>
      <c r="Q285" s="63"/>
      <c r="R285" s="63"/>
      <c r="S285" s="63"/>
      <c r="T285" s="63"/>
      <c r="U285" s="63"/>
      <c r="V285" s="63"/>
      <c r="W285" s="63"/>
      <c r="X285" s="65"/>
      <c r="Y285" s="65"/>
      <c r="Z285" s="65"/>
      <c r="AA285" s="65"/>
      <c r="AB285" s="65"/>
      <c r="AC285" s="65"/>
      <c r="AD285" s="65"/>
      <c r="AE285" s="65"/>
      <c r="AF285" s="65"/>
      <c r="AG285" s="65"/>
      <c r="AH285" s="65"/>
      <c r="AI285" s="65"/>
      <c r="AJ285" s="63"/>
      <c r="AK285" s="63"/>
      <c r="AL285" s="63"/>
      <c r="AM285" s="63"/>
      <c r="AN285" s="63"/>
      <c r="AO285" s="63"/>
      <c r="AP285" s="63"/>
      <c r="AQ285" s="63"/>
      <c r="AR285" s="63"/>
      <c r="AS285" s="63"/>
      <c r="AT285" s="63"/>
      <c r="AU285" s="63"/>
    </row>
    <row r="286" ht="15.75" customHeight="1">
      <c r="A286" s="27" t="s">
        <v>139</v>
      </c>
      <c r="B286" s="42" t="s">
        <v>38</v>
      </c>
      <c r="C286" s="60">
        <v>44460.0</v>
      </c>
      <c r="D286" s="61">
        <v>1.0</v>
      </c>
      <c r="E286" s="61">
        <v>0.0</v>
      </c>
      <c r="F286" s="61">
        <v>0.0</v>
      </c>
      <c r="G286" s="63"/>
      <c r="H286" s="63"/>
      <c r="I286" s="63"/>
      <c r="J286" s="63"/>
      <c r="K286" s="63"/>
      <c r="L286" s="63"/>
      <c r="M286" s="63"/>
      <c r="N286" s="63"/>
      <c r="O286" s="63"/>
      <c r="P286" s="63"/>
      <c r="Q286" s="63"/>
      <c r="R286" s="63"/>
      <c r="S286" s="63"/>
      <c r="T286" s="63"/>
      <c r="U286" s="63"/>
      <c r="V286" s="63"/>
      <c r="W286" s="63"/>
      <c r="X286" s="65"/>
      <c r="Y286" s="65"/>
      <c r="Z286" s="65"/>
      <c r="AA286" s="65"/>
      <c r="AB286" s="65"/>
      <c r="AC286" s="65"/>
      <c r="AD286" s="65"/>
      <c r="AE286" s="65"/>
      <c r="AF286" s="65"/>
      <c r="AG286" s="65"/>
      <c r="AH286" s="65"/>
      <c r="AI286" s="65"/>
      <c r="AJ286" s="63"/>
      <c r="AK286" s="63"/>
      <c r="AL286" s="63"/>
      <c r="AM286" s="63"/>
      <c r="AN286" s="63"/>
      <c r="AO286" s="63"/>
      <c r="AP286" s="63"/>
      <c r="AQ286" s="63"/>
      <c r="AR286" s="63"/>
      <c r="AS286" s="63"/>
      <c r="AT286" s="63"/>
      <c r="AU286" s="63"/>
    </row>
    <row r="287" ht="15.75" customHeight="1">
      <c r="A287" s="27" t="s">
        <v>139</v>
      </c>
      <c r="B287" s="42" t="s">
        <v>39</v>
      </c>
      <c r="C287" s="60">
        <v>44460.0</v>
      </c>
      <c r="D287" s="61">
        <v>3.0</v>
      </c>
      <c r="E287" s="61">
        <v>0.0</v>
      </c>
      <c r="F287" s="61">
        <v>1.0</v>
      </c>
      <c r="G287" s="63"/>
      <c r="H287" s="63"/>
      <c r="I287" s="63"/>
      <c r="J287" s="63"/>
      <c r="K287" s="63"/>
      <c r="L287" s="63"/>
      <c r="M287" s="63"/>
      <c r="N287" s="63"/>
      <c r="O287" s="63"/>
      <c r="P287" s="63"/>
      <c r="Q287" s="63"/>
      <c r="R287" s="63"/>
      <c r="S287" s="63"/>
      <c r="T287" s="63"/>
      <c r="U287" s="63"/>
      <c r="V287" s="63"/>
      <c r="W287" s="63"/>
      <c r="X287" s="65"/>
      <c r="Y287" s="65"/>
      <c r="Z287" s="65"/>
      <c r="AA287" s="65"/>
      <c r="AB287" s="65"/>
      <c r="AC287" s="65"/>
      <c r="AD287" s="65"/>
      <c r="AE287" s="65"/>
      <c r="AF287" s="65"/>
      <c r="AG287" s="65"/>
      <c r="AH287" s="65"/>
      <c r="AI287" s="65"/>
      <c r="AJ287" s="63"/>
      <c r="AK287" s="63"/>
      <c r="AL287" s="63"/>
      <c r="AM287" s="63"/>
      <c r="AN287" s="63"/>
      <c r="AO287" s="63"/>
      <c r="AP287" s="63"/>
      <c r="AQ287" s="63"/>
      <c r="AR287" s="63"/>
      <c r="AS287" s="63"/>
      <c r="AT287" s="63"/>
      <c r="AU287" s="63"/>
    </row>
    <row r="288" ht="15.75" customHeight="1">
      <c r="A288" s="27" t="s">
        <v>139</v>
      </c>
      <c r="B288" s="42" t="s">
        <v>40</v>
      </c>
      <c r="C288" s="60">
        <v>44460.0</v>
      </c>
      <c r="D288" s="61">
        <v>1.0</v>
      </c>
      <c r="E288" s="61">
        <v>1.0</v>
      </c>
      <c r="F288" s="61">
        <v>0.0</v>
      </c>
      <c r="G288" s="63"/>
      <c r="H288" s="63"/>
      <c r="I288" s="63"/>
      <c r="J288" s="63"/>
      <c r="K288" s="63"/>
      <c r="L288" s="63"/>
      <c r="M288" s="63"/>
      <c r="N288" s="63"/>
      <c r="O288" s="63"/>
      <c r="P288" s="63"/>
      <c r="Q288" s="63"/>
      <c r="R288" s="63"/>
      <c r="S288" s="63"/>
      <c r="T288" s="63"/>
      <c r="U288" s="63"/>
      <c r="V288" s="63"/>
      <c r="W288" s="63"/>
      <c r="X288" s="65"/>
      <c r="Y288" s="65"/>
      <c r="Z288" s="65"/>
      <c r="AA288" s="65"/>
      <c r="AB288" s="65"/>
      <c r="AC288" s="65"/>
      <c r="AD288" s="65"/>
      <c r="AE288" s="65"/>
      <c r="AF288" s="65"/>
      <c r="AG288" s="65"/>
      <c r="AH288" s="65"/>
      <c r="AI288" s="65"/>
      <c r="AJ288" s="63"/>
      <c r="AK288" s="63"/>
      <c r="AL288" s="63"/>
      <c r="AM288" s="63"/>
      <c r="AN288" s="63"/>
      <c r="AO288" s="63"/>
      <c r="AP288" s="63"/>
      <c r="AQ288" s="63"/>
      <c r="AR288" s="63"/>
      <c r="AS288" s="63"/>
      <c r="AT288" s="63"/>
      <c r="AU288" s="63"/>
    </row>
    <row r="289" ht="15.75" customHeight="1">
      <c r="A289" s="27" t="s">
        <v>139</v>
      </c>
      <c r="B289" s="42" t="s">
        <v>41</v>
      </c>
      <c r="C289" s="60">
        <v>44460.0</v>
      </c>
      <c r="D289" s="61">
        <v>1.0</v>
      </c>
      <c r="E289" s="61">
        <v>1.0</v>
      </c>
      <c r="F289" s="61">
        <v>1.0</v>
      </c>
      <c r="G289" s="63"/>
      <c r="H289" s="63"/>
      <c r="I289" s="63"/>
      <c r="J289" s="63"/>
      <c r="K289" s="63"/>
      <c r="L289" s="63"/>
      <c r="M289" s="63"/>
      <c r="N289" s="63"/>
      <c r="O289" s="63"/>
      <c r="P289" s="63"/>
      <c r="Q289" s="63"/>
      <c r="R289" s="63"/>
      <c r="S289" s="63"/>
      <c r="T289" s="63"/>
      <c r="U289" s="63"/>
      <c r="V289" s="63"/>
      <c r="W289" s="63"/>
      <c r="X289" s="65"/>
      <c r="Y289" s="65"/>
      <c r="Z289" s="65"/>
      <c r="AA289" s="65"/>
      <c r="AB289" s="65"/>
      <c r="AC289" s="65"/>
      <c r="AD289" s="65"/>
      <c r="AE289" s="65"/>
      <c r="AF289" s="65"/>
      <c r="AG289" s="65"/>
      <c r="AH289" s="65"/>
      <c r="AI289" s="65"/>
      <c r="AJ289" s="63"/>
      <c r="AK289" s="63"/>
      <c r="AL289" s="63"/>
      <c r="AM289" s="63"/>
      <c r="AN289" s="63"/>
      <c r="AO289" s="63"/>
      <c r="AP289" s="63"/>
      <c r="AQ289" s="63"/>
      <c r="AR289" s="63"/>
      <c r="AS289" s="63"/>
      <c r="AT289" s="63"/>
      <c r="AU289" s="63"/>
    </row>
    <row r="290" ht="15.75" customHeight="1">
      <c r="A290" s="27" t="s">
        <v>139</v>
      </c>
      <c r="B290" s="42" t="s">
        <v>42</v>
      </c>
      <c r="C290" s="60">
        <v>44460.0</v>
      </c>
      <c r="D290" s="61">
        <v>1.0</v>
      </c>
      <c r="E290" s="61">
        <v>0.0</v>
      </c>
      <c r="F290" s="61">
        <v>0.0</v>
      </c>
      <c r="G290" s="63"/>
      <c r="H290" s="63"/>
      <c r="I290" s="63"/>
      <c r="J290" s="63"/>
      <c r="K290" s="63"/>
      <c r="L290" s="63"/>
      <c r="M290" s="63"/>
      <c r="N290" s="63"/>
      <c r="O290" s="63"/>
      <c r="P290" s="63"/>
      <c r="Q290" s="63"/>
      <c r="R290" s="63"/>
      <c r="S290" s="63"/>
      <c r="T290" s="63"/>
      <c r="U290" s="63"/>
      <c r="V290" s="63"/>
      <c r="W290" s="63"/>
      <c r="X290" s="65"/>
      <c r="Y290" s="65"/>
      <c r="Z290" s="65"/>
      <c r="AA290" s="65"/>
      <c r="AB290" s="65"/>
      <c r="AC290" s="65"/>
      <c r="AD290" s="65"/>
      <c r="AE290" s="65"/>
      <c r="AF290" s="65"/>
      <c r="AG290" s="65"/>
      <c r="AH290" s="65"/>
      <c r="AI290" s="65"/>
      <c r="AJ290" s="63"/>
      <c r="AK290" s="63"/>
      <c r="AL290" s="63"/>
      <c r="AM290" s="63"/>
      <c r="AN290" s="63"/>
      <c r="AO290" s="63"/>
      <c r="AP290" s="63"/>
      <c r="AQ290" s="63"/>
      <c r="AR290" s="63"/>
      <c r="AS290" s="63"/>
      <c r="AT290" s="63"/>
      <c r="AU290" s="63"/>
    </row>
    <row r="291" ht="15.75" customHeight="1">
      <c r="A291" s="27" t="s">
        <v>139</v>
      </c>
      <c r="B291" s="42" t="s">
        <v>43</v>
      </c>
      <c r="C291" s="60">
        <v>44460.0</v>
      </c>
      <c r="D291" s="61">
        <v>1.0</v>
      </c>
      <c r="E291" s="61">
        <v>1.0</v>
      </c>
      <c r="F291" s="61">
        <v>0.0</v>
      </c>
      <c r="G291" s="63"/>
      <c r="H291" s="63"/>
      <c r="I291" s="63"/>
      <c r="J291" s="63"/>
      <c r="K291" s="63"/>
      <c r="L291" s="63"/>
      <c r="M291" s="63"/>
      <c r="N291" s="63"/>
      <c r="O291" s="63"/>
      <c r="P291" s="63"/>
      <c r="Q291" s="63"/>
      <c r="R291" s="63"/>
      <c r="S291" s="63"/>
      <c r="T291" s="63"/>
      <c r="U291" s="63"/>
      <c r="V291" s="63"/>
      <c r="W291" s="63"/>
      <c r="X291" s="65"/>
      <c r="Y291" s="65"/>
      <c r="Z291" s="65"/>
      <c r="AA291" s="65"/>
      <c r="AB291" s="65"/>
      <c r="AC291" s="65"/>
      <c r="AD291" s="65"/>
      <c r="AE291" s="65"/>
      <c r="AF291" s="65"/>
      <c r="AG291" s="65"/>
      <c r="AH291" s="65"/>
      <c r="AI291" s="65"/>
      <c r="AJ291" s="63"/>
      <c r="AK291" s="63"/>
      <c r="AL291" s="63"/>
      <c r="AM291" s="63"/>
      <c r="AN291" s="63"/>
      <c r="AO291" s="63"/>
      <c r="AP291" s="63"/>
      <c r="AQ291" s="63"/>
      <c r="AR291" s="63"/>
      <c r="AS291" s="63"/>
      <c r="AT291" s="63"/>
      <c r="AU291" s="63"/>
    </row>
    <row r="292" ht="15.75" customHeight="1">
      <c r="A292" s="27" t="s">
        <v>139</v>
      </c>
      <c r="B292" s="42" t="s">
        <v>44</v>
      </c>
      <c r="C292" s="60">
        <v>44460.0</v>
      </c>
      <c r="D292" s="61">
        <v>1.0</v>
      </c>
      <c r="E292" s="61">
        <v>1.0</v>
      </c>
      <c r="F292" s="61">
        <v>0.0</v>
      </c>
      <c r="G292" s="63"/>
      <c r="H292" s="63"/>
      <c r="I292" s="63"/>
      <c r="J292" s="63"/>
      <c r="K292" s="63"/>
      <c r="L292" s="63"/>
      <c r="M292" s="63"/>
      <c r="N292" s="63"/>
      <c r="O292" s="63"/>
      <c r="P292" s="63"/>
      <c r="Q292" s="63"/>
      <c r="R292" s="63"/>
      <c r="S292" s="63"/>
      <c r="T292" s="63"/>
      <c r="U292" s="63"/>
      <c r="V292" s="63"/>
      <c r="W292" s="63"/>
      <c r="X292" s="65"/>
      <c r="Y292" s="65"/>
      <c r="Z292" s="65"/>
      <c r="AA292" s="65"/>
      <c r="AB292" s="65"/>
      <c r="AC292" s="65"/>
      <c r="AD292" s="65"/>
      <c r="AE292" s="65"/>
      <c r="AF292" s="65"/>
      <c r="AG292" s="65"/>
      <c r="AH292" s="65"/>
      <c r="AI292" s="65"/>
      <c r="AJ292" s="63"/>
      <c r="AK292" s="63"/>
      <c r="AL292" s="63"/>
      <c r="AM292" s="63"/>
      <c r="AN292" s="63"/>
      <c r="AO292" s="63"/>
      <c r="AP292" s="63"/>
      <c r="AQ292" s="63"/>
      <c r="AR292" s="63"/>
      <c r="AS292" s="63"/>
      <c r="AT292" s="63"/>
      <c r="AU292" s="63"/>
    </row>
    <row r="293" ht="15.75" customHeight="1">
      <c r="A293" s="27" t="s">
        <v>139</v>
      </c>
      <c r="B293" s="42" t="s">
        <v>45</v>
      </c>
      <c r="C293" s="60">
        <v>44460.0</v>
      </c>
      <c r="D293" s="61">
        <v>1.0</v>
      </c>
      <c r="E293" s="61">
        <v>1.0</v>
      </c>
      <c r="F293" s="61">
        <v>1.0</v>
      </c>
      <c r="G293" s="63"/>
      <c r="H293" s="63"/>
      <c r="I293" s="63"/>
      <c r="J293" s="63"/>
      <c r="K293" s="63"/>
      <c r="L293" s="63"/>
      <c r="M293" s="63"/>
      <c r="N293" s="63"/>
      <c r="O293" s="63"/>
      <c r="P293" s="63"/>
      <c r="Q293" s="63"/>
      <c r="R293" s="63"/>
      <c r="S293" s="63"/>
      <c r="T293" s="63"/>
      <c r="U293" s="63"/>
      <c r="V293" s="63"/>
      <c r="W293" s="63"/>
      <c r="X293" s="65"/>
      <c r="Y293" s="65"/>
      <c r="Z293" s="65"/>
      <c r="AA293" s="65"/>
      <c r="AB293" s="65"/>
      <c r="AC293" s="65"/>
      <c r="AD293" s="65"/>
      <c r="AE293" s="65"/>
      <c r="AF293" s="65"/>
      <c r="AG293" s="65"/>
      <c r="AH293" s="65"/>
      <c r="AI293" s="65"/>
      <c r="AJ293" s="63"/>
      <c r="AK293" s="63"/>
      <c r="AL293" s="63"/>
      <c r="AM293" s="63"/>
      <c r="AN293" s="63"/>
      <c r="AO293" s="63"/>
      <c r="AP293" s="63"/>
      <c r="AQ293" s="63"/>
      <c r="AR293" s="63"/>
      <c r="AS293" s="63"/>
      <c r="AT293" s="63"/>
      <c r="AU293" s="63"/>
    </row>
    <row r="294" ht="15.75" customHeight="1">
      <c r="A294" s="27" t="s">
        <v>139</v>
      </c>
      <c r="B294" s="42" t="s">
        <v>46</v>
      </c>
      <c r="C294" s="60">
        <v>44460.0</v>
      </c>
      <c r="D294" s="61">
        <v>1.0</v>
      </c>
      <c r="E294" s="61">
        <v>1.0</v>
      </c>
      <c r="F294" s="61">
        <v>0.0</v>
      </c>
      <c r="G294" s="63"/>
      <c r="H294" s="63"/>
      <c r="I294" s="63"/>
      <c r="J294" s="63"/>
      <c r="K294" s="63"/>
      <c r="L294" s="63"/>
      <c r="M294" s="63"/>
      <c r="N294" s="63"/>
      <c r="O294" s="63"/>
      <c r="P294" s="63"/>
      <c r="Q294" s="63"/>
      <c r="R294" s="63"/>
      <c r="S294" s="63"/>
      <c r="T294" s="63"/>
      <c r="U294" s="63"/>
      <c r="V294" s="63"/>
      <c r="W294" s="63"/>
      <c r="X294" s="65"/>
      <c r="Y294" s="65"/>
      <c r="Z294" s="65"/>
      <c r="AA294" s="65"/>
      <c r="AB294" s="65"/>
      <c r="AC294" s="65"/>
      <c r="AD294" s="65"/>
      <c r="AE294" s="65"/>
      <c r="AF294" s="65"/>
      <c r="AG294" s="65"/>
      <c r="AH294" s="65"/>
      <c r="AI294" s="65"/>
      <c r="AJ294" s="63"/>
      <c r="AK294" s="63"/>
      <c r="AL294" s="63"/>
      <c r="AM294" s="63"/>
      <c r="AN294" s="63"/>
      <c r="AO294" s="63"/>
      <c r="AP294" s="63"/>
      <c r="AQ294" s="63"/>
      <c r="AR294" s="63"/>
      <c r="AS294" s="63"/>
      <c r="AT294" s="63"/>
      <c r="AU294" s="63"/>
    </row>
    <row r="295" ht="15.75" customHeight="1">
      <c r="A295" s="27" t="s">
        <v>139</v>
      </c>
      <c r="B295" s="42" t="s">
        <v>47</v>
      </c>
      <c r="C295" s="60">
        <v>44460.0</v>
      </c>
      <c r="D295" s="61">
        <v>2.0</v>
      </c>
      <c r="E295" s="61">
        <v>1.0</v>
      </c>
      <c r="F295" s="61">
        <v>0.0</v>
      </c>
      <c r="G295" s="63"/>
      <c r="H295" s="63"/>
      <c r="I295" s="63"/>
      <c r="J295" s="63"/>
      <c r="K295" s="63"/>
      <c r="L295" s="63"/>
      <c r="M295" s="63"/>
      <c r="N295" s="63"/>
      <c r="O295" s="63"/>
      <c r="P295" s="63"/>
      <c r="Q295" s="63"/>
      <c r="R295" s="63"/>
      <c r="S295" s="63"/>
      <c r="T295" s="63"/>
      <c r="U295" s="63"/>
      <c r="V295" s="63"/>
      <c r="W295" s="63"/>
      <c r="X295" s="65"/>
      <c r="Y295" s="65"/>
      <c r="Z295" s="65"/>
      <c r="AA295" s="65"/>
      <c r="AB295" s="65"/>
      <c r="AC295" s="65"/>
      <c r="AD295" s="65"/>
      <c r="AE295" s="65"/>
      <c r="AF295" s="65"/>
      <c r="AG295" s="65"/>
      <c r="AH295" s="65"/>
      <c r="AI295" s="65"/>
      <c r="AJ295" s="63"/>
      <c r="AK295" s="63"/>
      <c r="AL295" s="63"/>
      <c r="AM295" s="63"/>
      <c r="AN295" s="63"/>
      <c r="AO295" s="63"/>
      <c r="AP295" s="63"/>
      <c r="AQ295" s="63"/>
      <c r="AR295" s="63"/>
      <c r="AS295" s="63"/>
      <c r="AT295" s="63"/>
      <c r="AU295" s="63"/>
    </row>
    <row r="296" ht="15.75" customHeight="1">
      <c r="A296" s="27" t="s">
        <v>139</v>
      </c>
      <c r="B296" s="42" t="s">
        <v>48</v>
      </c>
      <c r="C296" s="60">
        <v>44460.0</v>
      </c>
      <c r="D296" s="61">
        <v>3.0</v>
      </c>
      <c r="E296" s="61">
        <v>2.0</v>
      </c>
      <c r="F296" s="61">
        <v>3.0</v>
      </c>
      <c r="G296" s="63"/>
      <c r="H296" s="63"/>
      <c r="I296" s="63"/>
      <c r="J296" s="63"/>
      <c r="K296" s="63"/>
      <c r="L296" s="63"/>
      <c r="M296" s="63"/>
      <c r="N296" s="63"/>
      <c r="O296" s="63"/>
      <c r="P296" s="63"/>
      <c r="Q296" s="63"/>
      <c r="R296" s="63"/>
      <c r="S296" s="63"/>
      <c r="T296" s="63"/>
      <c r="U296" s="63"/>
      <c r="V296" s="63"/>
      <c r="W296" s="63"/>
      <c r="X296" s="65"/>
      <c r="Y296" s="65"/>
      <c r="Z296" s="65"/>
      <c r="AA296" s="65"/>
      <c r="AB296" s="65"/>
      <c r="AC296" s="65"/>
      <c r="AD296" s="65"/>
      <c r="AE296" s="65"/>
      <c r="AF296" s="65"/>
      <c r="AG296" s="65"/>
      <c r="AH296" s="65"/>
      <c r="AI296" s="65"/>
      <c r="AJ296" s="63"/>
      <c r="AK296" s="63"/>
      <c r="AL296" s="63"/>
      <c r="AM296" s="63"/>
      <c r="AN296" s="63"/>
      <c r="AO296" s="63"/>
      <c r="AP296" s="63"/>
      <c r="AQ296" s="63"/>
      <c r="AR296" s="63"/>
      <c r="AS296" s="63"/>
      <c r="AT296" s="63"/>
      <c r="AU296" s="63"/>
    </row>
    <row r="297" ht="15.75" customHeight="1">
      <c r="A297" s="27" t="s">
        <v>139</v>
      </c>
      <c r="B297" s="42" t="s">
        <v>49</v>
      </c>
      <c r="C297" s="60">
        <v>44460.0</v>
      </c>
      <c r="D297" s="61">
        <v>1.0</v>
      </c>
      <c r="E297" s="61">
        <v>1.0</v>
      </c>
      <c r="F297" s="61">
        <v>0.0</v>
      </c>
      <c r="G297" s="63"/>
      <c r="H297" s="63"/>
      <c r="I297" s="63"/>
      <c r="J297" s="63"/>
      <c r="K297" s="63"/>
      <c r="L297" s="63"/>
      <c r="M297" s="63"/>
      <c r="N297" s="63"/>
      <c r="O297" s="63"/>
      <c r="P297" s="63"/>
      <c r="Q297" s="63"/>
      <c r="R297" s="63"/>
      <c r="S297" s="63"/>
      <c r="T297" s="63"/>
      <c r="U297" s="63"/>
      <c r="V297" s="63"/>
      <c r="W297" s="63"/>
      <c r="X297" s="65"/>
      <c r="Y297" s="65"/>
      <c r="Z297" s="65"/>
      <c r="AA297" s="65"/>
      <c r="AB297" s="65"/>
      <c r="AC297" s="65"/>
      <c r="AD297" s="65"/>
      <c r="AE297" s="65"/>
      <c r="AF297" s="65"/>
      <c r="AG297" s="65"/>
      <c r="AH297" s="65"/>
      <c r="AI297" s="65"/>
      <c r="AJ297" s="63"/>
      <c r="AK297" s="63"/>
      <c r="AL297" s="63"/>
      <c r="AM297" s="63"/>
      <c r="AN297" s="63"/>
      <c r="AO297" s="63"/>
      <c r="AP297" s="63"/>
      <c r="AQ297" s="63"/>
      <c r="AR297" s="63"/>
      <c r="AS297" s="63"/>
      <c r="AT297" s="63"/>
      <c r="AU297" s="63"/>
    </row>
    <row r="298" ht="15.75" customHeight="1">
      <c r="A298" s="27" t="s">
        <v>139</v>
      </c>
      <c r="B298" s="42" t="s">
        <v>50</v>
      </c>
      <c r="C298" s="60">
        <v>44460.0</v>
      </c>
      <c r="D298" s="61">
        <v>4.0</v>
      </c>
      <c r="E298" s="61">
        <v>2.0</v>
      </c>
      <c r="F298" s="61">
        <v>1.0</v>
      </c>
      <c r="G298" s="63"/>
      <c r="H298" s="63"/>
      <c r="I298" s="63"/>
      <c r="J298" s="63"/>
      <c r="K298" s="63"/>
      <c r="L298" s="63"/>
      <c r="M298" s="63"/>
      <c r="N298" s="63"/>
      <c r="O298" s="63"/>
      <c r="P298" s="63"/>
      <c r="Q298" s="63"/>
      <c r="R298" s="63"/>
      <c r="S298" s="63"/>
      <c r="T298" s="63"/>
      <c r="U298" s="63"/>
      <c r="V298" s="63"/>
      <c r="W298" s="63"/>
      <c r="X298" s="65"/>
      <c r="Y298" s="65"/>
      <c r="Z298" s="65"/>
      <c r="AA298" s="65"/>
      <c r="AB298" s="65"/>
      <c r="AC298" s="65"/>
      <c r="AD298" s="65"/>
      <c r="AE298" s="65"/>
      <c r="AF298" s="65"/>
      <c r="AG298" s="65"/>
      <c r="AH298" s="65"/>
      <c r="AI298" s="65"/>
      <c r="AJ298" s="63"/>
      <c r="AK298" s="63"/>
      <c r="AL298" s="63"/>
      <c r="AM298" s="63"/>
      <c r="AN298" s="63"/>
      <c r="AO298" s="63"/>
      <c r="AP298" s="63"/>
      <c r="AQ298" s="63"/>
      <c r="AR298" s="63"/>
      <c r="AS298" s="63"/>
      <c r="AT298" s="63"/>
      <c r="AU298" s="63"/>
    </row>
    <row r="299" ht="15.75" customHeight="1">
      <c r="A299" s="27" t="s">
        <v>139</v>
      </c>
      <c r="B299" s="42" t="s">
        <v>51</v>
      </c>
      <c r="C299" s="60">
        <v>44460.0</v>
      </c>
      <c r="D299" s="61">
        <v>4.0</v>
      </c>
      <c r="E299" s="61">
        <v>1.0</v>
      </c>
      <c r="F299" s="61">
        <v>0.0</v>
      </c>
      <c r="G299" s="63"/>
      <c r="H299" s="63"/>
      <c r="I299" s="63"/>
      <c r="J299" s="63"/>
      <c r="K299" s="63"/>
      <c r="L299" s="63"/>
      <c r="M299" s="63"/>
      <c r="N299" s="63"/>
      <c r="O299" s="63"/>
      <c r="P299" s="63"/>
      <c r="Q299" s="63"/>
      <c r="R299" s="63"/>
      <c r="S299" s="63"/>
      <c r="T299" s="63"/>
      <c r="U299" s="63"/>
      <c r="V299" s="63"/>
      <c r="W299" s="63"/>
      <c r="X299" s="65"/>
      <c r="Y299" s="65"/>
      <c r="Z299" s="65"/>
      <c r="AA299" s="65"/>
      <c r="AB299" s="65"/>
      <c r="AC299" s="65"/>
      <c r="AD299" s="65"/>
      <c r="AE299" s="65"/>
      <c r="AF299" s="65"/>
      <c r="AG299" s="65"/>
      <c r="AH299" s="65"/>
      <c r="AI299" s="65"/>
      <c r="AJ299" s="63"/>
      <c r="AK299" s="63"/>
      <c r="AL299" s="63"/>
      <c r="AM299" s="63"/>
      <c r="AN299" s="63"/>
      <c r="AO299" s="63"/>
      <c r="AP299" s="63"/>
      <c r="AQ299" s="63"/>
      <c r="AR299" s="63"/>
      <c r="AS299" s="63"/>
      <c r="AT299" s="63"/>
      <c r="AU299" s="63"/>
    </row>
    <row r="300" ht="15.75" customHeight="1">
      <c r="A300" s="27" t="s">
        <v>139</v>
      </c>
      <c r="B300" s="42" t="s">
        <v>52</v>
      </c>
      <c r="C300" s="60">
        <v>44460.0</v>
      </c>
      <c r="D300" s="61">
        <v>1.0</v>
      </c>
      <c r="E300" s="61">
        <v>1.0</v>
      </c>
      <c r="F300" s="61">
        <v>2.0</v>
      </c>
      <c r="G300" s="63"/>
      <c r="H300" s="63"/>
      <c r="I300" s="63"/>
      <c r="J300" s="63"/>
      <c r="K300" s="63"/>
      <c r="L300" s="63"/>
      <c r="M300" s="63"/>
      <c r="N300" s="63"/>
      <c r="O300" s="63"/>
      <c r="P300" s="63"/>
      <c r="Q300" s="63"/>
      <c r="R300" s="63"/>
      <c r="S300" s="63"/>
      <c r="T300" s="63"/>
      <c r="U300" s="63"/>
      <c r="V300" s="63"/>
      <c r="W300" s="63"/>
      <c r="X300" s="65"/>
      <c r="Y300" s="65"/>
      <c r="Z300" s="65"/>
      <c r="AA300" s="65"/>
      <c r="AB300" s="65"/>
      <c r="AC300" s="65"/>
      <c r="AD300" s="65"/>
      <c r="AE300" s="65"/>
      <c r="AF300" s="65"/>
      <c r="AG300" s="65"/>
      <c r="AH300" s="65"/>
      <c r="AI300" s="65"/>
      <c r="AJ300" s="63"/>
      <c r="AK300" s="63"/>
      <c r="AL300" s="63"/>
      <c r="AM300" s="63"/>
      <c r="AN300" s="63"/>
      <c r="AO300" s="63"/>
      <c r="AP300" s="63"/>
      <c r="AQ300" s="63"/>
      <c r="AR300" s="63"/>
      <c r="AS300" s="63"/>
      <c r="AT300" s="63"/>
      <c r="AU300" s="63"/>
    </row>
    <row r="301" ht="15.75" customHeight="1">
      <c r="A301" s="27" t="s">
        <v>139</v>
      </c>
      <c r="B301" s="42" t="s">
        <v>53</v>
      </c>
      <c r="C301" s="60">
        <v>44460.0</v>
      </c>
      <c r="D301" s="61">
        <v>2.0</v>
      </c>
      <c r="E301" s="61">
        <v>1.0</v>
      </c>
      <c r="F301" s="61">
        <v>0.0</v>
      </c>
      <c r="G301" s="63"/>
      <c r="H301" s="63"/>
      <c r="I301" s="63"/>
      <c r="J301" s="63"/>
      <c r="K301" s="63"/>
      <c r="L301" s="63"/>
      <c r="M301" s="63"/>
      <c r="N301" s="63"/>
      <c r="O301" s="63"/>
      <c r="P301" s="63"/>
      <c r="Q301" s="63"/>
      <c r="R301" s="63"/>
      <c r="S301" s="63"/>
      <c r="T301" s="63"/>
      <c r="U301" s="63"/>
      <c r="V301" s="63"/>
      <c r="W301" s="63"/>
      <c r="X301" s="65"/>
      <c r="Y301" s="65"/>
      <c r="Z301" s="65"/>
      <c r="AA301" s="65"/>
      <c r="AB301" s="65"/>
      <c r="AC301" s="65"/>
      <c r="AD301" s="65"/>
      <c r="AE301" s="65"/>
      <c r="AF301" s="65"/>
      <c r="AG301" s="65"/>
      <c r="AH301" s="65"/>
      <c r="AI301" s="65"/>
      <c r="AJ301" s="63"/>
      <c r="AK301" s="63"/>
      <c r="AL301" s="63"/>
      <c r="AM301" s="63"/>
      <c r="AN301" s="63"/>
      <c r="AO301" s="63"/>
      <c r="AP301" s="63"/>
      <c r="AQ301" s="63"/>
      <c r="AR301" s="63"/>
      <c r="AS301" s="63"/>
      <c r="AT301" s="63"/>
      <c r="AU301" s="63"/>
    </row>
    <row r="302" ht="15.75" customHeight="1">
      <c r="A302" s="27" t="s">
        <v>139</v>
      </c>
      <c r="B302" s="42" t="s">
        <v>54</v>
      </c>
      <c r="C302" s="60">
        <v>44460.0</v>
      </c>
      <c r="D302" s="61">
        <v>1.0</v>
      </c>
      <c r="E302" s="61">
        <v>0.0</v>
      </c>
      <c r="F302" s="61">
        <v>1.0</v>
      </c>
      <c r="G302" s="63"/>
      <c r="H302" s="63"/>
      <c r="I302" s="63"/>
      <c r="J302" s="63"/>
      <c r="K302" s="63"/>
      <c r="L302" s="63"/>
      <c r="M302" s="63"/>
      <c r="N302" s="63"/>
      <c r="O302" s="63"/>
      <c r="P302" s="63"/>
      <c r="Q302" s="63"/>
      <c r="R302" s="63"/>
      <c r="S302" s="63"/>
      <c r="T302" s="63"/>
      <c r="U302" s="63"/>
      <c r="V302" s="63"/>
      <c r="W302" s="63"/>
      <c r="X302" s="65"/>
      <c r="Y302" s="65"/>
      <c r="Z302" s="65"/>
      <c r="AA302" s="65"/>
      <c r="AB302" s="65"/>
      <c r="AC302" s="65"/>
      <c r="AD302" s="65"/>
      <c r="AE302" s="65"/>
      <c r="AF302" s="65"/>
      <c r="AG302" s="65"/>
      <c r="AH302" s="65"/>
      <c r="AI302" s="65"/>
      <c r="AJ302" s="63"/>
      <c r="AK302" s="63"/>
      <c r="AL302" s="63"/>
      <c r="AM302" s="63"/>
      <c r="AN302" s="63"/>
      <c r="AO302" s="63"/>
      <c r="AP302" s="63"/>
      <c r="AQ302" s="63"/>
      <c r="AR302" s="63"/>
      <c r="AS302" s="63"/>
      <c r="AT302" s="63"/>
      <c r="AU302" s="63"/>
    </row>
    <row r="303" ht="15.75" customHeight="1">
      <c r="A303" s="27" t="s">
        <v>139</v>
      </c>
      <c r="B303" s="42" t="s">
        <v>55</v>
      </c>
      <c r="C303" s="60">
        <v>44460.0</v>
      </c>
      <c r="D303" s="61">
        <v>1.0</v>
      </c>
      <c r="E303" s="61">
        <v>0.0</v>
      </c>
      <c r="F303" s="61">
        <v>0.0</v>
      </c>
      <c r="G303" s="63"/>
      <c r="H303" s="63"/>
      <c r="I303" s="63"/>
      <c r="J303" s="63"/>
      <c r="K303" s="63"/>
      <c r="L303" s="63"/>
      <c r="M303" s="63"/>
      <c r="N303" s="63"/>
      <c r="O303" s="63"/>
      <c r="P303" s="63"/>
      <c r="Q303" s="63"/>
      <c r="R303" s="63"/>
      <c r="S303" s="63"/>
      <c r="T303" s="63"/>
      <c r="U303" s="63"/>
      <c r="V303" s="63"/>
      <c r="W303" s="63"/>
      <c r="X303" s="65"/>
      <c r="Y303" s="65"/>
      <c r="Z303" s="65"/>
      <c r="AA303" s="65"/>
      <c r="AB303" s="65"/>
      <c r="AC303" s="65"/>
      <c r="AD303" s="65"/>
      <c r="AE303" s="65"/>
      <c r="AF303" s="65"/>
      <c r="AG303" s="65"/>
      <c r="AH303" s="65"/>
      <c r="AI303" s="65"/>
      <c r="AJ303" s="63"/>
      <c r="AK303" s="63"/>
      <c r="AL303" s="63"/>
      <c r="AM303" s="63"/>
      <c r="AN303" s="63"/>
      <c r="AO303" s="63"/>
      <c r="AP303" s="63"/>
      <c r="AQ303" s="63"/>
      <c r="AR303" s="63"/>
      <c r="AS303" s="63"/>
      <c r="AT303" s="63"/>
      <c r="AU303" s="63"/>
    </row>
    <row r="304" ht="15.75" customHeight="1">
      <c r="A304" s="27" t="s">
        <v>139</v>
      </c>
      <c r="B304" s="42" t="s">
        <v>56</v>
      </c>
      <c r="C304" s="60">
        <v>44460.0</v>
      </c>
      <c r="D304" s="61">
        <v>1.0</v>
      </c>
      <c r="E304" s="61">
        <v>1.0</v>
      </c>
      <c r="F304" s="61">
        <v>0.0</v>
      </c>
      <c r="G304" s="63"/>
      <c r="H304" s="63"/>
      <c r="I304" s="63"/>
      <c r="J304" s="63"/>
      <c r="K304" s="63"/>
      <c r="L304" s="63"/>
      <c r="M304" s="63"/>
      <c r="N304" s="63"/>
      <c r="O304" s="63"/>
      <c r="P304" s="63"/>
      <c r="Q304" s="63"/>
      <c r="R304" s="63"/>
      <c r="S304" s="63"/>
      <c r="T304" s="63"/>
      <c r="U304" s="63"/>
      <c r="V304" s="63"/>
      <c r="W304" s="63"/>
      <c r="X304" s="65"/>
      <c r="Y304" s="65"/>
      <c r="Z304" s="65"/>
      <c r="AA304" s="65"/>
      <c r="AB304" s="65"/>
      <c r="AC304" s="65"/>
      <c r="AD304" s="65"/>
      <c r="AE304" s="65"/>
      <c r="AF304" s="65"/>
      <c r="AG304" s="65"/>
      <c r="AH304" s="65"/>
      <c r="AI304" s="65"/>
      <c r="AJ304" s="63"/>
      <c r="AK304" s="63"/>
      <c r="AL304" s="63"/>
      <c r="AM304" s="63"/>
      <c r="AN304" s="63"/>
      <c r="AO304" s="63"/>
      <c r="AP304" s="63"/>
      <c r="AQ304" s="63"/>
      <c r="AR304" s="63"/>
      <c r="AS304" s="63"/>
      <c r="AT304" s="63"/>
      <c r="AU304" s="63"/>
    </row>
    <row r="305" ht="15.75" customHeight="1">
      <c r="A305" s="27" t="s">
        <v>139</v>
      </c>
      <c r="B305" s="42" t="s">
        <v>57</v>
      </c>
      <c r="C305" s="60">
        <v>44460.0</v>
      </c>
      <c r="D305" s="61">
        <v>4.0</v>
      </c>
      <c r="E305" s="61">
        <v>1.0</v>
      </c>
      <c r="F305" s="61">
        <v>0.0</v>
      </c>
      <c r="G305" s="63"/>
      <c r="H305" s="63"/>
      <c r="I305" s="63"/>
      <c r="J305" s="63"/>
      <c r="K305" s="63"/>
      <c r="L305" s="63"/>
      <c r="M305" s="63"/>
      <c r="N305" s="63"/>
      <c r="O305" s="63"/>
      <c r="P305" s="63"/>
      <c r="Q305" s="63"/>
      <c r="R305" s="63"/>
      <c r="S305" s="63"/>
      <c r="T305" s="63"/>
      <c r="U305" s="63"/>
      <c r="V305" s="63"/>
      <c r="W305" s="63"/>
      <c r="X305" s="65"/>
      <c r="Y305" s="65"/>
      <c r="Z305" s="65"/>
      <c r="AA305" s="65"/>
      <c r="AB305" s="65"/>
      <c r="AC305" s="65"/>
      <c r="AD305" s="65"/>
      <c r="AE305" s="65"/>
      <c r="AF305" s="65"/>
      <c r="AG305" s="65"/>
      <c r="AH305" s="65"/>
      <c r="AI305" s="65"/>
      <c r="AJ305" s="63"/>
      <c r="AK305" s="63"/>
      <c r="AL305" s="63"/>
      <c r="AM305" s="63"/>
      <c r="AN305" s="63"/>
      <c r="AO305" s="63"/>
      <c r="AP305" s="63"/>
      <c r="AQ305" s="63"/>
      <c r="AR305" s="63"/>
      <c r="AS305" s="63"/>
      <c r="AT305" s="63"/>
      <c r="AU305" s="63"/>
    </row>
    <row r="306" ht="15.75" customHeight="1">
      <c r="A306" s="27" t="s">
        <v>139</v>
      </c>
      <c r="B306" s="42" t="s">
        <v>58</v>
      </c>
      <c r="C306" s="60">
        <v>44460.0</v>
      </c>
      <c r="D306" s="61">
        <v>1.0</v>
      </c>
      <c r="E306" s="61">
        <v>1.0</v>
      </c>
      <c r="F306" s="61">
        <v>0.0</v>
      </c>
      <c r="G306" s="63"/>
      <c r="H306" s="63"/>
      <c r="I306" s="63"/>
      <c r="J306" s="63"/>
      <c r="K306" s="63"/>
      <c r="L306" s="63"/>
      <c r="M306" s="63"/>
      <c r="N306" s="63"/>
      <c r="O306" s="63"/>
      <c r="P306" s="63"/>
      <c r="Q306" s="63"/>
      <c r="R306" s="63"/>
      <c r="S306" s="63"/>
      <c r="T306" s="63"/>
      <c r="U306" s="63"/>
      <c r="V306" s="63"/>
      <c r="W306" s="63"/>
      <c r="X306" s="65"/>
      <c r="Y306" s="65"/>
      <c r="Z306" s="65"/>
      <c r="AA306" s="65"/>
      <c r="AB306" s="65"/>
      <c r="AC306" s="65"/>
      <c r="AD306" s="65"/>
      <c r="AE306" s="65"/>
      <c r="AF306" s="65"/>
      <c r="AG306" s="65"/>
      <c r="AH306" s="65"/>
      <c r="AI306" s="65"/>
      <c r="AJ306" s="63"/>
      <c r="AK306" s="63"/>
      <c r="AL306" s="63"/>
      <c r="AM306" s="63"/>
      <c r="AN306" s="63"/>
      <c r="AO306" s="63"/>
      <c r="AP306" s="63"/>
      <c r="AQ306" s="63"/>
      <c r="AR306" s="63"/>
      <c r="AS306" s="63"/>
      <c r="AT306" s="63"/>
      <c r="AU306" s="63"/>
    </row>
    <row r="307" ht="15.75" customHeight="1">
      <c r="A307" s="27" t="s">
        <v>139</v>
      </c>
      <c r="B307" s="42" t="s">
        <v>59</v>
      </c>
      <c r="C307" s="60">
        <v>44460.0</v>
      </c>
      <c r="D307" s="61">
        <v>3.0</v>
      </c>
      <c r="E307" s="61">
        <v>1.0</v>
      </c>
      <c r="F307" s="61">
        <v>3.0</v>
      </c>
      <c r="G307" s="63"/>
      <c r="H307" s="63"/>
      <c r="I307" s="63"/>
      <c r="J307" s="63"/>
      <c r="K307" s="63"/>
      <c r="L307" s="63"/>
      <c r="M307" s="63"/>
      <c r="N307" s="63"/>
      <c r="O307" s="63"/>
      <c r="P307" s="63"/>
      <c r="Q307" s="63"/>
      <c r="R307" s="63"/>
      <c r="S307" s="63"/>
      <c r="T307" s="63"/>
      <c r="U307" s="63"/>
      <c r="V307" s="63"/>
      <c r="W307" s="63"/>
      <c r="X307" s="65"/>
      <c r="Y307" s="65"/>
      <c r="Z307" s="65"/>
      <c r="AA307" s="65"/>
      <c r="AB307" s="65"/>
      <c r="AC307" s="65"/>
      <c r="AD307" s="65"/>
      <c r="AE307" s="65"/>
      <c r="AF307" s="65"/>
      <c r="AG307" s="65"/>
      <c r="AH307" s="65"/>
      <c r="AI307" s="65"/>
      <c r="AJ307" s="63"/>
      <c r="AK307" s="63"/>
      <c r="AL307" s="63"/>
      <c r="AM307" s="63"/>
      <c r="AN307" s="63"/>
      <c r="AO307" s="63"/>
      <c r="AP307" s="63"/>
      <c r="AQ307" s="63"/>
      <c r="AR307" s="63"/>
      <c r="AS307" s="63"/>
      <c r="AT307" s="63"/>
      <c r="AU307" s="63"/>
    </row>
    <row r="308" ht="15.75" customHeight="1">
      <c r="A308" s="27" t="s">
        <v>139</v>
      </c>
      <c r="B308" s="42" t="s">
        <v>60</v>
      </c>
      <c r="C308" s="60">
        <v>44460.0</v>
      </c>
      <c r="D308" s="61">
        <v>1.0</v>
      </c>
      <c r="E308" s="61">
        <v>0.0</v>
      </c>
      <c r="F308" s="61">
        <v>1.0</v>
      </c>
      <c r="G308" s="63"/>
      <c r="H308" s="63"/>
      <c r="I308" s="63"/>
      <c r="J308" s="63"/>
      <c r="K308" s="63"/>
      <c r="L308" s="63"/>
      <c r="M308" s="63"/>
      <c r="N308" s="63"/>
      <c r="O308" s="63"/>
      <c r="P308" s="63"/>
      <c r="Q308" s="63"/>
      <c r="R308" s="63"/>
      <c r="S308" s="63"/>
      <c r="T308" s="63"/>
      <c r="U308" s="63"/>
      <c r="V308" s="63"/>
      <c r="W308" s="63"/>
      <c r="X308" s="65"/>
      <c r="Y308" s="65"/>
      <c r="Z308" s="65"/>
      <c r="AA308" s="65"/>
      <c r="AB308" s="65"/>
      <c r="AC308" s="65"/>
      <c r="AD308" s="65"/>
      <c r="AE308" s="65"/>
      <c r="AF308" s="65"/>
      <c r="AG308" s="65"/>
      <c r="AH308" s="65"/>
      <c r="AI308" s="65"/>
      <c r="AJ308" s="63"/>
      <c r="AK308" s="63"/>
      <c r="AL308" s="63"/>
      <c r="AM308" s="63"/>
      <c r="AN308" s="63"/>
      <c r="AO308" s="63"/>
      <c r="AP308" s="63"/>
      <c r="AQ308" s="63"/>
      <c r="AR308" s="63"/>
      <c r="AS308" s="63"/>
      <c r="AT308" s="63"/>
      <c r="AU308" s="63"/>
    </row>
    <row r="309" ht="15.75" customHeight="1">
      <c r="A309" s="27" t="s">
        <v>139</v>
      </c>
      <c r="B309" s="35" t="s">
        <v>27</v>
      </c>
      <c r="C309" s="60">
        <v>44490.0</v>
      </c>
      <c r="D309" s="61">
        <v>4.0</v>
      </c>
      <c r="E309" s="61">
        <v>0.0</v>
      </c>
      <c r="F309" s="61">
        <v>0.0</v>
      </c>
      <c r="G309" s="63"/>
      <c r="H309" s="63"/>
      <c r="I309" s="63"/>
      <c r="J309" s="63"/>
      <c r="K309" s="63"/>
      <c r="L309" s="63"/>
      <c r="M309" s="63"/>
      <c r="N309" s="63"/>
      <c r="O309" s="63"/>
      <c r="P309" s="63"/>
      <c r="Q309" s="63"/>
      <c r="R309" s="63"/>
      <c r="S309" s="63"/>
      <c r="T309" s="63"/>
      <c r="U309" s="63"/>
      <c r="V309" s="63"/>
      <c r="W309" s="63"/>
      <c r="X309" s="65"/>
      <c r="Y309" s="65"/>
      <c r="Z309" s="65"/>
      <c r="AA309" s="65"/>
      <c r="AB309" s="65"/>
      <c r="AC309" s="65"/>
      <c r="AD309" s="65"/>
      <c r="AE309" s="65"/>
      <c r="AF309" s="65"/>
      <c r="AG309" s="65"/>
      <c r="AH309" s="65"/>
      <c r="AI309" s="65"/>
      <c r="AJ309" s="63"/>
      <c r="AK309" s="63"/>
      <c r="AL309" s="63"/>
      <c r="AM309" s="63"/>
      <c r="AN309" s="63"/>
      <c r="AO309" s="63"/>
      <c r="AP309" s="63"/>
      <c r="AQ309" s="63"/>
      <c r="AR309" s="63"/>
      <c r="AS309" s="63"/>
      <c r="AT309" s="63"/>
      <c r="AU309" s="63"/>
    </row>
    <row r="310" ht="15.75" customHeight="1">
      <c r="A310" s="27" t="s">
        <v>139</v>
      </c>
      <c r="B310" s="42" t="s">
        <v>28</v>
      </c>
      <c r="C310" s="60">
        <v>44490.0</v>
      </c>
      <c r="D310" s="61">
        <v>3.0</v>
      </c>
      <c r="E310" s="61">
        <v>1.0</v>
      </c>
      <c r="F310" s="61">
        <v>3.0</v>
      </c>
      <c r="G310" s="63"/>
      <c r="H310" s="63"/>
      <c r="I310" s="63"/>
      <c r="J310" s="63"/>
      <c r="K310" s="63"/>
      <c r="L310" s="63"/>
      <c r="M310" s="63"/>
      <c r="N310" s="63"/>
      <c r="O310" s="63"/>
      <c r="P310" s="63"/>
      <c r="Q310" s="63"/>
      <c r="R310" s="63"/>
      <c r="S310" s="63"/>
      <c r="T310" s="63"/>
      <c r="U310" s="63"/>
      <c r="V310" s="63"/>
      <c r="W310" s="63"/>
      <c r="X310" s="65"/>
      <c r="Y310" s="65"/>
      <c r="Z310" s="65"/>
      <c r="AA310" s="65"/>
      <c r="AB310" s="65"/>
      <c r="AC310" s="65"/>
      <c r="AD310" s="65"/>
      <c r="AE310" s="65"/>
      <c r="AF310" s="65"/>
      <c r="AG310" s="65"/>
      <c r="AH310" s="65"/>
      <c r="AI310" s="65"/>
      <c r="AJ310" s="63"/>
      <c r="AK310" s="63"/>
      <c r="AL310" s="63"/>
      <c r="AM310" s="63"/>
      <c r="AN310" s="63"/>
      <c r="AO310" s="63"/>
      <c r="AP310" s="63"/>
      <c r="AQ310" s="63"/>
      <c r="AR310" s="63"/>
      <c r="AS310" s="63"/>
      <c r="AT310" s="63"/>
      <c r="AU310" s="63"/>
    </row>
    <row r="311" ht="15.75" customHeight="1">
      <c r="A311" s="27" t="s">
        <v>139</v>
      </c>
      <c r="B311" s="42" t="s">
        <v>29</v>
      </c>
      <c r="C311" s="60">
        <v>44490.0</v>
      </c>
      <c r="D311" s="61">
        <v>1.0</v>
      </c>
      <c r="E311" s="61">
        <v>1.0</v>
      </c>
      <c r="F311" s="61">
        <v>0.0</v>
      </c>
      <c r="G311" s="63"/>
      <c r="H311" s="63"/>
      <c r="I311" s="63"/>
      <c r="J311" s="63"/>
      <c r="K311" s="63"/>
      <c r="L311" s="63"/>
      <c r="M311" s="63"/>
      <c r="N311" s="63"/>
      <c r="O311" s="63"/>
      <c r="P311" s="63"/>
      <c r="Q311" s="63"/>
      <c r="R311" s="63"/>
      <c r="S311" s="63"/>
      <c r="T311" s="63"/>
      <c r="U311" s="63"/>
      <c r="V311" s="63"/>
      <c r="W311" s="63"/>
      <c r="X311" s="65"/>
      <c r="Y311" s="65"/>
      <c r="Z311" s="65"/>
      <c r="AA311" s="65"/>
      <c r="AB311" s="65"/>
      <c r="AC311" s="65"/>
      <c r="AD311" s="65"/>
      <c r="AE311" s="65"/>
      <c r="AF311" s="65"/>
      <c r="AG311" s="65"/>
      <c r="AH311" s="65"/>
      <c r="AI311" s="65"/>
      <c r="AJ311" s="63"/>
      <c r="AK311" s="63"/>
      <c r="AL311" s="63"/>
      <c r="AM311" s="63"/>
      <c r="AN311" s="63"/>
      <c r="AO311" s="63"/>
      <c r="AP311" s="63"/>
      <c r="AQ311" s="63"/>
      <c r="AR311" s="63"/>
      <c r="AS311" s="63"/>
      <c r="AT311" s="63"/>
      <c r="AU311" s="63"/>
    </row>
    <row r="312" ht="15.75" customHeight="1">
      <c r="A312" s="27" t="s">
        <v>139</v>
      </c>
      <c r="B312" s="42" t="s">
        <v>30</v>
      </c>
      <c r="C312" s="60">
        <v>44490.0</v>
      </c>
      <c r="D312" s="61">
        <v>1.0</v>
      </c>
      <c r="E312" s="61">
        <v>4.0</v>
      </c>
      <c r="F312" s="61">
        <v>1.0</v>
      </c>
      <c r="G312" s="63"/>
      <c r="H312" s="63"/>
      <c r="I312" s="63"/>
      <c r="J312" s="63"/>
      <c r="K312" s="63"/>
      <c r="L312" s="63"/>
      <c r="M312" s="63"/>
      <c r="N312" s="63"/>
      <c r="O312" s="63"/>
      <c r="P312" s="63"/>
      <c r="Q312" s="63"/>
      <c r="R312" s="63"/>
      <c r="S312" s="63"/>
      <c r="T312" s="63"/>
      <c r="U312" s="63"/>
      <c r="V312" s="63"/>
      <c r="W312" s="63"/>
      <c r="X312" s="65"/>
      <c r="Y312" s="65"/>
      <c r="Z312" s="65"/>
      <c r="AA312" s="65"/>
      <c r="AB312" s="65"/>
      <c r="AC312" s="65"/>
      <c r="AD312" s="65"/>
      <c r="AE312" s="65"/>
      <c r="AF312" s="65"/>
      <c r="AG312" s="65"/>
      <c r="AH312" s="65"/>
      <c r="AI312" s="65"/>
      <c r="AJ312" s="63"/>
      <c r="AK312" s="63"/>
      <c r="AL312" s="63"/>
      <c r="AM312" s="63"/>
      <c r="AN312" s="63"/>
      <c r="AO312" s="63"/>
      <c r="AP312" s="63"/>
      <c r="AQ312" s="63"/>
      <c r="AR312" s="63"/>
      <c r="AS312" s="63"/>
      <c r="AT312" s="63"/>
      <c r="AU312" s="63"/>
    </row>
    <row r="313" ht="15.75" customHeight="1">
      <c r="A313" s="27" t="s">
        <v>139</v>
      </c>
      <c r="B313" s="42" t="s">
        <v>31</v>
      </c>
      <c r="C313" s="60">
        <v>44490.0</v>
      </c>
      <c r="D313" s="61">
        <v>1.0</v>
      </c>
      <c r="E313" s="61">
        <v>0.0</v>
      </c>
      <c r="F313" s="61">
        <v>0.0</v>
      </c>
      <c r="G313" s="63"/>
      <c r="H313" s="63"/>
      <c r="I313" s="63"/>
      <c r="J313" s="63"/>
      <c r="K313" s="63"/>
      <c r="L313" s="63"/>
      <c r="M313" s="63"/>
      <c r="N313" s="63"/>
      <c r="O313" s="63"/>
      <c r="P313" s="63"/>
      <c r="Q313" s="63"/>
      <c r="R313" s="63"/>
      <c r="S313" s="63"/>
      <c r="T313" s="63"/>
      <c r="U313" s="63"/>
      <c r="V313" s="63"/>
      <c r="W313" s="63"/>
      <c r="X313" s="65"/>
      <c r="Y313" s="65"/>
      <c r="Z313" s="65"/>
      <c r="AA313" s="65"/>
      <c r="AB313" s="65"/>
      <c r="AC313" s="65"/>
      <c r="AD313" s="65"/>
      <c r="AE313" s="65"/>
      <c r="AF313" s="65"/>
      <c r="AG313" s="65"/>
      <c r="AH313" s="65"/>
      <c r="AI313" s="65"/>
      <c r="AJ313" s="63"/>
      <c r="AK313" s="63"/>
      <c r="AL313" s="63"/>
      <c r="AM313" s="63"/>
      <c r="AN313" s="63"/>
      <c r="AO313" s="63"/>
      <c r="AP313" s="63"/>
      <c r="AQ313" s="63"/>
      <c r="AR313" s="63"/>
      <c r="AS313" s="63"/>
      <c r="AT313" s="63"/>
      <c r="AU313" s="63"/>
    </row>
    <row r="314" ht="15.75" customHeight="1">
      <c r="A314" s="27" t="s">
        <v>139</v>
      </c>
      <c r="B314" s="42" t="s">
        <v>32</v>
      </c>
      <c r="C314" s="60">
        <v>44490.0</v>
      </c>
      <c r="D314" s="61">
        <v>1.0</v>
      </c>
      <c r="E314" s="61">
        <v>1.0</v>
      </c>
      <c r="F314" s="61">
        <v>0.0</v>
      </c>
      <c r="G314" s="63"/>
      <c r="H314" s="63"/>
      <c r="I314" s="63"/>
      <c r="J314" s="63"/>
      <c r="K314" s="63"/>
      <c r="L314" s="63"/>
      <c r="M314" s="63"/>
      <c r="N314" s="63"/>
      <c r="O314" s="63"/>
      <c r="P314" s="63"/>
      <c r="Q314" s="63"/>
      <c r="R314" s="63"/>
      <c r="S314" s="63"/>
      <c r="T314" s="63"/>
      <c r="U314" s="63"/>
      <c r="V314" s="63"/>
      <c r="W314" s="63"/>
      <c r="X314" s="65"/>
      <c r="Y314" s="65"/>
      <c r="Z314" s="65"/>
      <c r="AA314" s="65"/>
      <c r="AB314" s="65"/>
      <c r="AC314" s="65"/>
      <c r="AD314" s="65"/>
      <c r="AE314" s="65"/>
      <c r="AF314" s="65"/>
      <c r="AG314" s="65"/>
      <c r="AH314" s="65"/>
      <c r="AI314" s="65"/>
      <c r="AJ314" s="63"/>
      <c r="AK314" s="63"/>
      <c r="AL314" s="63"/>
      <c r="AM314" s="63"/>
      <c r="AN314" s="63"/>
      <c r="AO314" s="63"/>
      <c r="AP314" s="63"/>
      <c r="AQ314" s="63"/>
      <c r="AR314" s="63"/>
      <c r="AS314" s="63"/>
      <c r="AT314" s="63"/>
      <c r="AU314" s="63"/>
    </row>
    <row r="315" ht="15.75" customHeight="1">
      <c r="A315" s="27" t="s">
        <v>139</v>
      </c>
      <c r="B315" s="42" t="s">
        <v>33</v>
      </c>
      <c r="C315" s="60">
        <v>44490.0</v>
      </c>
      <c r="D315" s="61">
        <v>1.0</v>
      </c>
      <c r="E315" s="61">
        <v>1.0</v>
      </c>
      <c r="F315" s="61">
        <v>0.0</v>
      </c>
      <c r="G315" s="63"/>
      <c r="H315" s="63"/>
      <c r="I315" s="63"/>
      <c r="J315" s="63"/>
      <c r="K315" s="63"/>
      <c r="L315" s="63"/>
      <c r="M315" s="63"/>
      <c r="N315" s="63"/>
      <c r="O315" s="63"/>
      <c r="P315" s="63"/>
      <c r="Q315" s="63"/>
      <c r="R315" s="63"/>
      <c r="S315" s="63"/>
      <c r="T315" s="63"/>
      <c r="U315" s="63"/>
      <c r="V315" s="63"/>
      <c r="W315" s="63"/>
      <c r="X315" s="65"/>
      <c r="Y315" s="65"/>
      <c r="Z315" s="65"/>
      <c r="AA315" s="65"/>
      <c r="AB315" s="65"/>
      <c r="AC315" s="65"/>
      <c r="AD315" s="65"/>
      <c r="AE315" s="65"/>
      <c r="AF315" s="65"/>
      <c r="AG315" s="65"/>
      <c r="AH315" s="65"/>
      <c r="AI315" s="65"/>
      <c r="AJ315" s="63"/>
      <c r="AK315" s="63"/>
      <c r="AL315" s="63"/>
      <c r="AM315" s="63"/>
      <c r="AN315" s="63"/>
      <c r="AO315" s="63"/>
      <c r="AP315" s="63"/>
      <c r="AQ315" s="63"/>
      <c r="AR315" s="63"/>
      <c r="AS315" s="63"/>
      <c r="AT315" s="63"/>
      <c r="AU315" s="63"/>
    </row>
    <row r="316" ht="15.75" customHeight="1">
      <c r="A316" s="27" t="s">
        <v>139</v>
      </c>
      <c r="B316" s="35" t="s">
        <v>34</v>
      </c>
      <c r="C316" s="60">
        <v>44490.0</v>
      </c>
      <c r="D316" s="61">
        <v>1.0</v>
      </c>
      <c r="E316" s="61">
        <v>0.0</v>
      </c>
      <c r="F316" s="61">
        <v>1.0</v>
      </c>
      <c r="G316" s="63"/>
      <c r="H316" s="63"/>
      <c r="I316" s="63"/>
      <c r="J316" s="63"/>
      <c r="K316" s="63"/>
      <c r="L316" s="63"/>
      <c r="M316" s="63"/>
      <c r="N316" s="63"/>
      <c r="O316" s="63"/>
      <c r="P316" s="63"/>
      <c r="Q316" s="63"/>
      <c r="R316" s="63"/>
      <c r="S316" s="63"/>
      <c r="T316" s="63"/>
      <c r="U316" s="63"/>
      <c r="V316" s="63"/>
      <c r="W316" s="63"/>
      <c r="X316" s="65"/>
      <c r="Y316" s="65"/>
      <c r="Z316" s="65"/>
      <c r="AA316" s="65"/>
      <c r="AB316" s="65"/>
      <c r="AC316" s="65"/>
      <c r="AD316" s="65"/>
      <c r="AE316" s="65"/>
      <c r="AF316" s="65"/>
      <c r="AG316" s="65"/>
      <c r="AH316" s="65"/>
      <c r="AI316" s="65"/>
      <c r="AJ316" s="63"/>
      <c r="AK316" s="63"/>
      <c r="AL316" s="63"/>
      <c r="AM316" s="63"/>
      <c r="AN316" s="63"/>
      <c r="AO316" s="63"/>
      <c r="AP316" s="63"/>
      <c r="AQ316" s="63"/>
      <c r="AR316" s="63"/>
      <c r="AS316" s="63"/>
      <c r="AT316" s="63"/>
      <c r="AU316" s="63"/>
    </row>
    <row r="317" ht="15.75" customHeight="1">
      <c r="A317" s="27" t="s">
        <v>139</v>
      </c>
      <c r="B317" s="35" t="s">
        <v>35</v>
      </c>
      <c r="C317" s="60">
        <v>44490.0</v>
      </c>
      <c r="D317" s="61">
        <v>1.0</v>
      </c>
      <c r="E317" s="61">
        <v>1.0</v>
      </c>
      <c r="F317" s="61">
        <v>0.0</v>
      </c>
      <c r="G317" s="63"/>
      <c r="H317" s="63"/>
      <c r="I317" s="63"/>
      <c r="J317" s="63"/>
      <c r="K317" s="63"/>
      <c r="L317" s="63"/>
      <c r="M317" s="63"/>
      <c r="N317" s="63"/>
      <c r="O317" s="63"/>
      <c r="P317" s="63"/>
      <c r="Q317" s="63"/>
      <c r="R317" s="63"/>
      <c r="S317" s="63"/>
      <c r="T317" s="63"/>
      <c r="U317" s="63"/>
      <c r="V317" s="63"/>
      <c r="W317" s="63"/>
      <c r="X317" s="65"/>
      <c r="Y317" s="65"/>
      <c r="Z317" s="65"/>
      <c r="AA317" s="65"/>
      <c r="AB317" s="65"/>
      <c r="AC317" s="65"/>
      <c r="AD317" s="65"/>
      <c r="AE317" s="65"/>
      <c r="AF317" s="65"/>
      <c r="AG317" s="65"/>
      <c r="AH317" s="65"/>
      <c r="AI317" s="65"/>
      <c r="AJ317" s="63"/>
      <c r="AK317" s="63"/>
      <c r="AL317" s="63"/>
      <c r="AM317" s="63"/>
      <c r="AN317" s="63"/>
      <c r="AO317" s="63"/>
      <c r="AP317" s="63"/>
      <c r="AQ317" s="63"/>
      <c r="AR317" s="63"/>
      <c r="AS317" s="63"/>
      <c r="AT317" s="63"/>
      <c r="AU317" s="63"/>
    </row>
    <row r="318" ht="15.75" customHeight="1">
      <c r="A318" s="27" t="s">
        <v>139</v>
      </c>
      <c r="B318" s="42" t="s">
        <v>36</v>
      </c>
      <c r="C318" s="60">
        <v>44490.0</v>
      </c>
      <c r="D318" s="61">
        <v>1.0</v>
      </c>
      <c r="E318" s="61">
        <v>1.0</v>
      </c>
      <c r="F318" s="61">
        <v>0.0</v>
      </c>
      <c r="G318" s="63"/>
      <c r="H318" s="63"/>
      <c r="I318" s="63"/>
      <c r="J318" s="63"/>
      <c r="K318" s="63"/>
      <c r="L318" s="63"/>
      <c r="M318" s="63"/>
      <c r="N318" s="63"/>
      <c r="O318" s="63"/>
      <c r="P318" s="63"/>
      <c r="Q318" s="63"/>
      <c r="R318" s="63"/>
      <c r="S318" s="63"/>
      <c r="T318" s="63"/>
      <c r="U318" s="63"/>
      <c r="V318" s="63"/>
      <c r="W318" s="63"/>
      <c r="X318" s="65"/>
      <c r="Y318" s="65"/>
      <c r="Z318" s="65"/>
      <c r="AA318" s="65"/>
      <c r="AB318" s="65"/>
      <c r="AC318" s="65"/>
      <c r="AD318" s="65"/>
      <c r="AE318" s="65"/>
      <c r="AF318" s="65"/>
      <c r="AG318" s="65"/>
      <c r="AH318" s="65"/>
      <c r="AI318" s="65"/>
      <c r="AJ318" s="63"/>
      <c r="AK318" s="63"/>
      <c r="AL318" s="63"/>
      <c r="AM318" s="63"/>
      <c r="AN318" s="63"/>
      <c r="AO318" s="63"/>
      <c r="AP318" s="63"/>
      <c r="AQ318" s="63"/>
      <c r="AR318" s="63"/>
      <c r="AS318" s="63"/>
      <c r="AT318" s="63"/>
      <c r="AU318" s="63"/>
    </row>
    <row r="319" ht="15.75" customHeight="1">
      <c r="A319" s="27" t="s">
        <v>139</v>
      </c>
      <c r="B319" s="42" t="s">
        <v>37</v>
      </c>
      <c r="C319" s="60">
        <v>44490.0</v>
      </c>
      <c r="D319" s="61">
        <v>1.0</v>
      </c>
      <c r="E319" s="61">
        <v>2.0</v>
      </c>
      <c r="F319" s="61">
        <v>0.0</v>
      </c>
      <c r="G319" s="63"/>
      <c r="H319" s="63"/>
      <c r="I319" s="63"/>
      <c r="J319" s="63"/>
      <c r="K319" s="63"/>
      <c r="L319" s="63"/>
      <c r="M319" s="63"/>
      <c r="N319" s="63"/>
      <c r="O319" s="63"/>
      <c r="P319" s="63"/>
      <c r="Q319" s="63"/>
      <c r="R319" s="63"/>
      <c r="S319" s="63"/>
      <c r="T319" s="63"/>
      <c r="U319" s="63"/>
      <c r="V319" s="63"/>
      <c r="W319" s="63"/>
      <c r="X319" s="65"/>
      <c r="Y319" s="65"/>
      <c r="Z319" s="65"/>
      <c r="AA319" s="65"/>
      <c r="AB319" s="65"/>
      <c r="AC319" s="65"/>
      <c r="AD319" s="65"/>
      <c r="AE319" s="65"/>
      <c r="AF319" s="65"/>
      <c r="AG319" s="65"/>
      <c r="AH319" s="65"/>
      <c r="AI319" s="65"/>
      <c r="AJ319" s="63"/>
      <c r="AK319" s="63"/>
      <c r="AL319" s="63"/>
      <c r="AM319" s="63"/>
      <c r="AN319" s="63"/>
      <c r="AO319" s="63"/>
      <c r="AP319" s="63"/>
      <c r="AQ319" s="63"/>
      <c r="AR319" s="63"/>
      <c r="AS319" s="63"/>
      <c r="AT319" s="63"/>
      <c r="AU319" s="63"/>
    </row>
    <row r="320" ht="15.75" customHeight="1">
      <c r="A320" s="27" t="s">
        <v>139</v>
      </c>
      <c r="B320" s="42" t="s">
        <v>38</v>
      </c>
      <c r="C320" s="60">
        <v>44490.0</v>
      </c>
      <c r="D320" s="61">
        <v>1.0</v>
      </c>
      <c r="E320" s="61">
        <v>0.0</v>
      </c>
      <c r="F320" s="61">
        <v>0.0</v>
      </c>
      <c r="G320" s="63"/>
      <c r="H320" s="63"/>
      <c r="I320" s="63"/>
      <c r="J320" s="63"/>
      <c r="K320" s="63"/>
      <c r="L320" s="63"/>
      <c r="M320" s="63"/>
      <c r="N320" s="63"/>
      <c r="O320" s="63"/>
      <c r="P320" s="63"/>
      <c r="Q320" s="63"/>
      <c r="R320" s="63"/>
      <c r="S320" s="63"/>
      <c r="T320" s="63"/>
      <c r="U320" s="63"/>
      <c r="V320" s="63"/>
      <c r="W320" s="63"/>
      <c r="X320" s="65"/>
      <c r="Y320" s="65"/>
      <c r="Z320" s="65"/>
      <c r="AA320" s="65"/>
      <c r="AB320" s="65"/>
      <c r="AC320" s="65"/>
      <c r="AD320" s="65"/>
      <c r="AE320" s="65"/>
      <c r="AF320" s="65"/>
      <c r="AG320" s="65"/>
      <c r="AH320" s="65"/>
      <c r="AI320" s="65"/>
      <c r="AJ320" s="63"/>
      <c r="AK320" s="63"/>
      <c r="AL320" s="63"/>
      <c r="AM320" s="63"/>
      <c r="AN320" s="63"/>
      <c r="AO320" s="63"/>
      <c r="AP320" s="63"/>
      <c r="AQ320" s="63"/>
      <c r="AR320" s="63"/>
      <c r="AS320" s="63"/>
      <c r="AT320" s="63"/>
      <c r="AU320" s="63"/>
    </row>
    <row r="321" ht="15.75" customHeight="1">
      <c r="A321" s="27" t="s">
        <v>139</v>
      </c>
      <c r="B321" s="42" t="s">
        <v>39</v>
      </c>
      <c r="C321" s="60">
        <v>44490.0</v>
      </c>
      <c r="D321" s="61">
        <v>3.0</v>
      </c>
      <c r="E321" s="61">
        <v>0.0</v>
      </c>
      <c r="F321" s="61">
        <v>1.0</v>
      </c>
      <c r="G321" s="63"/>
      <c r="H321" s="63"/>
      <c r="I321" s="63"/>
      <c r="J321" s="63"/>
      <c r="K321" s="63"/>
      <c r="L321" s="63"/>
      <c r="M321" s="63"/>
      <c r="N321" s="63"/>
      <c r="O321" s="63"/>
      <c r="P321" s="63"/>
      <c r="Q321" s="63"/>
      <c r="R321" s="63"/>
      <c r="S321" s="63"/>
      <c r="T321" s="63"/>
      <c r="U321" s="63"/>
      <c r="V321" s="63"/>
      <c r="W321" s="63"/>
      <c r="X321" s="65"/>
      <c r="Y321" s="65"/>
      <c r="Z321" s="65"/>
      <c r="AA321" s="65"/>
      <c r="AB321" s="65"/>
      <c r="AC321" s="65"/>
      <c r="AD321" s="65"/>
      <c r="AE321" s="65"/>
      <c r="AF321" s="65"/>
      <c r="AG321" s="65"/>
      <c r="AH321" s="65"/>
      <c r="AI321" s="65"/>
      <c r="AJ321" s="63"/>
      <c r="AK321" s="63"/>
      <c r="AL321" s="63"/>
      <c r="AM321" s="63"/>
      <c r="AN321" s="63"/>
      <c r="AO321" s="63"/>
      <c r="AP321" s="63"/>
      <c r="AQ321" s="63"/>
      <c r="AR321" s="63"/>
      <c r="AS321" s="63"/>
      <c r="AT321" s="63"/>
      <c r="AU321" s="63"/>
    </row>
    <row r="322" ht="15.75" customHeight="1">
      <c r="A322" s="27" t="s">
        <v>139</v>
      </c>
      <c r="B322" s="42" t="s">
        <v>40</v>
      </c>
      <c r="C322" s="60">
        <v>44490.0</v>
      </c>
      <c r="D322" s="61">
        <v>1.0</v>
      </c>
      <c r="E322" s="61">
        <v>1.0</v>
      </c>
      <c r="F322" s="61">
        <v>0.0</v>
      </c>
      <c r="G322" s="63"/>
      <c r="H322" s="63"/>
      <c r="I322" s="63"/>
      <c r="J322" s="63"/>
      <c r="K322" s="63"/>
      <c r="L322" s="63"/>
      <c r="M322" s="63"/>
      <c r="N322" s="63"/>
      <c r="O322" s="63"/>
      <c r="P322" s="63"/>
      <c r="Q322" s="63"/>
      <c r="R322" s="63"/>
      <c r="S322" s="63"/>
      <c r="T322" s="63"/>
      <c r="U322" s="63"/>
      <c r="V322" s="63"/>
      <c r="W322" s="63"/>
      <c r="X322" s="65"/>
      <c r="Y322" s="65"/>
      <c r="Z322" s="65"/>
      <c r="AA322" s="65"/>
      <c r="AB322" s="65"/>
      <c r="AC322" s="65"/>
      <c r="AD322" s="65"/>
      <c r="AE322" s="65"/>
      <c r="AF322" s="65"/>
      <c r="AG322" s="65"/>
      <c r="AH322" s="65"/>
      <c r="AI322" s="65"/>
      <c r="AJ322" s="63"/>
      <c r="AK322" s="63"/>
      <c r="AL322" s="63"/>
      <c r="AM322" s="63"/>
      <c r="AN322" s="63"/>
      <c r="AO322" s="63"/>
      <c r="AP322" s="63"/>
      <c r="AQ322" s="63"/>
      <c r="AR322" s="63"/>
      <c r="AS322" s="63"/>
      <c r="AT322" s="63"/>
      <c r="AU322" s="63"/>
    </row>
    <row r="323" ht="15.75" customHeight="1">
      <c r="A323" s="27" t="s">
        <v>139</v>
      </c>
      <c r="B323" s="42" t="s">
        <v>41</v>
      </c>
      <c r="C323" s="60">
        <v>44490.0</v>
      </c>
      <c r="D323" s="61">
        <v>1.0</v>
      </c>
      <c r="E323" s="61">
        <v>1.0</v>
      </c>
      <c r="F323" s="61">
        <v>1.0</v>
      </c>
      <c r="G323" s="63"/>
      <c r="H323" s="63"/>
      <c r="I323" s="63"/>
      <c r="J323" s="63"/>
      <c r="K323" s="63"/>
      <c r="L323" s="63"/>
      <c r="M323" s="63"/>
      <c r="N323" s="63"/>
      <c r="O323" s="63"/>
      <c r="P323" s="63"/>
      <c r="Q323" s="63"/>
      <c r="R323" s="63"/>
      <c r="S323" s="63"/>
      <c r="T323" s="63"/>
      <c r="U323" s="63"/>
      <c r="V323" s="63"/>
      <c r="W323" s="63"/>
      <c r="X323" s="65"/>
      <c r="Y323" s="65"/>
      <c r="Z323" s="65"/>
      <c r="AA323" s="65"/>
      <c r="AB323" s="65"/>
      <c r="AC323" s="65"/>
      <c r="AD323" s="65"/>
      <c r="AE323" s="65"/>
      <c r="AF323" s="65"/>
      <c r="AG323" s="65"/>
      <c r="AH323" s="65"/>
      <c r="AI323" s="65"/>
      <c r="AJ323" s="63"/>
      <c r="AK323" s="63"/>
      <c r="AL323" s="63"/>
      <c r="AM323" s="63"/>
      <c r="AN323" s="63"/>
      <c r="AO323" s="63"/>
      <c r="AP323" s="63"/>
      <c r="AQ323" s="63"/>
      <c r="AR323" s="63"/>
      <c r="AS323" s="63"/>
      <c r="AT323" s="63"/>
      <c r="AU323" s="63"/>
    </row>
    <row r="324" ht="15.75" customHeight="1">
      <c r="A324" s="27" t="s">
        <v>139</v>
      </c>
      <c r="B324" s="42" t="s">
        <v>42</v>
      </c>
      <c r="C324" s="60">
        <v>44490.0</v>
      </c>
      <c r="D324" s="61">
        <v>1.0</v>
      </c>
      <c r="E324" s="61">
        <v>0.0</v>
      </c>
      <c r="F324" s="61">
        <v>0.0</v>
      </c>
      <c r="G324" s="63"/>
      <c r="H324" s="63"/>
      <c r="I324" s="63"/>
      <c r="J324" s="63"/>
      <c r="K324" s="63"/>
      <c r="L324" s="63"/>
      <c r="M324" s="63"/>
      <c r="N324" s="63"/>
      <c r="O324" s="63"/>
      <c r="P324" s="63"/>
      <c r="Q324" s="63"/>
      <c r="R324" s="63"/>
      <c r="S324" s="63"/>
      <c r="T324" s="63"/>
      <c r="U324" s="63"/>
      <c r="V324" s="63"/>
      <c r="W324" s="63"/>
      <c r="X324" s="65"/>
      <c r="Y324" s="65"/>
      <c r="Z324" s="65"/>
      <c r="AA324" s="65"/>
      <c r="AB324" s="65"/>
      <c r="AC324" s="65"/>
      <c r="AD324" s="65"/>
      <c r="AE324" s="65"/>
      <c r="AF324" s="65"/>
      <c r="AG324" s="65"/>
      <c r="AH324" s="65"/>
      <c r="AI324" s="65"/>
      <c r="AJ324" s="63"/>
      <c r="AK324" s="63"/>
      <c r="AL324" s="63"/>
      <c r="AM324" s="63"/>
      <c r="AN324" s="63"/>
      <c r="AO324" s="63"/>
      <c r="AP324" s="63"/>
      <c r="AQ324" s="63"/>
      <c r="AR324" s="63"/>
      <c r="AS324" s="63"/>
      <c r="AT324" s="63"/>
      <c r="AU324" s="63"/>
    </row>
    <row r="325" ht="15.75" customHeight="1">
      <c r="A325" s="27" t="s">
        <v>139</v>
      </c>
      <c r="B325" s="42" t="s">
        <v>43</v>
      </c>
      <c r="C325" s="60">
        <v>44490.0</v>
      </c>
      <c r="D325" s="61">
        <v>1.0</v>
      </c>
      <c r="E325" s="61">
        <v>1.0</v>
      </c>
      <c r="F325" s="61">
        <v>0.0</v>
      </c>
      <c r="G325" s="63"/>
      <c r="H325" s="63"/>
      <c r="I325" s="63"/>
      <c r="J325" s="63"/>
      <c r="K325" s="63"/>
      <c r="L325" s="63"/>
      <c r="M325" s="63"/>
      <c r="N325" s="63"/>
      <c r="O325" s="63"/>
      <c r="P325" s="63"/>
      <c r="Q325" s="63"/>
      <c r="R325" s="63"/>
      <c r="S325" s="63"/>
      <c r="T325" s="63"/>
      <c r="U325" s="63"/>
      <c r="V325" s="63"/>
      <c r="W325" s="63"/>
      <c r="X325" s="65"/>
      <c r="Y325" s="65"/>
      <c r="Z325" s="65"/>
      <c r="AA325" s="65"/>
      <c r="AB325" s="65"/>
      <c r="AC325" s="65"/>
      <c r="AD325" s="65"/>
      <c r="AE325" s="65"/>
      <c r="AF325" s="65"/>
      <c r="AG325" s="65"/>
      <c r="AH325" s="65"/>
      <c r="AI325" s="65"/>
      <c r="AJ325" s="63"/>
      <c r="AK325" s="63"/>
      <c r="AL325" s="63"/>
      <c r="AM325" s="63"/>
      <c r="AN325" s="63"/>
      <c r="AO325" s="63"/>
      <c r="AP325" s="63"/>
      <c r="AQ325" s="63"/>
      <c r="AR325" s="63"/>
      <c r="AS325" s="63"/>
      <c r="AT325" s="63"/>
      <c r="AU325" s="63"/>
    </row>
    <row r="326" ht="15.75" customHeight="1">
      <c r="A326" s="27" t="s">
        <v>139</v>
      </c>
      <c r="B326" s="42" t="s">
        <v>44</v>
      </c>
      <c r="C326" s="60">
        <v>44490.0</v>
      </c>
      <c r="D326" s="61">
        <v>1.0</v>
      </c>
      <c r="E326" s="61">
        <v>1.0</v>
      </c>
      <c r="F326" s="61">
        <v>0.0</v>
      </c>
      <c r="G326" s="63"/>
      <c r="H326" s="63"/>
      <c r="I326" s="63"/>
      <c r="J326" s="63"/>
      <c r="K326" s="63"/>
      <c r="L326" s="63"/>
      <c r="M326" s="63"/>
      <c r="N326" s="63"/>
      <c r="O326" s="63"/>
      <c r="P326" s="63"/>
      <c r="Q326" s="63"/>
      <c r="R326" s="63"/>
      <c r="S326" s="63"/>
      <c r="T326" s="63"/>
      <c r="U326" s="63"/>
      <c r="V326" s="63"/>
      <c r="W326" s="63"/>
      <c r="X326" s="65"/>
      <c r="Y326" s="65"/>
      <c r="Z326" s="65"/>
      <c r="AA326" s="65"/>
      <c r="AB326" s="65"/>
      <c r="AC326" s="65"/>
      <c r="AD326" s="65"/>
      <c r="AE326" s="65"/>
      <c r="AF326" s="65"/>
      <c r="AG326" s="65"/>
      <c r="AH326" s="65"/>
      <c r="AI326" s="65"/>
      <c r="AJ326" s="63"/>
      <c r="AK326" s="63"/>
      <c r="AL326" s="63"/>
      <c r="AM326" s="63"/>
      <c r="AN326" s="63"/>
      <c r="AO326" s="63"/>
      <c r="AP326" s="63"/>
      <c r="AQ326" s="63"/>
      <c r="AR326" s="63"/>
      <c r="AS326" s="63"/>
      <c r="AT326" s="63"/>
      <c r="AU326" s="63"/>
    </row>
    <row r="327" ht="15.75" customHeight="1">
      <c r="A327" s="27" t="s">
        <v>139</v>
      </c>
      <c r="B327" s="42" t="s">
        <v>45</v>
      </c>
      <c r="C327" s="60">
        <v>44490.0</v>
      </c>
      <c r="D327" s="61">
        <v>1.0</v>
      </c>
      <c r="E327" s="61">
        <v>1.0</v>
      </c>
      <c r="F327" s="61">
        <v>1.0</v>
      </c>
      <c r="G327" s="63"/>
      <c r="H327" s="63"/>
      <c r="I327" s="63"/>
      <c r="J327" s="63"/>
      <c r="K327" s="63"/>
      <c r="L327" s="63"/>
      <c r="M327" s="63"/>
      <c r="N327" s="63"/>
      <c r="O327" s="63"/>
      <c r="P327" s="63"/>
      <c r="Q327" s="63"/>
      <c r="R327" s="63"/>
      <c r="S327" s="63"/>
      <c r="T327" s="63"/>
      <c r="U327" s="63"/>
      <c r="V327" s="63"/>
      <c r="W327" s="63"/>
      <c r="X327" s="65"/>
      <c r="Y327" s="65"/>
      <c r="Z327" s="65"/>
      <c r="AA327" s="65"/>
      <c r="AB327" s="65"/>
      <c r="AC327" s="65"/>
      <c r="AD327" s="65"/>
      <c r="AE327" s="65"/>
      <c r="AF327" s="65"/>
      <c r="AG327" s="65"/>
      <c r="AH327" s="65"/>
      <c r="AI327" s="65"/>
      <c r="AJ327" s="63"/>
      <c r="AK327" s="63"/>
      <c r="AL327" s="63"/>
      <c r="AM327" s="63"/>
      <c r="AN327" s="63"/>
      <c r="AO327" s="63"/>
      <c r="AP327" s="63"/>
      <c r="AQ327" s="63"/>
      <c r="AR327" s="63"/>
      <c r="AS327" s="63"/>
      <c r="AT327" s="63"/>
      <c r="AU327" s="63"/>
    </row>
    <row r="328" ht="15.75" customHeight="1">
      <c r="A328" s="27" t="s">
        <v>139</v>
      </c>
      <c r="B328" s="42" t="s">
        <v>46</v>
      </c>
      <c r="C328" s="60">
        <v>44490.0</v>
      </c>
      <c r="D328" s="61">
        <v>1.0</v>
      </c>
      <c r="E328" s="61">
        <v>1.0</v>
      </c>
      <c r="F328" s="61">
        <v>0.0</v>
      </c>
      <c r="G328" s="63"/>
      <c r="H328" s="63"/>
      <c r="I328" s="63"/>
      <c r="J328" s="63"/>
      <c r="K328" s="63"/>
      <c r="L328" s="63"/>
      <c r="M328" s="63"/>
      <c r="N328" s="63"/>
      <c r="O328" s="63"/>
      <c r="P328" s="63"/>
      <c r="Q328" s="63"/>
      <c r="R328" s="63"/>
      <c r="S328" s="63"/>
      <c r="T328" s="63"/>
      <c r="U328" s="63"/>
      <c r="V328" s="63"/>
      <c r="W328" s="63"/>
      <c r="X328" s="65"/>
      <c r="Y328" s="65"/>
      <c r="Z328" s="65"/>
      <c r="AA328" s="65"/>
      <c r="AB328" s="65"/>
      <c r="AC328" s="65"/>
      <c r="AD328" s="65"/>
      <c r="AE328" s="65"/>
      <c r="AF328" s="65"/>
      <c r="AG328" s="65"/>
      <c r="AH328" s="65"/>
      <c r="AI328" s="65"/>
      <c r="AJ328" s="63"/>
      <c r="AK328" s="63"/>
      <c r="AL328" s="63"/>
      <c r="AM328" s="63"/>
      <c r="AN328" s="63"/>
      <c r="AO328" s="63"/>
      <c r="AP328" s="63"/>
      <c r="AQ328" s="63"/>
      <c r="AR328" s="63"/>
      <c r="AS328" s="63"/>
      <c r="AT328" s="63"/>
      <c r="AU328" s="63"/>
    </row>
    <row r="329" ht="15.75" customHeight="1">
      <c r="A329" s="27" t="s">
        <v>139</v>
      </c>
      <c r="B329" s="42" t="s">
        <v>47</v>
      </c>
      <c r="C329" s="60">
        <v>44490.0</v>
      </c>
      <c r="D329" s="61">
        <v>2.0</v>
      </c>
      <c r="E329" s="61">
        <v>1.0</v>
      </c>
      <c r="F329" s="61">
        <v>0.0</v>
      </c>
      <c r="G329" s="63"/>
      <c r="H329" s="63"/>
      <c r="I329" s="63"/>
      <c r="J329" s="63"/>
      <c r="K329" s="63"/>
      <c r="L329" s="63"/>
      <c r="M329" s="63"/>
      <c r="N329" s="63"/>
      <c r="O329" s="63"/>
      <c r="P329" s="63"/>
      <c r="Q329" s="63"/>
      <c r="R329" s="63"/>
      <c r="S329" s="63"/>
      <c r="T329" s="63"/>
      <c r="U329" s="63"/>
      <c r="V329" s="63"/>
      <c r="W329" s="63"/>
      <c r="X329" s="65"/>
      <c r="Y329" s="65"/>
      <c r="Z329" s="65"/>
      <c r="AA329" s="65"/>
      <c r="AB329" s="65"/>
      <c r="AC329" s="65"/>
      <c r="AD329" s="65"/>
      <c r="AE329" s="65"/>
      <c r="AF329" s="65"/>
      <c r="AG329" s="65"/>
      <c r="AH329" s="65"/>
      <c r="AI329" s="65"/>
      <c r="AJ329" s="63"/>
      <c r="AK329" s="63"/>
      <c r="AL329" s="63"/>
      <c r="AM329" s="63"/>
      <c r="AN329" s="63"/>
      <c r="AO329" s="63"/>
      <c r="AP329" s="63"/>
      <c r="AQ329" s="63"/>
      <c r="AR329" s="63"/>
      <c r="AS329" s="63"/>
      <c r="AT329" s="63"/>
      <c r="AU329" s="63"/>
    </row>
    <row r="330" ht="15.75" customHeight="1">
      <c r="A330" s="27" t="s">
        <v>139</v>
      </c>
      <c r="B330" s="42" t="s">
        <v>48</v>
      </c>
      <c r="C330" s="60">
        <v>44490.0</v>
      </c>
      <c r="D330" s="61">
        <v>3.0</v>
      </c>
      <c r="E330" s="61">
        <v>2.0</v>
      </c>
      <c r="F330" s="61">
        <v>3.0</v>
      </c>
      <c r="G330" s="63"/>
      <c r="H330" s="63"/>
      <c r="I330" s="63"/>
      <c r="J330" s="63"/>
      <c r="K330" s="63"/>
      <c r="L330" s="63"/>
      <c r="M330" s="63"/>
      <c r="N330" s="63"/>
      <c r="O330" s="63"/>
      <c r="P330" s="63"/>
      <c r="Q330" s="63"/>
      <c r="R330" s="63"/>
      <c r="S330" s="63"/>
      <c r="T330" s="63"/>
      <c r="U330" s="63"/>
      <c r="V330" s="63"/>
      <c r="W330" s="63"/>
      <c r="X330" s="65"/>
      <c r="Y330" s="65"/>
      <c r="Z330" s="65"/>
      <c r="AA330" s="65"/>
      <c r="AB330" s="65"/>
      <c r="AC330" s="65"/>
      <c r="AD330" s="65"/>
      <c r="AE330" s="65"/>
      <c r="AF330" s="65"/>
      <c r="AG330" s="65"/>
      <c r="AH330" s="65"/>
      <c r="AI330" s="65"/>
      <c r="AJ330" s="63"/>
      <c r="AK330" s="63"/>
      <c r="AL330" s="63"/>
      <c r="AM330" s="63"/>
      <c r="AN330" s="63"/>
      <c r="AO330" s="63"/>
      <c r="AP330" s="63"/>
      <c r="AQ330" s="63"/>
      <c r="AR330" s="63"/>
      <c r="AS330" s="63"/>
      <c r="AT330" s="63"/>
      <c r="AU330" s="63"/>
    </row>
    <row r="331" ht="15.75" customHeight="1">
      <c r="A331" s="27" t="s">
        <v>139</v>
      </c>
      <c r="B331" s="42" t="s">
        <v>49</v>
      </c>
      <c r="C331" s="60">
        <v>44490.0</v>
      </c>
      <c r="D331" s="61">
        <v>1.0</v>
      </c>
      <c r="E331" s="61">
        <v>1.0</v>
      </c>
      <c r="F331" s="61">
        <v>0.0</v>
      </c>
      <c r="G331" s="63"/>
      <c r="H331" s="63"/>
      <c r="I331" s="63"/>
      <c r="J331" s="63"/>
      <c r="K331" s="63"/>
      <c r="L331" s="63"/>
      <c r="M331" s="63"/>
      <c r="N331" s="63"/>
      <c r="O331" s="63"/>
      <c r="P331" s="63"/>
      <c r="Q331" s="63"/>
      <c r="R331" s="63"/>
      <c r="S331" s="63"/>
      <c r="T331" s="63"/>
      <c r="U331" s="63"/>
      <c r="V331" s="63"/>
      <c r="W331" s="63"/>
      <c r="X331" s="65"/>
      <c r="Y331" s="65"/>
      <c r="Z331" s="65"/>
      <c r="AA331" s="65"/>
      <c r="AB331" s="65"/>
      <c r="AC331" s="65"/>
      <c r="AD331" s="65"/>
      <c r="AE331" s="65"/>
      <c r="AF331" s="65"/>
      <c r="AG331" s="65"/>
      <c r="AH331" s="65"/>
      <c r="AI331" s="65"/>
      <c r="AJ331" s="63"/>
      <c r="AK331" s="63"/>
      <c r="AL331" s="63"/>
      <c r="AM331" s="63"/>
      <c r="AN331" s="63"/>
      <c r="AO331" s="63"/>
      <c r="AP331" s="63"/>
      <c r="AQ331" s="63"/>
      <c r="AR331" s="63"/>
      <c r="AS331" s="63"/>
      <c r="AT331" s="63"/>
      <c r="AU331" s="63"/>
    </row>
    <row r="332" ht="15.75" customHeight="1">
      <c r="A332" s="27" t="s">
        <v>139</v>
      </c>
      <c r="B332" s="42" t="s">
        <v>50</v>
      </c>
      <c r="C332" s="60">
        <v>44490.0</v>
      </c>
      <c r="D332" s="61">
        <v>4.0</v>
      </c>
      <c r="E332" s="61">
        <v>2.0</v>
      </c>
      <c r="F332" s="61">
        <v>1.0</v>
      </c>
      <c r="G332" s="63"/>
      <c r="H332" s="63"/>
      <c r="I332" s="63"/>
      <c r="J332" s="63"/>
      <c r="K332" s="63"/>
      <c r="L332" s="63"/>
      <c r="M332" s="63"/>
      <c r="N332" s="63"/>
      <c r="O332" s="63"/>
      <c r="P332" s="63"/>
      <c r="Q332" s="63"/>
      <c r="R332" s="63"/>
      <c r="S332" s="63"/>
      <c r="T332" s="63"/>
      <c r="U332" s="63"/>
      <c r="V332" s="63"/>
      <c r="W332" s="63"/>
      <c r="X332" s="65"/>
      <c r="Y332" s="65"/>
      <c r="Z332" s="65"/>
      <c r="AA332" s="65"/>
      <c r="AB332" s="65"/>
      <c r="AC332" s="65"/>
      <c r="AD332" s="65"/>
      <c r="AE332" s="65"/>
      <c r="AF332" s="65"/>
      <c r="AG332" s="65"/>
      <c r="AH332" s="65"/>
      <c r="AI332" s="65"/>
      <c r="AJ332" s="63"/>
      <c r="AK332" s="63"/>
      <c r="AL332" s="63"/>
      <c r="AM332" s="63"/>
      <c r="AN332" s="63"/>
      <c r="AO332" s="63"/>
      <c r="AP332" s="63"/>
      <c r="AQ332" s="63"/>
      <c r="AR332" s="63"/>
      <c r="AS332" s="63"/>
      <c r="AT332" s="63"/>
      <c r="AU332" s="63"/>
    </row>
    <row r="333" ht="15.75" customHeight="1">
      <c r="A333" s="27" t="s">
        <v>139</v>
      </c>
      <c r="B333" s="42" t="s">
        <v>51</v>
      </c>
      <c r="C333" s="60">
        <v>44490.0</v>
      </c>
      <c r="D333" s="61">
        <v>4.0</v>
      </c>
      <c r="E333" s="61">
        <v>1.0</v>
      </c>
      <c r="F333" s="61">
        <v>0.0</v>
      </c>
      <c r="G333" s="63"/>
      <c r="H333" s="63"/>
      <c r="I333" s="63"/>
      <c r="J333" s="63"/>
      <c r="K333" s="63"/>
      <c r="L333" s="63"/>
      <c r="M333" s="63"/>
      <c r="N333" s="63"/>
      <c r="O333" s="63"/>
      <c r="P333" s="63"/>
      <c r="Q333" s="63"/>
      <c r="R333" s="63"/>
      <c r="S333" s="63"/>
      <c r="T333" s="63"/>
      <c r="U333" s="63"/>
      <c r="V333" s="63"/>
      <c r="W333" s="63"/>
      <c r="X333" s="65"/>
      <c r="Y333" s="65"/>
      <c r="Z333" s="65"/>
      <c r="AA333" s="65"/>
      <c r="AB333" s="65"/>
      <c r="AC333" s="65"/>
      <c r="AD333" s="65"/>
      <c r="AE333" s="65"/>
      <c r="AF333" s="65"/>
      <c r="AG333" s="65"/>
      <c r="AH333" s="65"/>
      <c r="AI333" s="65"/>
      <c r="AJ333" s="63"/>
      <c r="AK333" s="63"/>
      <c r="AL333" s="63"/>
      <c r="AM333" s="63"/>
      <c r="AN333" s="63"/>
      <c r="AO333" s="63"/>
      <c r="AP333" s="63"/>
      <c r="AQ333" s="63"/>
      <c r="AR333" s="63"/>
      <c r="AS333" s="63"/>
      <c r="AT333" s="63"/>
      <c r="AU333" s="63"/>
    </row>
    <row r="334" ht="15.75" customHeight="1">
      <c r="A334" s="27" t="s">
        <v>139</v>
      </c>
      <c r="B334" s="42" t="s">
        <v>52</v>
      </c>
      <c r="C334" s="60">
        <v>44490.0</v>
      </c>
      <c r="D334" s="61">
        <v>1.0</v>
      </c>
      <c r="E334" s="61">
        <v>1.0</v>
      </c>
      <c r="F334" s="61">
        <v>2.0</v>
      </c>
      <c r="G334" s="63"/>
      <c r="H334" s="63"/>
      <c r="I334" s="63"/>
      <c r="J334" s="63"/>
      <c r="K334" s="63"/>
      <c r="L334" s="63"/>
      <c r="M334" s="63"/>
      <c r="N334" s="63"/>
      <c r="O334" s="63"/>
      <c r="P334" s="63"/>
      <c r="Q334" s="63"/>
      <c r="R334" s="63"/>
      <c r="S334" s="63"/>
      <c r="T334" s="63"/>
      <c r="U334" s="63"/>
      <c r="V334" s="63"/>
      <c r="W334" s="63"/>
      <c r="X334" s="65"/>
      <c r="Y334" s="65"/>
      <c r="Z334" s="65"/>
      <c r="AA334" s="65"/>
      <c r="AB334" s="65"/>
      <c r="AC334" s="65"/>
      <c r="AD334" s="65"/>
      <c r="AE334" s="65"/>
      <c r="AF334" s="65"/>
      <c r="AG334" s="65"/>
      <c r="AH334" s="65"/>
      <c r="AI334" s="65"/>
      <c r="AJ334" s="63"/>
      <c r="AK334" s="63"/>
      <c r="AL334" s="63"/>
      <c r="AM334" s="63"/>
      <c r="AN334" s="63"/>
      <c r="AO334" s="63"/>
      <c r="AP334" s="63"/>
      <c r="AQ334" s="63"/>
      <c r="AR334" s="63"/>
      <c r="AS334" s="63"/>
      <c r="AT334" s="63"/>
      <c r="AU334" s="63"/>
    </row>
    <row r="335" ht="15.75" customHeight="1">
      <c r="A335" s="27" t="s">
        <v>139</v>
      </c>
      <c r="B335" s="42" t="s">
        <v>53</v>
      </c>
      <c r="C335" s="60">
        <v>44490.0</v>
      </c>
      <c r="D335" s="61">
        <v>2.0</v>
      </c>
      <c r="E335" s="61">
        <v>1.0</v>
      </c>
      <c r="F335" s="61">
        <v>0.0</v>
      </c>
      <c r="G335" s="63"/>
      <c r="H335" s="63"/>
      <c r="I335" s="63"/>
      <c r="J335" s="63"/>
      <c r="K335" s="63"/>
      <c r="L335" s="63"/>
      <c r="M335" s="63"/>
      <c r="N335" s="63"/>
      <c r="O335" s="63"/>
      <c r="P335" s="63"/>
      <c r="Q335" s="63"/>
      <c r="R335" s="63"/>
      <c r="S335" s="63"/>
      <c r="T335" s="63"/>
      <c r="U335" s="63"/>
      <c r="V335" s="63"/>
      <c r="W335" s="63"/>
      <c r="X335" s="65"/>
      <c r="Y335" s="65"/>
      <c r="Z335" s="65"/>
      <c r="AA335" s="65"/>
      <c r="AB335" s="65"/>
      <c r="AC335" s="65"/>
      <c r="AD335" s="65"/>
      <c r="AE335" s="65"/>
      <c r="AF335" s="65"/>
      <c r="AG335" s="65"/>
      <c r="AH335" s="65"/>
      <c r="AI335" s="65"/>
      <c r="AJ335" s="63"/>
      <c r="AK335" s="63"/>
      <c r="AL335" s="63"/>
      <c r="AM335" s="63"/>
      <c r="AN335" s="63"/>
      <c r="AO335" s="63"/>
      <c r="AP335" s="63"/>
      <c r="AQ335" s="63"/>
      <c r="AR335" s="63"/>
      <c r="AS335" s="63"/>
      <c r="AT335" s="63"/>
      <c r="AU335" s="63"/>
    </row>
    <row r="336" ht="15.75" customHeight="1">
      <c r="A336" s="27" t="s">
        <v>139</v>
      </c>
      <c r="B336" s="42" t="s">
        <v>54</v>
      </c>
      <c r="C336" s="60">
        <v>44490.0</v>
      </c>
      <c r="D336" s="61">
        <v>1.0</v>
      </c>
      <c r="E336" s="61">
        <v>0.0</v>
      </c>
      <c r="F336" s="61">
        <v>1.0</v>
      </c>
      <c r="G336" s="63"/>
      <c r="H336" s="63"/>
      <c r="I336" s="63"/>
      <c r="J336" s="63"/>
      <c r="K336" s="63"/>
      <c r="L336" s="63"/>
      <c r="M336" s="63"/>
      <c r="N336" s="63"/>
      <c r="O336" s="63"/>
      <c r="P336" s="63"/>
      <c r="Q336" s="63"/>
      <c r="R336" s="63"/>
      <c r="S336" s="63"/>
      <c r="T336" s="63"/>
      <c r="U336" s="63"/>
      <c r="V336" s="63"/>
      <c r="W336" s="63"/>
      <c r="X336" s="65"/>
      <c r="Y336" s="65"/>
      <c r="Z336" s="65"/>
      <c r="AA336" s="65"/>
      <c r="AB336" s="65"/>
      <c r="AC336" s="65"/>
      <c r="AD336" s="65"/>
      <c r="AE336" s="65"/>
      <c r="AF336" s="65"/>
      <c r="AG336" s="65"/>
      <c r="AH336" s="65"/>
      <c r="AI336" s="65"/>
      <c r="AJ336" s="63"/>
      <c r="AK336" s="63"/>
      <c r="AL336" s="63"/>
      <c r="AM336" s="63"/>
      <c r="AN336" s="63"/>
      <c r="AO336" s="63"/>
      <c r="AP336" s="63"/>
      <c r="AQ336" s="63"/>
      <c r="AR336" s="63"/>
      <c r="AS336" s="63"/>
      <c r="AT336" s="63"/>
      <c r="AU336" s="63"/>
    </row>
    <row r="337" ht="15.75" customHeight="1">
      <c r="A337" s="27" t="s">
        <v>139</v>
      </c>
      <c r="B337" s="42" t="s">
        <v>55</v>
      </c>
      <c r="C337" s="60">
        <v>44490.0</v>
      </c>
      <c r="D337" s="61">
        <v>1.0</v>
      </c>
      <c r="E337" s="61">
        <v>0.0</v>
      </c>
      <c r="F337" s="61">
        <v>0.0</v>
      </c>
      <c r="G337" s="63"/>
      <c r="H337" s="63"/>
      <c r="I337" s="63"/>
      <c r="J337" s="63"/>
      <c r="K337" s="63"/>
      <c r="L337" s="63"/>
      <c r="M337" s="63"/>
      <c r="N337" s="63"/>
      <c r="O337" s="63"/>
      <c r="P337" s="63"/>
      <c r="Q337" s="63"/>
      <c r="R337" s="63"/>
      <c r="S337" s="63"/>
      <c r="T337" s="63"/>
      <c r="U337" s="63"/>
      <c r="V337" s="63"/>
      <c r="W337" s="63"/>
      <c r="X337" s="65"/>
      <c r="Y337" s="65"/>
      <c r="Z337" s="65"/>
      <c r="AA337" s="65"/>
      <c r="AB337" s="65"/>
      <c r="AC337" s="65"/>
      <c r="AD337" s="65"/>
      <c r="AE337" s="65"/>
      <c r="AF337" s="65"/>
      <c r="AG337" s="65"/>
      <c r="AH337" s="65"/>
      <c r="AI337" s="65"/>
      <c r="AJ337" s="63"/>
      <c r="AK337" s="63"/>
      <c r="AL337" s="63"/>
      <c r="AM337" s="63"/>
      <c r="AN337" s="63"/>
      <c r="AO337" s="63"/>
      <c r="AP337" s="63"/>
      <c r="AQ337" s="63"/>
      <c r="AR337" s="63"/>
      <c r="AS337" s="63"/>
      <c r="AT337" s="63"/>
      <c r="AU337" s="63"/>
    </row>
    <row r="338" ht="15.75" customHeight="1">
      <c r="A338" s="27" t="s">
        <v>139</v>
      </c>
      <c r="B338" s="42" t="s">
        <v>56</v>
      </c>
      <c r="C338" s="60">
        <v>44490.0</v>
      </c>
      <c r="D338" s="61">
        <v>1.0</v>
      </c>
      <c r="E338" s="61">
        <v>1.0</v>
      </c>
      <c r="F338" s="61">
        <v>0.0</v>
      </c>
      <c r="G338" s="63"/>
      <c r="H338" s="63"/>
      <c r="I338" s="63"/>
      <c r="J338" s="63"/>
      <c r="K338" s="63"/>
      <c r="L338" s="63"/>
      <c r="M338" s="63"/>
      <c r="N338" s="63"/>
      <c r="O338" s="63"/>
      <c r="P338" s="63"/>
      <c r="Q338" s="63"/>
      <c r="R338" s="63"/>
      <c r="S338" s="63"/>
      <c r="T338" s="63"/>
      <c r="U338" s="63"/>
      <c r="V338" s="63"/>
      <c r="W338" s="63"/>
      <c r="X338" s="65"/>
      <c r="Y338" s="65"/>
      <c r="Z338" s="65"/>
      <c r="AA338" s="65"/>
      <c r="AB338" s="65"/>
      <c r="AC338" s="65"/>
      <c r="AD338" s="65"/>
      <c r="AE338" s="65"/>
      <c r="AF338" s="65"/>
      <c r="AG338" s="65"/>
      <c r="AH338" s="65"/>
      <c r="AI338" s="65"/>
      <c r="AJ338" s="63"/>
      <c r="AK338" s="63"/>
      <c r="AL338" s="63"/>
      <c r="AM338" s="63"/>
      <c r="AN338" s="63"/>
      <c r="AO338" s="63"/>
      <c r="AP338" s="63"/>
      <c r="AQ338" s="63"/>
      <c r="AR338" s="63"/>
      <c r="AS338" s="63"/>
      <c r="AT338" s="63"/>
      <c r="AU338" s="63"/>
    </row>
    <row r="339" ht="15.75" customHeight="1">
      <c r="A339" s="27" t="s">
        <v>139</v>
      </c>
      <c r="B339" s="42" t="s">
        <v>57</v>
      </c>
      <c r="C339" s="60">
        <v>44490.0</v>
      </c>
      <c r="D339" s="61">
        <v>4.0</v>
      </c>
      <c r="E339" s="61">
        <v>1.0</v>
      </c>
      <c r="F339" s="61">
        <v>0.0</v>
      </c>
      <c r="G339" s="63"/>
      <c r="H339" s="63"/>
      <c r="I339" s="63"/>
      <c r="J339" s="63"/>
      <c r="K339" s="63"/>
      <c r="L339" s="63"/>
      <c r="M339" s="63"/>
      <c r="N339" s="63"/>
      <c r="O339" s="63"/>
      <c r="P339" s="63"/>
      <c r="Q339" s="63"/>
      <c r="R339" s="63"/>
      <c r="S339" s="63"/>
      <c r="T339" s="63"/>
      <c r="U339" s="63"/>
      <c r="V339" s="63"/>
      <c r="W339" s="63"/>
      <c r="X339" s="65"/>
      <c r="Y339" s="65"/>
      <c r="Z339" s="65"/>
      <c r="AA339" s="65"/>
      <c r="AB339" s="65"/>
      <c r="AC339" s="65"/>
      <c r="AD339" s="65"/>
      <c r="AE339" s="65"/>
      <c r="AF339" s="65"/>
      <c r="AG339" s="65"/>
      <c r="AH339" s="65"/>
      <c r="AI339" s="65"/>
      <c r="AJ339" s="63"/>
      <c r="AK339" s="63"/>
      <c r="AL339" s="63"/>
      <c r="AM339" s="63"/>
      <c r="AN339" s="63"/>
      <c r="AO339" s="63"/>
      <c r="AP339" s="63"/>
      <c r="AQ339" s="63"/>
      <c r="AR339" s="63"/>
      <c r="AS339" s="63"/>
      <c r="AT339" s="63"/>
      <c r="AU339" s="63"/>
    </row>
    <row r="340" ht="15.75" customHeight="1">
      <c r="A340" s="27" t="s">
        <v>139</v>
      </c>
      <c r="B340" s="42" t="s">
        <v>58</v>
      </c>
      <c r="C340" s="60">
        <v>44490.0</v>
      </c>
      <c r="D340" s="61">
        <v>1.0</v>
      </c>
      <c r="E340" s="61">
        <v>1.0</v>
      </c>
      <c r="F340" s="61">
        <v>0.0</v>
      </c>
      <c r="G340" s="63"/>
      <c r="H340" s="63"/>
      <c r="I340" s="63"/>
      <c r="J340" s="63"/>
      <c r="K340" s="63"/>
      <c r="L340" s="63"/>
      <c r="M340" s="63"/>
      <c r="N340" s="63"/>
      <c r="O340" s="63"/>
      <c r="P340" s="63"/>
      <c r="Q340" s="63"/>
      <c r="R340" s="63"/>
      <c r="S340" s="63"/>
      <c r="T340" s="63"/>
      <c r="U340" s="63"/>
      <c r="V340" s="63"/>
      <c r="W340" s="63"/>
      <c r="X340" s="65"/>
      <c r="Y340" s="65"/>
      <c r="Z340" s="65"/>
      <c r="AA340" s="65"/>
      <c r="AB340" s="65"/>
      <c r="AC340" s="65"/>
      <c r="AD340" s="65"/>
      <c r="AE340" s="65"/>
      <c r="AF340" s="65"/>
      <c r="AG340" s="65"/>
      <c r="AH340" s="65"/>
      <c r="AI340" s="65"/>
      <c r="AJ340" s="63"/>
      <c r="AK340" s="63"/>
      <c r="AL340" s="63"/>
      <c r="AM340" s="63"/>
      <c r="AN340" s="63"/>
      <c r="AO340" s="63"/>
      <c r="AP340" s="63"/>
      <c r="AQ340" s="63"/>
      <c r="AR340" s="63"/>
      <c r="AS340" s="63"/>
      <c r="AT340" s="63"/>
      <c r="AU340" s="63"/>
    </row>
    <row r="341" ht="15.75" customHeight="1">
      <c r="A341" s="27" t="s">
        <v>139</v>
      </c>
      <c r="B341" s="42" t="s">
        <v>59</v>
      </c>
      <c r="C341" s="60">
        <v>44490.0</v>
      </c>
      <c r="D341" s="61">
        <v>3.0</v>
      </c>
      <c r="E341" s="61">
        <v>1.0</v>
      </c>
      <c r="F341" s="61">
        <v>3.0</v>
      </c>
      <c r="G341" s="63"/>
      <c r="H341" s="63"/>
      <c r="I341" s="63"/>
      <c r="J341" s="63"/>
      <c r="K341" s="63"/>
      <c r="L341" s="63"/>
      <c r="M341" s="63"/>
      <c r="N341" s="63"/>
      <c r="O341" s="63"/>
      <c r="P341" s="63"/>
      <c r="Q341" s="63"/>
      <c r="R341" s="63"/>
      <c r="S341" s="63"/>
      <c r="T341" s="63"/>
      <c r="U341" s="63"/>
      <c r="V341" s="63"/>
      <c r="W341" s="63"/>
      <c r="X341" s="65"/>
      <c r="Y341" s="65"/>
      <c r="Z341" s="65"/>
      <c r="AA341" s="65"/>
      <c r="AB341" s="65"/>
      <c r="AC341" s="65"/>
      <c r="AD341" s="65"/>
      <c r="AE341" s="65"/>
      <c r="AF341" s="65"/>
      <c r="AG341" s="65"/>
      <c r="AH341" s="65"/>
      <c r="AI341" s="65"/>
      <c r="AJ341" s="63"/>
      <c r="AK341" s="63"/>
      <c r="AL341" s="63"/>
      <c r="AM341" s="63"/>
      <c r="AN341" s="63"/>
      <c r="AO341" s="63"/>
      <c r="AP341" s="63"/>
      <c r="AQ341" s="63"/>
      <c r="AR341" s="63"/>
      <c r="AS341" s="63"/>
      <c r="AT341" s="63"/>
      <c r="AU341" s="63"/>
    </row>
    <row r="342" ht="15.75" customHeight="1">
      <c r="A342" s="27" t="s">
        <v>139</v>
      </c>
      <c r="B342" s="42" t="s">
        <v>60</v>
      </c>
      <c r="C342" s="60">
        <v>44490.0</v>
      </c>
      <c r="D342" s="61">
        <v>1.0</v>
      </c>
      <c r="E342" s="61">
        <v>0.0</v>
      </c>
      <c r="F342" s="61">
        <v>1.0</v>
      </c>
      <c r="G342" s="63"/>
      <c r="H342" s="63"/>
      <c r="I342" s="63"/>
      <c r="J342" s="63"/>
      <c r="K342" s="63"/>
      <c r="L342" s="63"/>
      <c r="M342" s="63"/>
      <c r="N342" s="63"/>
      <c r="O342" s="63"/>
      <c r="P342" s="63"/>
      <c r="Q342" s="63"/>
      <c r="R342" s="63"/>
      <c r="S342" s="63"/>
      <c r="T342" s="63"/>
      <c r="U342" s="63"/>
      <c r="V342" s="63"/>
      <c r="W342" s="63"/>
      <c r="X342" s="65"/>
      <c r="Y342" s="65"/>
      <c r="Z342" s="65"/>
      <c r="AA342" s="65"/>
      <c r="AB342" s="65"/>
      <c r="AC342" s="65"/>
      <c r="AD342" s="65"/>
      <c r="AE342" s="65"/>
      <c r="AF342" s="65"/>
      <c r="AG342" s="65"/>
      <c r="AH342" s="65"/>
      <c r="AI342" s="65"/>
      <c r="AJ342" s="63"/>
      <c r="AK342" s="63"/>
      <c r="AL342" s="63"/>
      <c r="AM342" s="63"/>
      <c r="AN342" s="63"/>
      <c r="AO342" s="63"/>
      <c r="AP342" s="63"/>
      <c r="AQ342" s="63"/>
      <c r="AR342" s="63"/>
      <c r="AS342" s="63"/>
      <c r="AT342" s="63"/>
      <c r="AU342" s="63"/>
    </row>
    <row r="343" ht="15.75" customHeight="1">
      <c r="A343" s="27" t="s">
        <v>139</v>
      </c>
      <c r="B343" s="35" t="s">
        <v>27</v>
      </c>
      <c r="C343" s="60">
        <v>44521.0</v>
      </c>
      <c r="D343" s="61">
        <v>4.0</v>
      </c>
      <c r="E343" s="61">
        <v>0.0</v>
      </c>
      <c r="F343" s="61">
        <v>0.0</v>
      </c>
      <c r="G343" s="63"/>
      <c r="H343" s="63"/>
      <c r="I343" s="63"/>
      <c r="J343" s="63"/>
      <c r="K343" s="63"/>
      <c r="L343" s="63"/>
      <c r="M343" s="63"/>
      <c r="N343" s="63"/>
      <c r="O343" s="63"/>
      <c r="P343" s="63"/>
      <c r="Q343" s="63"/>
      <c r="R343" s="63"/>
      <c r="S343" s="63"/>
      <c r="T343" s="63"/>
      <c r="U343" s="63"/>
      <c r="V343" s="63"/>
      <c r="W343" s="63"/>
      <c r="X343" s="65"/>
      <c r="Y343" s="65"/>
      <c r="Z343" s="65"/>
      <c r="AA343" s="65"/>
      <c r="AB343" s="65"/>
      <c r="AC343" s="65"/>
      <c r="AD343" s="65"/>
      <c r="AE343" s="65"/>
      <c r="AF343" s="65"/>
      <c r="AG343" s="65"/>
      <c r="AH343" s="65"/>
      <c r="AI343" s="65"/>
      <c r="AJ343" s="63"/>
      <c r="AK343" s="63"/>
      <c r="AL343" s="63"/>
      <c r="AM343" s="63"/>
      <c r="AN343" s="63"/>
      <c r="AO343" s="63"/>
      <c r="AP343" s="63"/>
      <c r="AQ343" s="63"/>
      <c r="AR343" s="63"/>
      <c r="AS343" s="63"/>
      <c r="AT343" s="63"/>
      <c r="AU343" s="63"/>
    </row>
    <row r="344" ht="15.75" customHeight="1">
      <c r="A344" s="27" t="s">
        <v>139</v>
      </c>
      <c r="B344" s="42" t="s">
        <v>28</v>
      </c>
      <c r="C344" s="60">
        <v>44521.0</v>
      </c>
      <c r="D344" s="61">
        <v>3.0</v>
      </c>
      <c r="E344" s="61">
        <v>1.0</v>
      </c>
      <c r="F344" s="61">
        <v>3.0</v>
      </c>
      <c r="G344" s="63"/>
      <c r="H344" s="63"/>
      <c r="I344" s="63"/>
      <c r="J344" s="63"/>
      <c r="K344" s="63"/>
      <c r="L344" s="63"/>
      <c r="M344" s="63"/>
      <c r="N344" s="63"/>
      <c r="O344" s="63"/>
      <c r="P344" s="63"/>
      <c r="Q344" s="63"/>
      <c r="R344" s="63"/>
      <c r="S344" s="63"/>
      <c r="T344" s="63"/>
      <c r="U344" s="63"/>
      <c r="V344" s="63"/>
      <c r="W344" s="63"/>
      <c r="X344" s="65"/>
      <c r="Y344" s="65"/>
      <c r="Z344" s="65"/>
      <c r="AA344" s="65"/>
      <c r="AB344" s="65"/>
      <c r="AC344" s="65"/>
      <c r="AD344" s="65"/>
      <c r="AE344" s="65"/>
      <c r="AF344" s="65"/>
      <c r="AG344" s="65"/>
      <c r="AH344" s="65"/>
      <c r="AI344" s="65"/>
      <c r="AJ344" s="63"/>
      <c r="AK344" s="63"/>
      <c r="AL344" s="63"/>
      <c r="AM344" s="63"/>
      <c r="AN344" s="63"/>
      <c r="AO344" s="63"/>
      <c r="AP344" s="63"/>
      <c r="AQ344" s="63"/>
      <c r="AR344" s="63"/>
      <c r="AS344" s="63"/>
      <c r="AT344" s="63"/>
      <c r="AU344" s="63"/>
    </row>
    <row r="345" ht="15.75" customHeight="1">
      <c r="A345" s="27" t="s">
        <v>139</v>
      </c>
      <c r="B345" s="42" t="s">
        <v>29</v>
      </c>
      <c r="C345" s="60">
        <v>44521.0</v>
      </c>
      <c r="D345" s="61">
        <v>1.0</v>
      </c>
      <c r="E345" s="61">
        <v>1.0</v>
      </c>
      <c r="F345" s="61">
        <v>0.0</v>
      </c>
      <c r="G345" s="63"/>
      <c r="H345" s="63"/>
      <c r="I345" s="63"/>
      <c r="J345" s="63"/>
      <c r="K345" s="63"/>
      <c r="L345" s="63"/>
      <c r="M345" s="63"/>
      <c r="N345" s="63"/>
      <c r="O345" s="63"/>
      <c r="P345" s="63"/>
      <c r="Q345" s="63"/>
      <c r="R345" s="63"/>
      <c r="S345" s="63"/>
      <c r="T345" s="63"/>
      <c r="U345" s="63"/>
      <c r="V345" s="63"/>
      <c r="W345" s="63"/>
      <c r="X345" s="65"/>
      <c r="Y345" s="65"/>
      <c r="Z345" s="65"/>
      <c r="AA345" s="65"/>
      <c r="AB345" s="65"/>
      <c r="AC345" s="65"/>
      <c r="AD345" s="65"/>
      <c r="AE345" s="65"/>
      <c r="AF345" s="65"/>
      <c r="AG345" s="65"/>
      <c r="AH345" s="65"/>
      <c r="AI345" s="65"/>
      <c r="AJ345" s="63"/>
      <c r="AK345" s="63"/>
      <c r="AL345" s="63"/>
      <c r="AM345" s="63"/>
      <c r="AN345" s="63"/>
      <c r="AO345" s="63"/>
      <c r="AP345" s="63"/>
      <c r="AQ345" s="63"/>
      <c r="AR345" s="63"/>
      <c r="AS345" s="63"/>
      <c r="AT345" s="63"/>
      <c r="AU345" s="63"/>
    </row>
    <row r="346" ht="15.75" customHeight="1">
      <c r="A346" s="27" t="s">
        <v>139</v>
      </c>
      <c r="B346" s="42" t="s">
        <v>30</v>
      </c>
      <c r="C346" s="60">
        <v>44521.0</v>
      </c>
      <c r="D346" s="61">
        <v>1.0</v>
      </c>
      <c r="E346" s="61">
        <v>4.0</v>
      </c>
      <c r="F346" s="61">
        <v>1.0</v>
      </c>
      <c r="G346" s="63"/>
      <c r="H346" s="63"/>
      <c r="I346" s="63"/>
      <c r="J346" s="63"/>
      <c r="K346" s="63"/>
      <c r="L346" s="63"/>
      <c r="M346" s="63"/>
      <c r="N346" s="63"/>
      <c r="O346" s="63"/>
      <c r="P346" s="63"/>
      <c r="Q346" s="63"/>
      <c r="R346" s="63"/>
      <c r="S346" s="63"/>
      <c r="T346" s="63"/>
      <c r="U346" s="63"/>
      <c r="V346" s="63"/>
      <c r="W346" s="63"/>
      <c r="X346" s="65"/>
      <c r="Y346" s="65"/>
      <c r="Z346" s="65"/>
      <c r="AA346" s="65"/>
      <c r="AB346" s="65"/>
      <c r="AC346" s="65"/>
      <c r="AD346" s="65"/>
      <c r="AE346" s="65"/>
      <c r="AF346" s="65"/>
      <c r="AG346" s="65"/>
      <c r="AH346" s="65"/>
      <c r="AI346" s="65"/>
      <c r="AJ346" s="63"/>
      <c r="AK346" s="63"/>
      <c r="AL346" s="63"/>
      <c r="AM346" s="63"/>
      <c r="AN346" s="63"/>
      <c r="AO346" s="63"/>
      <c r="AP346" s="63"/>
      <c r="AQ346" s="63"/>
      <c r="AR346" s="63"/>
      <c r="AS346" s="63"/>
      <c r="AT346" s="63"/>
      <c r="AU346" s="63"/>
    </row>
    <row r="347" ht="15.75" customHeight="1">
      <c r="A347" s="27" t="s">
        <v>139</v>
      </c>
      <c r="B347" s="42" t="s">
        <v>31</v>
      </c>
      <c r="C347" s="60">
        <v>44521.0</v>
      </c>
      <c r="D347" s="61">
        <v>1.0</v>
      </c>
      <c r="E347" s="61">
        <v>0.0</v>
      </c>
      <c r="F347" s="61">
        <v>0.0</v>
      </c>
      <c r="G347" s="63"/>
      <c r="H347" s="63"/>
      <c r="I347" s="63"/>
      <c r="J347" s="63"/>
      <c r="K347" s="63"/>
      <c r="L347" s="63"/>
      <c r="M347" s="63"/>
      <c r="N347" s="63"/>
      <c r="O347" s="63"/>
      <c r="P347" s="63"/>
      <c r="Q347" s="63"/>
      <c r="R347" s="63"/>
      <c r="S347" s="63"/>
      <c r="T347" s="63"/>
      <c r="U347" s="63"/>
      <c r="V347" s="63"/>
      <c r="W347" s="63"/>
      <c r="X347" s="65"/>
      <c r="Y347" s="65"/>
      <c r="Z347" s="65"/>
      <c r="AA347" s="65"/>
      <c r="AB347" s="65"/>
      <c r="AC347" s="65"/>
      <c r="AD347" s="65"/>
      <c r="AE347" s="65"/>
      <c r="AF347" s="65"/>
      <c r="AG347" s="65"/>
      <c r="AH347" s="65"/>
      <c r="AI347" s="65"/>
      <c r="AJ347" s="63"/>
      <c r="AK347" s="63"/>
      <c r="AL347" s="63"/>
      <c r="AM347" s="63"/>
      <c r="AN347" s="63"/>
      <c r="AO347" s="63"/>
      <c r="AP347" s="63"/>
      <c r="AQ347" s="63"/>
      <c r="AR347" s="63"/>
      <c r="AS347" s="63"/>
      <c r="AT347" s="63"/>
      <c r="AU347" s="63"/>
    </row>
    <row r="348" ht="15.75" customHeight="1">
      <c r="A348" s="27" t="s">
        <v>139</v>
      </c>
      <c r="B348" s="42" t="s">
        <v>32</v>
      </c>
      <c r="C348" s="60">
        <v>44521.0</v>
      </c>
      <c r="D348" s="61">
        <v>1.0</v>
      </c>
      <c r="E348" s="61">
        <v>1.0</v>
      </c>
      <c r="F348" s="61">
        <v>0.0</v>
      </c>
      <c r="G348" s="63"/>
      <c r="H348" s="63"/>
      <c r="I348" s="63"/>
      <c r="J348" s="63"/>
      <c r="K348" s="63"/>
      <c r="L348" s="63"/>
      <c r="M348" s="63"/>
      <c r="N348" s="63"/>
      <c r="O348" s="63"/>
      <c r="P348" s="63"/>
      <c r="Q348" s="63"/>
      <c r="R348" s="63"/>
      <c r="S348" s="63"/>
      <c r="T348" s="63"/>
      <c r="U348" s="63"/>
      <c r="V348" s="63"/>
      <c r="W348" s="63"/>
      <c r="X348" s="65"/>
      <c r="Y348" s="65"/>
      <c r="Z348" s="65"/>
      <c r="AA348" s="65"/>
      <c r="AB348" s="65"/>
      <c r="AC348" s="65"/>
      <c r="AD348" s="65"/>
      <c r="AE348" s="65"/>
      <c r="AF348" s="65"/>
      <c r="AG348" s="65"/>
      <c r="AH348" s="65"/>
      <c r="AI348" s="65"/>
      <c r="AJ348" s="63"/>
      <c r="AK348" s="63"/>
      <c r="AL348" s="63"/>
      <c r="AM348" s="63"/>
      <c r="AN348" s="63"/>
      <c r="AO348" s="63"/>
      <c r="AP348" s="63"/>
      <c r="AQ348" s="63"/>
      <c r="AR348" s="63"/>
      <c r="AS348" s="63"/>
      <c r="AT348" s="63"/>
      <c r="AU348" s="63"/>
    </row>
    <row r="349" ht="15.75" customHeight="1">
      <c r="A349" s="27" t="s">
        <v>139</v>
      </c>
      <c r="B349" s="42" t="s">
        <v>33</v>
      </c>
      <c r="C349" s="60">
        <v>44521.0</v>
      </c>
      <c r="D349" s="61">
        <v>1.0</v>
      </c>
      <c r="E349" s="61">
        <v>1.0</v>
      </c>
      <c r="F349" s="61">
        <v>0.0</v>
      </c>
      <c r="G349" s="63"/>
      <c r="H349" s="63"/>
      <c r="I349" s="63"/>
      <c r="J349" s="63"/>
      <c r="K349" s="63"/>
      <c r="L349" s="63"/>
      <c r="M349" s="63"/>
      <c r="N349" s="63"/>
      <c r="O349" s="63"/>
      <c r="P349" s="63"/>
      <c r="Q349" s="63"/>
      <c r="R349" s="63"/>
      <c r="S349" s="63"/>
      <c r="T349" s="63"/>
      <c r="U349" s="63"/>
      <c r="V349" s="63"/>
      <c r="W349" s="63"/>
      <c r="X349" s="65"/>
      <c r="Y349" s="65"/>
      <c r="Z349" s="65"/>
      <c r="AA349" s="65"/>
      <c r="AB349" s="65"/>
      <c r="AC349" s="65"/>
      <c r="AD349" s="65"/>
      <c r="AE349" s="65"/>
      <c r="AF349" s="65"/>
      <c r="AG349" s="65"/>
      <c r="AH349" s="65"/>
      <c r="AI349" s="65"/>
      <c r="AJ349" s="63"/>
      <c r="AK349" s="63"/>
      <c r="AL349" s="63"/>
      <c r="AM349" s="63"/>
      <c r="AN349" s="63"/>
      <c r="AO349" s="63"/>
      <c r="AP349" s="63"/>
      <c r="AQ349" s="63"/>
      <c r="AR349" s="63"/>
      <c r="AS349" s="63"/>
      <c r="AT349" s="63"/>
      <c r="AU349" s="63"/>
    </row>
    <row r="350" ht="15.75" customHeight="1">
      <c r="A350" s="27" t="s">
        <v>139</v>
      </c>
      <c r="B350" s="35" t="s">
        <v>34</v>
      </c>
      <c r="C350" s="60">
        <v>44521.0</v>
      </c>
      <c r="D350" s="61">
        <v>1.0</v>
      </c>
      <c r="E350" s="61">
        <v>0.0</v>
      </c>
      <c r="F350" s="61">
        <v>1.0</v>
      </c>
      <c r="G350" s="63"/>
      <c r="H350" s="63"/>
      <c r="I350" s="63"/>
      <c r="J350" s="63"/>
      <c r="K350" s="63"/>
      <c r="L350" s="63"/>
      <c r="M350" s="63"/>
      <c r="N350" s="63"/>
      <c r="O350" s="63"/>
      <c r="P350" s="63"/>
      <c r="Q350" s="63"/>
      <c r="R350" s="63"/>
      <c r="S350" s="63"/>
      <c r="T350" s="63"/>
      <c r="U350" s="63"/>
      <c r="V350" s="63"/>
      <c r="W350" s="63"/>
      <c r="X350" s="65"/>
      <c r="Y350" s="65"/>
      <c r="Z350" s="65"/>
      <c r="AA350" s="65"/>
      <c r="AB350" s="65"/>
      <c r="AC350" s="65"/>
      <c r="AD350" s="65"/>
      <c r="AE350" s="65"/>
      <c r="AF350" s="65"/>
      <c r="AG350" s="65"/>
      <c r="AH350" s="65"/>
      <c r="AI350" s="65"/>
      <c r="AJ350" s="63"/>
      <c r="AK350" s="63"/>
      <c r="AL350" s="63"/>
      <c r="AM350" s="63"/>
      <c r="AN350" s="63"/>
      <c r="AO350" s="63"/>
      <c r="AP350" s="63"/>
      <c r="AQ350" s="63"/>
      <c r="AR350" s="63"/>
      <c r="AS350" s="63"/>
      <c r="AT350" s="63"/>
      <c r="AU350" s="63"/>
    </row>
    <row r="351" ht="15.75" customHeight="1">
      <c r="A351" s="27" t="s">
        <v>139</v>
      </c>
      <c r="B351" s="35" t="s">
        <v>35</v>
      </c>
      <c r="C351" s="60">
        <v>44521.0</v>
      </c>
      <c r="D351" s="61">
        <v>1.0</v>
      </c>
      <c r="E351" s="61">
        <v>1.0</v>
      </c>
      <c r="F351" s="61">
        <v>0.0</v>
      </c>
      <c r="G351" s="63"/>
      <c r="H351" s="63"/>
      <c r="I351" s="63"/>
      <c r="J351" s="63"/>
      <c r="K351" s="63"/>
      <c r="L351" s="63"/>
      <c r="M351" s="63"/>
      <c r="N351" s="63"/>
      <c r="O351" s="63"/>
      <c r="P351" s="63"/>
      <c r="Q351" s="63"/>
      <c r="R351" s="63"/>
      <c r="S351" s="63"/>
      <c r="T351" s="63"/>
      <c r="U351" s="63"/>
      <c r="V351" s="63"/>
      <c r="W351" s="63"/>
      <c r="X351" s="65"/>
      <c r="Y351" s="65"/>
      <c r="Z351" s="65"/>
      <c r="AA351" s="65"/>
      <c r="AB351" s="65"/>
      <c r="AC351" s="65"/>
      <c r="AD351" s="65"/>
      <c r="AE351" s="65"/>
      <c r="AF351" s="65"/>
      <c r="AG351" s="65"/>
      <c r="AH351" s="65"/>
      <c r="AI351" s="65"/>
      <c r="AJ351" s="63"/>
      <c r="AK351" s="63"/>
      <c r="AL351" s="63"/>
      <c r="AM351" s="63"/>
      <c r="AN351" s="63"/>
      <c r="AO351" s="63"/>
      <c r="AP351" s="63"/>
      <c r="AQ351" s="63"/>
      <c r="AR351" s="63"/>
      <c r="AS351" s="63"/>
      <c r="AT351" s="63"/>
      <c r="AU351" s="63"/>
    </row>
    <row r="352" ht="15.75" customHeight="1">
      <c r="A352" s="27" t="s">
        <v>139</v>
      </c>
      <c r="B352" s="42" t="s">
        <v>36</v>
      </c>
      <c r="C352" s="60">
        <v>44521.0</v>
      </c>
      <c r="D352" s="61">
        <v>1.0</v>
      </c>
      <c r="E352" s="61">
        <v>1.0</v>
      </c>
      <c r="F352" s="61">
        <v>0.0</v>
      </c>
      <c r="G352" s="63"/>
      <c r="H352" s="63"/>
      <c r="I352" s="63"/>
      <c r="J352" s="63"/>
      <c r="K352" s="63"/>
      <c r="L352" s="63"/>
      <c r="M352" s="63"/>
      <c r="N352" s="63"/>
      <c r="O352" s="63"/>
      <c r="P352" s="63"/>
      <c r="Q352" s="63"/>
      <c r="R352" s="63"/>
      <c r="S352" s="63"/>
      <c r="T352" s="63"/>
      <c r="U352" s="63"/>
      <c r="V352" s="63"/>
      <c r="W352" s="63"/>
      <c r="X352" s="65"/>
      <c r="Y352" s="65"/>
      <c r="Z352" s="65"/>
      <c r="AA352" s="65"/>
      <c r="AB352" s="65"/>
      <c r="AC352" s="65"/>
      <c r="AD352" s="65"/>
      <c r="AE352" s="65"/>
      <c r="AF352" s="65"/>
      <c r="AG352" s="65"/>
      <c r="AH352" s="65"/>
      <c r="AI352" s="65"/>
      <c r="AJ352" s="63"/>
      <c r="AK352" s="63"/>
      <c r="AL352" s="63"/>
      <c r="AM352" s="63"/>
      <c r="AN352" s="63"/>
      <c r="AO352" s="63"/>
      <c r="AP352" s="63"/>
      <c r="AQ352" s="63"/>
      <c r="AR352" s="63"/>
      <c r="AS352" s="63"/>
      <c r="AT352" s="63"/>
      <c r="AU352" s="63"/>
    </row>
    <row r="353" ht="15.75" customHeight="1">
      <c r="A353" s="27" t="s">
        <v>139</v>
      </c>
      <c r="B353" s="42" t="s">
        <v>37</v>
      </c>
      <c r="C353" s="60">
        <v>44521.0</v>
      </c>
      <c r="D353" s="61">
        <v>1.0</v>
      </c>
      <c r="E353" s="61">
        <v>2.0</v>
      </c>
      <c r="F353" s="61">
        <v>0.0</v>
      </c>
      <c r="G353" s="63"/>
      <c r="H353" s="63"/>
      <c r="I353" s="63"/>
      <c r="J353" s="63"/>
      <c r="K353" s="63"/>
      <c r="L353" s="63"/>
      <c r="M353" s="63"/>
      <c r="N353" s="63"/>
      <c r="O353" s="63"/>
      <c r="P353" s="63"/>
      <c r="Q353" s="63"/>
      <c r="R353" s="63"/>
      <c r="S353" s="63"/>
      <c r="T353" s="63"/>
      <c r="U353" s="63"/>
      <c r="V353" s="63"/>
      <c r="W353" s="63"/>
      <c r="X353" s="65"/>
      <c r="Y353" s="65"/>
      <c r="Z353" s="65"/>
      <c r="AA353" s="65"/>
      <c r="AB353" s="65"/>
      <c r="AC353" s="65"/>
      <c r="AD353" s="65"/>
      <c r="AE353" s="65"/>
      <c r="AF353" s="65"/>
      <c r="AG353" s="65"/>
      <c r="AH353" s="65"/>
      <c r="AI353" s="65"/>
      <c r="AJ353" s="63"/>
      <c r="AK353" s="63"/>
      <c r="AL353" s="63"/>
      <c r="AM353" s="63"/>
      <c r="AN353" s="63"/>
      <c r="AO353" s="63"/>
      <c r="AP353" s="63"/>
      <c r="AQ353" s="63"/>
      <c r="AR353" s="63"/>
      <c r="AS353" s="63"/>
      <c r="AT353" s="63"/>
      <c r="AU353" s="63"/>
    </row>
    <row r="354" ht="15.75" customHeight="1">
      <c r="A354" s="27" t="s">
        <v>139</v>
      </c>
      <c r="B354" s="42" t="s">
        <v>38</v>
      </c>
      <c r="C354" s="60">
        <v>44521.0</v>
      </c>
      <c r="D354" s="61">
        <v>1.0</v>
      </c>
      <c r="E354" s="61">
        <v>0.0</v>
      </c>
      <c r="F354" s="61">
        <v>0.0</v>
      </c>
      <c r="G354" s="63"/>
      <c r="H354" s="63"/>
      <c r="I354" s="63"/>
      <c r="J354" s="63"/>
      <c r="K354" s="63"/>
      <c r="L354" s="63"/>
      <c r="M354" s="63"/>
      <c r="N354" s="63"/>
      <c r="O354" s="63"/>
      <c r="P354" s="63"/>
      <c r="Q354" s="63"/>
      <c r="R354" s="63"/>
      <c r="S354" s="63"/>
      <c r="T354" s="63"/>
      <c r="U354" s="63"/>
      <c r="V354" s="63"/>
      <c r="W354" s="63"/>
      <c r="X354" s="65"/>
      <c r="Y354" s="65"/>
      <c r="Z354" s="65"/>
      <c r="AA354" s="65"/>
      <c r="AB354" s="65"/>
      <c r="AC354" s="65"/>
      <c r="AD354" s="65"/>
      <c r="AE354" s="65"/>
      <c r="AF354" s="65"/>
      <c r="AG354" s="65"/>
      <c r="AH354" s="65"/>
      <c r="AI354" s="65"/>
      <c r="AJ354" s="63"/>
      <c r="AK354" s="63"/>
      <c r="AL354" s="63"/>
      <c r="AM354" s="63"/>
      <c r="AN354" s="63"/>
      <c r="AO354" s="63"/>
      <c r="AP354" s="63"/>
      <c r="AQ354" s="63"/>
      <c r="AR354" s="63"/>
      <c r="AS354" s="63"/>
      <c r="AT354" s="63"/>
      <c r="AU354" s="63"/>
    </row>
    <row r="355" ht="15.75" customHeight="1">
      <c r="A355" s="27" t="s">
        <v>139</v>
      </c>
      <c r="B355" s="42" t="s">
        <v>39</v>
      </c>
      <c r="C355" s="60">
        <v>44521.0</v>
      </c>
      <c r="D355" s="61">
        <v>3.0</v>
      </c>
      <c r="E355" s="61">
        <v>0.0</v>
      </c>
      <c r="F355" s="61">
        <v>1.0</v>
      </c>
      <c r="G355" s="63"/>
      <c r="H355" s="63"/>
      <c r="I355" s="63"/>
      <c r="J355" s="63"/>
      <c r="K355" s="63"/>
      <c r="L355" s="63"/>
      <c r="M355" s="63"/>
      <c r="N355" s="63"/>
      <c r="O355" s="63"/>
      <c r="P355" s="63"/>
      <c r="Q355" s="63"/>
      <c r="R355" s="63"/>
      <c r="S355" s="63"/>
      <c r="T355" s="63"/>
      <c r="U355" s="63"/>
      <c r="V355" s="63"/>
      <c r="W355" s="63"/>
      <c r="X355" s="65"/>
      <c r="Y355" s="65"/>
      <c r="Z355" s="65"/>
      <c r="AA355" s="65"/>
      <c r="AB355" s="65"/>
      <c r="AC355" s="65"/>
      <c r="AD355" s="65"/>
      <c r="AE355" s="65"/>
      <c r="AF355" s="65"/>
      <c r="AG355" s="65"/>
      <c r="AH355" s="65"/>
      <c r="AI355" s="65"/>
      <c r="AJ355" s="63"/>
      <c r="AK355" s="63"/>
      <c r="AL355" s="63"/>
      <c r="AM355" s="63"/>
      <c r="AN355" s="63"/>
      <c r="AO355" s="63"/>
      <c r="AP355" s="63"/>
      <c r="AQ355" s="63"/>
      <c r="AR355" s="63"/>
      <c r="AS355" s="63"/>
      <c r="AT355" s="63"/>
      <c r="AU355" s="63"/>
    </row>
    <row r="356" ht="15.75" customHeight="1">
      <c r="A356" s="27" t="s">
        <v>139</v>
      </c>
      <c r="B356" s="42" t="s">
        <v>40</v>
      </c>
      <c r="C356" s="60">
        <v>44521.0</v>
      </c>
      <c r="D356" s="61">
        <v>1.0</v>
      </c>
      <c r="E356" s="61">
        <v>1.0</v>
      </c>
      <c r="F356" s="61">
        <v>0.0</v>
      </c>
      <c r="G356" s="63"/>
      <c r="H356" s="63"/>
      <c r="I356" s="63"/>
      <c r="J356" s="63"/>
      <c r="K356" s="63"/>
      <c r="L356" s="63"/>
      <c r="M356" s="63"/>
      <c r="N356" s="63"/>
      <c r="O356" s="63"/>
      <c r="P356" s="63"/>
      <c r="Q356" s="63"/>
      <c r="R356" s="63"/>
      <c r="S356" s="63"/>
      <c r="T356" s="63"/>
      <c r="U356" s="63"/>
      <c r="V356" s="63"/>
      <c r="W356" s="63"/>
      <c r="X356" s="65"/>
      <c r="Y356" s="65"/>
      <c r="Z356" s="65"/>
      <c r="AA356" s="65"/>
      <c r="AB356" s="65"/>
      <c r="AC356" s="65"/>
      <c r="AD356" s="65"/>
      <c r="AE356" s="65"/>
      <c r="AF356" s="65"/>
      <c r="AG356" s="65"/>
      <c r="AH356" s="65"/>
      <c r="AI356" s="65"/>
      <c r="AJ356" s="63"/>
      <c r="AK356" s="63"/>
      <c r="AL356" s="63"/>
      <c r="AM356" s="63"/>
      <c r="AN356" s="63"/>
      <c r="AO356" s="63"/>
      <c r="AP356" s="63"/>
      <c r="AQ356" s="63"/>
      <c r="AR356" s="63"/>
      <c r="AS356" s="63"/>
      <c r="AT356" s="63"/>
      <c r="AU356" s="63"/>
    </row>
    <row r="357" ht="15.75" customHeight="1">
      <c r="A357" s="27" t="s">
        <v>139</v>
      </c>
      <c r="B357" s="42" t="s">
        <v>41</v>
      </c>
      <c r="C357" s="60">
        <v>44521.0</v>
      </c>
      <c r="D357" s="61">
        <v>1.0</v>
      </c>
      <c r="E357" s="61">
        <v>1.0</v>
      </c>
      <c r="F357" s="61">
        <v>1.0</v>
      </c>
      <c r="G357" s="63"/>
      <c r="H357" s="63"/>
      <c r="I357" s="63"/>
      <c r="J357" s="63"/>
      <c r="K357" s="63"/>
      <c r="L357" s="63"/>
      <c r="M357" s="63"/>
      <c r="N357" s="63"/>
      <c r="O357" s="63"/>
      <c r="P357" s="63"/>
      <c r="Q357" s="63"/>
      <c r="R357" s="63"/>
      <c r="S357" s="63"/>
      <c r="T357" s="63"/>
      <c r="U357" s="63"/>
      <c r="V357" s="63"/>
      <c r="W357" s="63"/>
      <c r="X357" s="65"/>
      <c r="Y357" s="65"/>
      <c r="Z357" s="65"/>
      <c r="AA357" s="65"/>
      <c r="AB357" s="65"/>
      <c r="AC357" s="65"/>
      <c r="AD357" s="65"/>
      <c r="AE357" s="65"/>
      <c r="AF357" s="65"/>
      <c r="AG357" s="65"/>
      <c r="AH357" s="65"/>
      <c r="AI357" s="65"/>
      <c r="AJ357" s="63"/>
      <c r="AK357" s="63"/>
      <c r="AL357" s="63"/>
      <c r="AM357" s="63"/>
      <c r="AN357" s="63"/>
      <c r="AO357" s="63"/>
      <c r="AP357" s="63"/>
      <c r="AQ357" s="63"/>
      <c r="AR357" s="63"/>
      <c r="AS357" s="63"/>
      <c r="AT357" s="63"/>
      <c r="AU357" s="63"/>
    </row>
    <row r="358" ht="15.75" customHeight="1">
      <c r="A358" s="27" t="s">
        <v>139</v>
      </c>
      <c r="B358" s="42" t="s">
        <v>42</v>
      </c>
      <c r="C358" s="60">
        <v>44521.0</v>
      </c>
      <c r="D358" s="61">
        <v>1.0</v>
      </c>
      <c r="E358" s="61">
        <v>0.0</v>
      </c>
      <c r="F358" s="61">
        <v>0.0</v>
      </c>
      <c r="G358" s="63"/>
      <c r="H358" s="63"/>
      <c r="I358" s="63"/>
      <c r="J358" s="63"/>
      <c r="K358" s="63"/>
      <c r="L358" s="63"/>
      <c r="M358" s="63"/>
      <c r="N358" s="63"/>
      <c r="O358" s="63"/>
      <c r="P358" s="63"/>
      <c r="Q358" s="63"/>
      <c r="R358" s="63"/>
      <c r="S358" s="63"/>
      <c r="T358" s="63"/>
      <c r="U358" s="63"/>
      <c r="V358" s="63"/>
      <c r="W358" s="63"/>
      <c r="X358" s="65"/>
      <c r="Y358" s="65"/>
      <c r="Z358" s="65"/>
      <c r="AA358" s="65"/>
      <c r="AB358" s="65"/>
      <c r="AC358" s="65"/>
      <c r="AD358" s="65"/>
      <c r="AE358" s="65"/>
      <c r="AF358" s="65"/>
      <c r="AG358" s="65"/>
      <c r="AH358" s="65"/>
      <c r="AI358" s="65"/>
      <c r="AJ358" s="63"/>
      <c r="AK358" s="63"/>
      <c r="AL358" s="63"/>
      <c r="AM358" s="63"/>
      <c r="AN358" s="63"/>
      <c r="AO358" s="63"/>
      <c r="AP358" s="63"/>
      <c r="AQ358" s="63"/>
      <c r="AR358" s="63"/>
      <c r="AS358" s="63"/>
      <c r="AT358" s="63"/>
      <c r="AU358" s="63"/>
    </row>
    <row r="359" ht="15.75" customHeight="1">
      <c r="A359" s="27" t="s">
        <v>139</v>
      </c>
      <c r="B359" s="42" t="s">
        <v>43</v>
      </c>
      <c r="C359" s="60">
        <v>44521.0</v>
      </c>
      <c r="D359" s="61">
        <v>1.0</v>
      </c>
      <c r="E359" s="61">
        <v>1.0</v>
      </c>
      <c r="F359" s="61">
        <v>0.0</v>
      </c>
      <c r="G359" s="63"/>
      <c r="H359" s="63"/>
      <c r="I359" s="63"/>
      <c r="J359" s="63"/>
      <c r="K359" s="63"/>
      <c r="L359" s="63"/>
      <c r="M359" s="63"/>
      <c r="N359" s="63"/>
      <c r="O359" s="63"/>
      <c r="P359" s="63"/>
      <c r="Q359" s="63"/>
      <c r="R359" s="63"/>
      <c r="S359" s="63"/>
      <c r="T359" s="63"/>
      <c r="U359" s="63"/>
      <c r="V359" s="63"/>
      <c r="W359" s="63"/>
      <c r="X359" s="65"/>
      <c r="Y359" s="65"/>
      <c r="Z359" s="65"/>
      <c r="AA359" s="65"/>
      <c r="AB359" s="65"/>
      <c r="AC359" s="65"/>
      <c r="AD359" s="65"/>
      <c r="AE359" s="65"/>
      <c r="AF359" s="65"/>
      <c r="AG359" s="65"/>
      <c r="AH359" s="65"/>
      <c r="AI359" s="65"/>
      <c r="AJ359" s="63"/>
      <c r="AK359" s="63"/>
      <c r="AL359" s="63"/>
      <c r="AM359" s="63"/>
      <c r="AN359" s="63"/>
      <c r="AO359" s="63"/>
      <c r="AP359" s="63"/>
      <c r="AQ359" s="63"/>
      <c r="AR359" s="63"/>
      <c r="AS359" s="63"/>
      <c r="AT359" s="63"/>
      <c r="AU359" s="63"/>
    </row>
    <row r="360" ht="15.75" customHeight="1">
      <c r="A360" s="27" t="s">
        <v>139</v>
      </c>
      <c r="B360" s="42" t="s">
        <v>44</v>
      </c>
      <c r="C360" s="60">
        <v>44521.0</v>
      </c>
      <c r="D360" s="61">
        <v>1.0</v>
      </c>
      <c r="E360" s="61">
        <v>1.0</v>
      </c>
      <c r="F360" s="61">
        <v>0.0</v>
      </c>
      <c r="G360" s="63"/>
      <c r="H360" s="63"/>
      <c r="I360" s="63"/>
      <c r="J360" s="63"/>
      <c r="K360" s="63"/>
      <c r="L360" s="63"/>
      <c r="M360" s="63"/>
      <c r="N360" s="63"/>
      <c r="O360" s="63"/>
      <c r="P360" s="63"/>
      <c r="Q360" s="63"/>
      <c r="R360" s="63"/>
      <c r="S360" s="63"/>
      <c r="T360" s="63"/>
      <c r="U360" s="63"/>
      <c r="V360" s="63"/>
      <c r="W360" s="63"/>
      <c r="X360" s="65"/>
      <c r="Y360" s="65"/>
      <c r="Z360" s="65"/>
      <c r="AA360" s="65"/>
      <c r="AB360" s="65"/>
      <c r="AC360" s="65"/>
      <c r="AD360" s="65"/>
      <c r="AE360" s="65"/>
      <c r="AF360" s="65"/>
      <c r="AG360" s="65"/>
      <c r="AH360" s="65"/>
      <c r="AI360" s="65"/>
      <c r="AJ360" s="63"/>
      <c r="AK360" s="63"/>
      <c r="AL360" s="63"/>
      <c r="AM360" s="63"/>
      <c r="AN360" s="63"/>
      <c r="AO360" s="63"/>
      <c r="AP360" s="63"/>
      <c r="AQ360" s="63"/>
      <c r="AR360" s="63"/>
      <c r="AS360" s="63"/>
      <c r="AT360" s="63"/>
      <c r="AU360" s="63"/>
    </row>
    <row r="361" ht="15.75" customHeight="1">
      <c r="A361" s="27" t="s">
        <v>139</v>
      </c>
      <c r="B361" s="42" t="s">
        <v>45</v>
      </c>
      <c r="C361" s="60">
        <v>44521.0</v>
      </c>
      <c r="D361" s="61">
        <v>1.0</v>
      </c>
      <c r="E361" s="61">
        <v>1.0</v>
      </c>
      <c r="F361" s="61">
        <v>1.0</v>
      </c>
      <c r="G361" s="63"/>
      <c r="H361" s="63"/>
      <c r="I361" s="63"/>
      <c r="J361" s="63"/>
      <c r="K361" s="63"/>
      <c r="L361" s="63"/>
      <c r="M361" s="63"/>
      <c r="N361" s="63"/>
      <c r="O361" s="63"/>
      <c r="P361" s="63"/>
      <c r="Q361" s="63"/>
      <c r="R361" s="63"/>
      <c r="S361" s="63"/>
      <c r="T361" s="63"/>
      <c r="U361" s="63"/>
      <c r="V361" s="63"/>
      <c r="W361" s="63"/>
      <c r="X361" s="65"/>
      <c r="Y361" s="65"/>
      <c r="Z361" s="65"/>
      <c r="AA361" s="65"/>
      <c r="AB361" s="65"/>
      <c r="AC361" s="65"/>
      <c r="AD361" s="65"/>
      <c r="AE361" s="65"/>
      <c r="AF361" s="65"/>
      <c r="AG361" s="65"/>
      <c r="AH361" s="65"/>
      <c r="AI361" s="65"/>
      <c r="AJ361" s="63"/>
      <c r="AK361" s="63"/>
      <c r="AL361" s="63"/>
      <c r="AM361" s="63"/>
      <c r="AN361" s="63"/>
      <c r="AO361" s="63"/>
      <c r="AP361" s="63"/>
      <c r="AQ361" s="63"/>
      <c r="AR361" s="63"/>
      <c r="AS361" s="63"/>
      <c r="AT361" s="63"/>
      <c r="AU361" s="63"/>
    </row>
    <row r="362" ht="15.75" customHeight="1">
      <c r="A362" s="27" t="s">
        <v>139</v>
      </c>
      <c r="B362" s="42" t="s">
        <v>46</v>
      </c>
      <c r="C362" s="60">
        <v>44521.0</v>
      </c>
      <c r="D362" s="61">
        <v>1.0</v>
      </c>
      <c r="E362" s="61">
        <v>1.0</v>
      </c>
      <c r="F362" s="61">
        <v>0.0</v>
      </c>
      <c r="G362" s="63"/>
      <c r="H362" s="63"/>
      <c r="I362" s="63"/>
      <c r="J362" s="63"/>
      <c r="K362" s="63"/>
      <c r="L362" s="63"/>
      <c r="M362" s="63"/>
      <c r="N362" s="63"/>
      <c r="O362" s="63"/>
      <c r="P362" s="63"/>
      <c r="Q362" s="63"/>
      <c r="R362" s="63"/>
      <c r="S362" s="63"/>
      <c r="T362" s="63"/>
      <c r="U362" s="63"/>
      <c r="V362" s="63"/>
      <c r="W362" s="63"/>
      <c r="X362" s="65"/>
      <c r="Y362" s="65"/>
      <c r="Z362" s="65"/>
      <c r="AA362" s="65"/>
      <c r="AB362" s="65"/>
      <c r="AC362" s="65"/>
      <c r="AD362" s="65"/>
      <c r="AE362" s="65"/>
      <c r="AF362" s="65"/>
      <c r="AG362" s="65"/>
      <c r="AH362" s="65"/>
      <c r="AI362" s="65"/>
      <c r="AJ362" s="63"/>
      <c r="AK362" s="63"/>
      <c r="AL362" s="63"/>
      <c r="AM362" s="63"/>
      <c r="AN362" s="63"/>
      <c r="AO362" s="63"/>
      <c r="AP362" s="63"/>
      <c r="AQ362" s="63"/>
      <c r="AR362" s="63"/>
      <c r="AS362" s="63"/>
      <c r="AT362" s="63"/>
      <c r="AU362" s="63"/>
    </row>
    <row r="363" ht="15.75" customHeight="1">
      <c r="A363" s="27" t="s">
        <v>139</v>
      </c>
      <c r="B363" s="42" t="s">
        <v>47</v>
      </c>
      <c r="C363" s="60">
        <v>44521.0</v>
      </c>
      <c r="D363" s="61">
        <v>2.0</v>
      </c>
      <c r="E363" s="61">
        <v>1.0</v>
      </c>
      <c r="F363" s="61">
        <v>0.0</v>
      </c>
      <c r="G363" s="63"/>
      <c r="H363" s="63"/>
      <c r="I363" s="63"/>
      <c r="J363" s="63"/>
      <c r="K363" s="63"/>
      <c r="L363" s="63"/>
      <c r="M363" s="63"/>
      <c r="N363" s="63"/>
      <c r="O363" s="63"/>
      <c r="P363" s="63"/>
      <c r="Q363" s="63"/>
      <c r="R363" s="63"/>
      <c r="S363" s="63"/>
      <c r="T363" s="63"/>
      <c r="U363" s="63"/>
      <c r="V363" s="63"/>
      <c r="W363" s="63"/>
      <c r="X363" s="65"/>
      <c r="Y363" s="65"/>
      <c r="Z363" s="65"/>
      <c r="AA363" s="65"/>
      <c r="AB363" s="65"/>
      <c r="AC363" s="65"/>
      <c r="AD363" s="65"/>
      <c r="AE363" s="65"/>
      <c r="AF363" s="65"/>
      <c r="AG363" s="65"/>
      <c r="AH363" s="65"/>
      <c r="AI363" s="65"/>
      <c r="AJ363" s="63"/>
      <c r="AK363" s="63"/>
      <c r="AL363" s="63"/>
      <c r="AM363" s="63"/>
      <c r="AN363" s="63"/>
      <c r="AO363" s="63"/>
      <c r="AP363" s="63"/>
      <c r="AQ363" s="63"/>
      <c r="AR363" s="63"/>
      <c r="AS363" s="63"/>
      <c r="AT363" s="63"/>
      <c r="AU363" s="63"/>
    </row>
    <row r="364" ht="15.75" customHeight="1">
      <c r="A364" s="27" t="s">
        <v>139</v>
      </c>
      <c r="B364" s="42" t="s">
        <v>48</v>
      </c>
      <c r="C364" s="60">
        <v>44521.0</v>
      </c>
      <c r="D364" s="61">
        <v>3.0</v>
      </c>
      <c r="E364" s="61">
        <v>2.0</v>
      </c>
      <c r="F364" s="61">
        <v>3.0</v>
      </c>
      <c r="G364" s="63"/>
      <c r="H364" s="63"/>
      <c r="I364" s="63"/>
      <c r="J364" s="63"/>
      <c r="K364" s="63"/>
      <c r="L364" s="63"/>
      <c r="M364" s="63"/>
      <c r="N364" s="63"/>
      <c r="O364" s="63"/>
      <c r="P364" s="63"/>
      <c r="Q364" s="63"/>
      <c r="R364" s="63"/>
      <c r="S364" s="63"/>
      <c r="T364" s="63"/>
      <c r="U364" s="63"/>
      <c r="V364" s="63"/>
      <c r="W364" s="63"/>
      <c r="X364" s="65"/>
      <c r="Y364" s="65"/>
      <c r="Z364" s="65"/>
      <c r="AA364" s="65"/>
      <c r="AB364" s="65"/>
      <c r="AC364" s="65"/>
      <c r="AD364" s="65"/>
      <c r="AE364" s="65"/>
      <c r="AF364" s="65"/>
      <c r="AG364" s="65"/>
      <c r="AH364" s="65"/>
      <c r="AI364" s="65"/>
      <c r="AJ364" s="63"/>
      <c r="AK364" s="63"/>
      <c r="AL364" s="63"/>
      <c r="AM364" s="63"/>
      <c r="AN364" s="63"/>
      <c r="AO364" s="63"/>
      <c r="AP364" s="63"/>
      <c r="AQ364" s="63"/>
      <c r="AR364" s="63"/>
      <c r="AS364" s="63"/>
      <c r="AT364" s="63"/>
      <c r="AU364" s="63"/>
    </row>
    <row r="365" ht="15.75" customHeight="1">
      <c r="A365" s="27" t="s">
        <v>139</v>
      </c>
      <c r="B365" s="42" t="s">
        <v>49</v>
      </c>
      <c r="C365" s="60">
        <v>44521.0</v>
      </c>
      <c r="D365" s="61">
        <v>1.0</v>
      </c>
      <c r="E365" s="61">
        <v>1.0</v>
      </c>
      <c r="F365" s="61">
        <v>0.0</v>
      </c>
      <c r="G365" s="63"/>
      <c r="H365" s="63"/>
      <c r="I365" s="63"/>
      <c r="J365" s="63"/>
      <c r="K365" s="63"/>
      <c r="L365" s="63"/>
      <c r="M365" s="63"/>
      <c r="N365" s="63"/>
      <c r="O365" s="63"/>
      <c r="P365" s="63"/>
      <c r="Q365" s="63"/>
      <c r="R365" s="63"/>
      <c r="S365" s="63"/>
      <c r="T365" s="63"/>
      <c r="U365" s="63"/>
      <c r="V365" s="63"/>
      <c r="W365" s="63"/>
      <c r="X365" s="65"/>
      <c r="Y365" s="65"/>
      <c r="Z365" s="65"/>
      <c r="AA365" s="65"/>
      <c r="AB365" s="65"/>
      <c r="AC365" s="65"/>
      <c r="AD365" s="65"/>
      <c r="AE365" s="65"/>
      <c r="AF365" s="65"/>
      <c r="AG365" s="65"/>
      <c r="AH365" s="65"/>
      <c r="AI365" s="65"/>
      <c r="AJ365" s="63"/>
      <c r="AK365" s="63"/>
      <c r="AL365" s="63"/>
      <c r="AM365" s="63"/>
      <c r="AN365" s="63"/>
      <c r="AO365" s="63"/>
      <c r="AP365" s="63"/>
      <c r="AQ365" s="63"/>
      <c r="AR365" s="63"/>
      <c r="AS365" s="63"/>
      <c r="AT365" s="63"/>
      <c r="AU365" s="63"/>
    </row>
    <row r="366" ht="15.75" customHeight="1">
      <c r="A366" s="27" t="s">
        <v>139</v>
      </c>
      <c r="B366" s="42" t="s">
        <v>50</v>
      </c>
      <c r="C366" s="60">
        <v>44521.0</v>
      </c>
      <c r="D366" s="61">
        <v>4.0</v>
      </c>
      <c r="E366" s="61">
        <v>2.0</v>
      </c>
      <c r="F366" s="61">
        <v>1.0</v>
      </c>
      <c r="G366" s="63"/>
      <c r="H366" s="63"/>
      <c r="I366" s="63"/>
      <c r="J366" s="63"/>
      <c r="K366" s="63"/>
      <c r="L366" s="63"/>
      <c r="M366" s="63"/>
      <c r="N366" s="63"/>
      <c r="O366" s="63"/>
      <c r="P366" s="63"/>
      <c r="Q366" s="63"/>
      <c r="R366" s="63"/>
      <c r="S366" s="63"/>
      <c r="T366" s="63"/>
      <c r="U366" s="63"/>
      <c r="V366" s="63"/>
      <c r="W366" s="63"/>
      <c r="X366" s="65"/>
      <c r="Y366" s="65"/>
      <c r="Z366" s="65"/>
      <c r="AA366" s="65"/>
      <c r="AB366" s="65"/>
      <c r="AC366" s="65"/>
      <c r="AD366" s="65"/>
      <c r="AE366" s="65"/>
      <c r="AF366" s="65"/>
      <c r="AG366" s="65"/>
      <c r="AH366" s="65"/>
      <c r="AI366" s="65"/>
      <c r="AJ366" s="63"/>
      <c r="AK366" s="63"/>
      <c r="AL366" s="63"/>
      <c r="AM366" s="63"/>
      <c r="AN366" s="63"/>
      <c r="AO366" s="63"/>
      <c r="AP366" s="63"/>
      <c r="AQ366" s="63"/>
      <c r="AR366" s="63"/>
      <c r="AS366" s="63"/>
      <c r="AT366" s="63"/>
      <c r="AU366" s="63"/>
    </row>
    <row r="367" ht="15.75" customHeight="1">
      <c r="A367" s="27" t="s">
        <v>139</v>
      </c>
      <c r="B367" s="42" t="s">
        <v>51</v>
      </c>
      <c r="C367" s="60">
        <v>44521.0</v>
      </c>
      <c r="D367" s="61">
        <v>4.0</v>
      </c>
      <c r="E367" s="61">
        <v>1.0</v>
      </c>
      <c r="F367" s="61">
        <v>0.0</v>
      </c>
      <c r="G367" s="63"/>
      <c r="H367" s="63"/>
      <c r="I367" s="63"/>
      <c r="J367" s="63"/>
      <c r="K367" s="63"/>
      <c r="L367" s="63"/>
      <c r="M367" s="63"/>
      <c r="N367" s="63"/>
      <c r="O367" s="63"/>
      <c r="P367" s="63"/>
      <c r="Q367" s="63"/>
      <c r="R367" s="63"/>
      <c r="S367" s="63"/>
      <c r="T367" s="63"/>
      <c r="U367" s="63"/>
      <c r="V367" s="63"/>
      <c r="W367" s="63"/>
      <c r="X367" s="65"/>
      <c r="Y367" s="65"/>
      <c r="Z367" s="65"/>
      <c r="AA367" s="65"/>
      <c r="AB367" s="65"/>
      <c r="AC367" s="65"/>
      <c r="AD367" s="65"/>
      <c r="AE367" s="65"/>
      <c r="AF367" s="65"/>
      <c r="AG367" s="65"/>
      <c r="AH367" s="65"/>
      <c r="AI367" s="65"/>
      <c r="AJ367" s="63"/>
      <c r="AK367" s="63"/>
      <c r="AL367" s="63"/>
      <c r="AM367" s="63"/>
      <c r="AN367" s="63"/>
      <c r="AO367" s="63"/>
      <c r="AP367" s="63"/>
      <c r="AQ367" s="63"/>
      <c r="AR367" s="63"/>
      <c r="AS367" s="63"/>
      <c r="AT367" s="63"/>
      <c r="AU367" s="63"/>
    </row>
    <row r="368" ht="15.75" customHeight="1">
      <c r="A368" s="27" t="s">
        <v>139</v>
      </c>
      <c r="B368" s="42" t="s">
        <v>52</v>
      </c>
      <c r="C368" s="60">
        <v>44521.0</v>
      </c>
      <c r="D368" s="61">
        <v>1.0</v>
      </c>
      <c r="E368" s="61">
        <v>1.0</v>
      </c>
      <c r="F368" s="61">
        <v>2.0</v>
      </c>
      <c r="G368" s="63"/>
      <c r="H368" s="63"/>
      <c r="I368" s="63"/>
      <c r="J368" s="63"/>
      <c r="K368" s="63"/>
      <c r="L368" s="63"/>
      <c r="M368" s="63"/>
      <c r="N368" s="63"/>
      <c r="O368" s="63"/>
      <c r="P368" s="63"/>
      <c r="Q368" s="63"/>
      <c r="R368" s="63"/>
      <c r="S368" s="63"/>
      <c r="T368" s="63"/>
      <c r="U368" s="63"/>
      <c r="V368" s="63"/>
      <c r="W368" s="63"/>
      <c r="X368" s="65"/>
      <c r="Y368" s="65"/>
      <c r="Z368" s="65"/>
      <c r="AA368" s="65"/>
      <c r="AB368" s="65"/>
      <c r="AC368" s="65"/>
      <c r="AD368" s="65"/>
      <c r="AE368" s="65"/>
      <c r="AF368" s="65"/>
      <c r="AG368" s="65"/>
      <c r="AH368" s="65"/>
      <c r="AI368" s="65"/>
      <c r="AJ368" s="63"/>
      <c r="AK368" s="63"/>
      <c r="AL368" s="63"/>
      <c r="AM368" s="63"/>
      <c r="AN368" s="63"/>
      <c r="AO368" s="63"/>
      <c r="AP368" s="63"/>
      <c r="AQ368" s="63"/>
      <c r="AR368" s="63"/>
      <c r="AS368" s="63"/>
      <c r="AT368" s="63"/>
      <c r="AU368" s="63"/>
    </row>
    <row r="369" ht="15.75" customHeight="1">
      <c r="A369" s="27" t="s">
        <v>139</v>
      </c>
      <c r="B369" s="42" t="s">
        <v>53</v>
      </c>
      <c r="C369" s="60">
        <v>44521.0</v>
      </c>
      <c r="D369" s="61">
        <v>2.0</v>
      </c>
      <c r="E369" s="61">
        <v>1.0</v>
      </c>
      <c r="F369" s="61">
        <v>0.0</v>
      </c>
      <c r="G369" s="63"/>
      <c r="H369" s="63"/>
      <c r="I369" s="63"/>
      <c r="J369" s="63"/>
      <c r="K369" s="63"/>
      <c r="L369" s="63"/>
      <c r="M369" s="63"/>
      <c r="N369" s="63"/>
      <c r="O369" s="63"/>
      <c r="P369" s="63"/>
      <c r="Q369" s="63"/>
      <c r="R369" s="63"/>
      <c r="S369" s="63"/>
      <c r="T369" s="63"/>
      <c r="U369" s="63"/>
      <c r="V369" s="63"/>
      <c r="W369" s="63"/>
      <c r="X369" s="65"/>
      <c r="Y369" s="65"/>
      <c r="Z369" s="65"/>
      <c r="AA369" s="65"/>
      <c r="AB369" s="65"/>
      <c r="AC369" s="65"/>
      <c r="AD369" s="65"/>
      <c r="AE369" s="65"/>
      <c r="AF369" s="65"/>
      <c r="AG369" s="65"/>
      <c r="AH369" s="65"/>
      <c r="AI369" s="65"/>
      <c r="AJ369" s="63"/>
      <c r="AK369" s="63"/>
      <c r="AL369" s="63"/>
      <c r="AM369" s="63"/>
      <c r="AN369" s="63"/>
      <c r="AO369" s="63"/>
      <c r="AP369" s="63"/>
      <c r="AQ369" s="63"/>
      <c r="AR369" s="63"/>
      <c r="AS369" s="63"/>
      <c r="AT369" s="63"/>
      <c r="AU369" s="63"/>
    </row>
    <row r="370" ht="15.75" customHeight="1">
      <c r="A370" s="27" t="s">
        <v>139</v>
      </c>
      <c r="B370" s="42" t="s">
        <v>54</v>
      </c>
      <c r="C370" s="60">
        <v>44521.0</v>
      </c>
      <c r="D370" s="61">
        <v>1.0</v>
      </c>
      <c r="E370" s="61">
        <v>0.0</v>
      </c>
      <c r="F370" s="61">
        <v>1.0</v>
      </c>
      <c r="G370" s="63"/>
      <c r="H370" s="63"/>
      <c r="I370" s="63"/>
      <c r="J370" s="63"/>
      <c r="K370" s="63"/>
      <c r="L370" s="63"/>
      <c r="M370" s="63"/>
      <c r="N370" s="63"/>
      <c r="O370" s="63"/>
      <c r="P370" s="63"/>
      <c r="Q370" s="63"/>
      <c r="R370" s="63"/>
      <c r="S370" s="63"/>
      <c r="T370" s="63"/>
      <c r="U370" s="63"/>
      <c r="V370" s="63"/>
      <c r="W370" s="63"/>
      <c r="X370" s="65"/>
      <c r="Y370" s="65"/>
      <c r="Z370" s="65"/>
      <c r="AA370" s="65"/>
      <c r="AB370" s="65"/>
      <c r="AC370" s="65"/>
      <c r="AD370" s="65"/>
      <c r="AE370" s="65"/>
      <c r="AF370" s="65"/>
      <c r="AG370" s="65"/>
      <c r="AH370" s="65"/>
      <c r="AI370" s="65"/>
      <c r="AJ370" s="63"/>
      <c r="AK370" s="63"/>
      <c r="AL370" s="63"/>
      <c r="AM370" s="63"/>
      <c r="AN370" s="63"/>
      <c r="AO370" s="63"/>
      <c r="AP370" s="63"/>
      <c r="AQ370" s="63"/>
      <c r="AR370" s="63"/>
      <c r="AS370" s="63"/>
      <c r="AT370" s="63"/>
      <c r="AU370" s="63"/>
    </row>
    <row r="371" ht="15.75" customHeight="1">
      <c r="A371" s="27" t="s">
        <v>139</v>
      </c>
      <c r="B371" s="42" t="s">
        <v>55</v>
      </c>
      <c r="C371" s="60">
        <v>44521.0</v>
      </c>
      <c r="D371" s="61">
        <v>1.0</v>
      </c>
      <c r="E371" s="61">
        <v>0.0</v>
      </c>
      <c r="F371" s="61">
        <v>0.0</v>
      </c>
      <c r="G371" s="63"/>
      <c r="H371" s="63"/>
      <c r="I371" s="63"/>
      <c r="J371" s="63"/>
      <c r="K371" s="63"/>
      <c r="L371" s="63"/>
      <c r="M371" s="63"/>
      <c r="N371" s="63"/>
      <c r="O371" s="63"/>
      <c r="P371" s="63"/>
      <c r="Q371" s="63"/>
      <c r="R371" s="63"/>
      <c r="S371" s="63"/>
      <c r="T371" s="63"/>
      <c r="U371" s="63"/>
      <c r="V371" s="63"/>
      <c r="W371" s="63"/>
      <c r="X371" s="65"/>
      <c r="Y371" s="65"/>
      <c r="Z371" s="65"/>
      <c r="AA371" s="65"/>
      <c r="AB371" s="65"/>
      <c r="AC371" s="65"/>
      <c r="AD371" s="65"/>
      <c r="AE371" s="65"/>
      <c r="AF371" s="65"/>
      <c r="AG371" s="65"/>
      <c r="AH371" s="65"/>
      <c r="AI371" s="65"/>
      <c r="AJ371" s="63"/>
      <c r="AK371" s="63"/>
      <c r="AL371" s="63"/>
      <c r="AM371" s="63"/>
      <c r="AN371" s="63"/>
      <c r="AO371" s="63"/>
      <c r="AP371" s="63"/>
      <c r="AQ371" s="63"/>
      <c r="AR371" s="63"/>
      <c r="AS371" s="63"/>
      <c r="AT371" s="63"/>
      <c r="AU371" s="63"/>
    </row>
    <row r="372" ht="15.75" customHeight="1">
      <c r="A372" s="27" t="s">
        <v>139</v>
      </c>
      <c r="B372" s="42" t="s">
        <v>56</v>
      </c>
      <c r="C372" s="60">
        <v>44521.0</v>
      </c>
      <c r="D372" s="61">
        <v>1.0</v>
      </c>
      <c r="E372" s="61">
        <v>1.0</v>
      </c>
      <c r="F372" s="61">
        <v>0.0</v>
      </c>
      <c r="G372" s="63"/>
      <c r="H372" s="63"/>
      <c r="I372" s="63"/>
      <c r="J372" s="63"/>
      <c r="K372" s="63"/>
      <c r="L372" s="63"/>
      <c r="M372" s="63"/>
      <c r="N372" s="63"/>
      <c r="O372" s="63"/>
      <c r="P372" s="63"/>
      <c r="Q372" s="63"/>
      <c r="R372" s="63"/>
      <c r="S372" s="63"/>
      <c r="T372" s="63"/>
      <c r="U372" s="63"/>
      <c r="V372" s="63"/>
      <c r="W372" s="63"/>
      <c r="X372" s="65"/>
      <c r="Y372" s="65"/>
      <c r="Z372" s="65"/>
      <c r="AA372" s="65"/>
      <c r="AB372" s="65"/>
      <c r="AC372" s="65"/>
      <c r="AD372" s="65"/>
      <c r="AE372" s="65"/>
      <c r="AF372" s="65"/>
      <c r="AG372" s="65"/>
      <c r="AH372" s="65"/>
      <c r="AI372" s="65"/>
      <c r="AJ372" s="63"/>
      <c r="AK372" s="63"/>
      <c r="AL372" s="63"/>
      <c r="AM372" s="63"/>
      <c r="AN372" s="63"/>
      <c r="AO372" s="63"/>
      <c r="AP372" s="63"/>
      <c r="AQ372" s="63"/>
      <c r="AR372" s="63"/>
      <c r="AS372" s="63"/>
      <c r="AT372" s="63"/>
      <c r="AU372" s="63"/>
    </row>
    <row r="373" ht="15.75" customHeight="1">
      <c r="A373" s="27" t="s">
        <v>139</v>
      </c>
      <c r="B373" s="42" t="s">
        <v>57</v>
      </c>
      <c r="C373" s="60">
        <v>44521.0</v>
      </c>
      <c r="D373" s="61">
        <v>4.0</v>
      </c>
      <c r="E373" s="61">
        <v>1.0</v>
      </c>
      <c r="F373" s="61">
        <v>0.0</v>
      </c>
      <c r="G373" s="63"/>
      <c r="H373" s="63"/>
      <c r="I373" s="63"/>
      <c r="J373" s="63"/>
      <c r="K373" s="63"/>
      <c r="L373" s="63"/>
      <c r="M373" s="63"/>
      <c r="N373" s="63"/>
      <c r="O373" s="63"/>
      <c r="P373" s="63"/>
      <c r="Q373" s="63"/>
      <c r="R373" s="63"/>
      <c r="S373" s="63"/>
      <c r="T373" s="63"/>
      <c r="U373" s="63"/>
      <c r="V373" s="63"/>
      <c r="W373" s="63"/>
      <c r="X373" s="65"/>
      <c r="Y373" s="65"/>
      <c r="Z373" s="65"/>
      <c r="AA373" s="65"/>
      <c r="AB373" s="65"/>
      <c r="AC373" s="65"/>
      <c r="AD373" s="65"/>
      <c r="AE373" s="65"/>
      <c r="AF373" s="65"/>
      <c r="AG373" s="65"/>
      <c r="AH373" s="65"/>
      <c r="AI373" s="65"/>
      <c r="AJ373" s="63"/>
      <c r="AK373" s="63"/>
      <c r="AL373" s="63"/>
      <c r="AM373" s="63"/>
      <c r="AN373" s="63"/>
      <c r="AO373" s="63"/>
      <c r="AP373" s="63"/>
      <c r="AQ373" s="63"/>
      <c r="AR373" s="63"/>
      <c r="AS373" s="63"/>
      <c r="AT373" s="63"/>
      <c r="AU373" s="63"/>
    </row>
    <row r="374" ht="15.75" customHeight="1">
      <c r="A374" s="27" t="s">
        <v>139</v>
      </c>
      <c r="B374" s="42" t="s">
        <v>58</v>
      </c>
      <c r="C374" s="60">
        <v>44521.0</v>
      </c>
      <c r="D374" s="61">
        <v>1.0</v>
      </c>
      <c r="E374" s="61">
        <v>1.0</v>
      </c>
      <c r="F374" s="61">
        <v>0.0</v>
      </c>
      <c r="G374" s="63"/>
      <c r="H374" s="63"/>
      <c r="I374" s="63"/>
      <c r="J374" s="63"/>
      <c r="K374" s="63"/>
      <c r="L374" s="63"/>
      <c r="M374" s="63"/>
      <c r="N374" s="63"/>
      <c r="O374" s="63"/>
      <c r="P374" s="63"/>
      <c r="Q374" s="63"/>
      <c r="R374" s="63"/>
      <c r="S374" s="63"/>
      <c r="T374" s="63"/>
      <c r="U374" s="63"/>
      <c r="V374" s="63"/>
      <c r="W374" s="63"/>
      <c r="X374" s="65"/>
      <c r="Y374" s="65"/>
      <c r="Z374" s="65"/>
      <c r="AA374" s="65"/>
      <c r="AB374" s="65"/>
      <c r="AC374" s="65"/>
      <c r="AD374" s="65"/>
      <c r="AE374" s="65"/>
      <c r="AF374" s="65"/>
      <c r="AG374" s="65"/>
      <c r="AH374" s="65"/>
      <c r="AI374" s="65"/>
      <c r="AJ374" s="63"/>
      <c r="AK374" s="63"/>
      <c r="AL374" s="63"/>
      <c r="AM374" s="63"/>
      <c r="AN374" s="63"/>
      <c r="AO374" s="63"/>
      <c r="AP374" s="63"/>
      <c r="AQ374" s="63"/>
      <c r="AR374" s="63"/>
      <c r="AS374" s="63"/>
      <c r="AT374" s="63"/>
      <c r="AU374" s="63"/>
    </row>
    <row r="375" ht="15.75" customHeight="1">
      <c r="A375" s="27" t="s">
        <v>139</v>
      </c>
      <c r="B375" s="42" t="s">
        <v>59</v>
      </c>
      <c r="C375" s="60">
        <v>44521.0</v>
      </c>
      <c r="D375" s="61">
        <v>3.0</v>
      </c>
      <c r="E375" s="61">
        <v>1.0</v>
      </c>
      <c r="F375" s="61">
        <v>3.0</v>
      </c>
      <c r="G375" s="63"/>
      <c r="H375" s="63"/>
      <c r="I375" s="63"/>
      <c r="J375" s="63"/>
      <c r="K375" s="63"/>
      <c r="L375" s="63"/>
      <c r="M375" s="63"/>
      <c r="N375" s="63"/>
      <c r="O375" s="63"/>
      <c r="P375" s="63"/>
      <c r="Q375" s="63"/>
      <c r="R375" s="63"/>
      <c r="S375" s="63"/>
      <c r="T375" s="63"/>
      <c r="U375" s="63"/>
      <c r="V375" s="63"/>
      <c r="W375" s="63"/>
      <c r="X375" s="65"/>
      <c r="Y375" s="65"/>
      <c r="Z375" s="65"/>
      <c r="AA375" s="65"/>
      <c r="AB375" s="65"/>
      <c r="AC375" s="65"/>
      <c r="AD375" s="65"/>
      <c r="AE375" s="65"/>
      <c r="AF375" s="65"/>
      <c r="AG375" s="65"/>
      <c r="AH375" s="65"/>
      <c r="AI375" s="65"/>
      <c r="AJ375" s="63"/>
      <c r="AK375" s="63"/>
      <c r="AL375" s="63"/>
      <c r="AM375" s="63"/>
      <c r="AN375" s="63"/>
      <c r="AO375" s="63"/>
      <c r="AP375" s="63"/>
      <c r="AQ375" s="63"/>
      <c r="AR375" s="63"/>
      <c r="AS375" s="63"/>
      <c r="AT375" s="63"/>
      <c r="AU375" s="63"/>
    </row>
    <row r="376" ht="15.75" customHeight="1">
      <c r="A376" s="27" t="s">
        <v>139</v>
      </c>
      <c r="B376" s="42" t="s">
        <v>60</v>
      </c>
      <c r="C376" s="60">
        <v>44521.0</v>
      </c>
      <c r="D376" s="61">
        <v>1.0</v>
      </c>
      <c r="E376" s="61">
        <v>0.0</v>
      </c>
      <c r="F376" s="61">
        <v>1.0</v>
      </c>
      <c r="G376" s="63"/>
      <c r="H376" s="63"/>
      <c r="I376" s="63"/>
      <c r="J376" s="63"/>
      <c r="K376" s="63"/>
      <c r="L376" s="63"/>
      <c r="M376" s="63"/>
      <c r="N376" s="63"/>
      <c r="O376" s="63"/>
      <c r="P376" s="63"/>
      <c r="Q376" s="63"/>
      <c r="R376" s="63"/>
      <c r="S376" s="63"/>
      <c r="T376" s="63"/>
      <c r="U376" s="63"/>
      <c r="V376" s="63"/>
      <c r="W376" s="63"/>
      <c r="X376" s="65"/>
      <c r="Y376" s="65"/>
      <c r="Z376" s="65"/>
      <c r="AA376" s="65"/>
      <c r="AB376" s="65"/>
      <c r="AC376" s="65"/>
      <c r="AD376" s="65"/>
      <c r="AE376" s="65"/>
      <c r="AF376" s="65"/>
      <c r="AG376" s="65"/>
      <c r="AH376" s="65"/>
      <c r="AI376" s="65"/>
      <c r="AJ376" s="63"/>
      <c r="AK376" s="63"/>
      <c r="AL376" s="63"/>
      <c r="AM376" s="63"/>
      <c r="AN376" s="63"/>
      <c r="AO376" s="63"/>
      <c r="AP376" s="63"/>
      <c r="AQ376" s="63"/>
      <c r="AR376" s="63"/>
      <c r="AS376" s="63"/>
      <c r="AT376" s="63"/>
      <c r="AU376" s="63"/>
    </row>
    <row r="377" ht="15.75" customHeight="1">
      <c r="A377" s="27" t="s">
        <v>139</v>
      </c>
      <c r="B377" s="35" t="s">
        <v>27</v>
      </c>
      <c r="C377" s="60">
        <v>44551.0</v>
      </c>
      <c r="D377" s="61">
        <v>4.0</v>
      </c>
      <c r="E377" s="61">
        <v>0.0</v>
      </c>
      <c r="F377" s="61">
        <v>0.0</v>
      </c>
      <c r="G377" s="63"/>
      <c r="H377" s="63"/>
      <c r="I377" s="63"/>
      <c r="J377" s="63"/>
      <c r="K377" s="63"/>
      <c r="L377" s="63"/>
      <c r="M377" s="63"/>
      <c r="N377" s="63"/>
      <c r="O377" s="63"/>
      <c r="P377" s="63"/>
      <c r="Q377" s="63"/>
      <c r="R377" s="63"/>
      <c r="S377" s="63"/>
      <c r="T377" s="63"/>
      <c r="U377" s="63"/>
      <c r="V377" s="63"/>
      <c r="W377" s="63"/>
      <c r="X377" s="65"/>
      <c r="Y377" s="65"/>
      <c r="Z377" s="65"/>
      <c r="AA377" s="65"/>
      <c r="AB377" s="65"/>
      <c r="AC377" s="65"/>
      <c r="AD377" s="65"/>
      <c r="AE377" s="65"/>
      <c r="AF377" s="65"/>
      <c r="AG377" s="65"/>
      <c r="AH377" s="65"/>
      <c r="AI377" s="65"/>
      <c r="AJ377" s="63"/>
      <c r="AK377" s="63"/>
      <c r="AL377" s="63"/>
      <c r="AM377" s="63"/>
      <c r="AN377" s="63"/>
      <c r="AO377" s="63"/>
      <c r="AP377" s="63"/>
      <c r="AQ377" s="63"/>
      <c r="AR377" s="63"/>
      <c r="AS377" s="63"/>
      <c r="AT377" s="63"/>
      <c r="AU377" s="63"/>
    </row>
    <row r="378" ht="15.75" customHeight="1">
      <c r="A378" s="27" t="s">
        <v>139</v>
      </c>
      <c r="B378" s="42" t="s">
        <v>28</v>
      </c>
      <c r="C378" s="60">
        <v>44551.0</v>
      </c>
      <c r="D378" s="61">
        <v>3.0</v>
      </c>
      <c r="E378" s="61">
        <v>1.0</v>
      </c>
      <c r="F378" s="61">
        <v>3.0</v>
      </c>
      <c r="G378" s="63"/>
      <c r="H378" s="63"/>
      <c r="I378" s="63"/>
      <c r="J378" s="63"/>
      <c r="K378" s="63"/>
      <c r="L378" s="63"/>
      <c r="M378" s="63"/>
      <c r="N378" s="63"/>
      <c r="O378" s="63"/>
      <c r="P378" s="63"/>
      <c r="Q378" s="63"/>
      <c r="R378" s="63"/>
      <c r="S378" s="63"/>
      <c r="T378" s="63"/>
      <c r="U378" s="63"/>
      <c r="V378" s="63"/>
      <c r="W378" s="63"/>
      <c r="X378" s="65"/>
      <c r="Y378" s="65"/>
      <c r="Z378" s="65"/>
      <c r="AA378" s="65"/>
      <c r="AB378" s="65"/>
      <c r="AC378" s="65"/>
      <c r="AD378" s="65"/>
      <c r="AE378" s="65"/>
      <c r="AF378" s="65"/>
      <c r="AG378" s="65"/>
      <c r="AH378" s="65"/>
      <c r="AI378" s="65"/>
      <c r="AJ378" s="63"/>
      <c r="AK378" s="63"/>
      <c r="AL378" s="63"/>
      <c r="AM378" s="63"/>
      <c r="AN378" s="63"/>
      <c r="AO378" s="63"/>
      <c r="AP378" s="63"/>
      <c r="AQ378" s="63"/>
      <c r="AR378" s="63"/>
      <c r="AS378" s="63"/>
      <c r="AT378" s="63"/>
      <c r="AU378" s="63"/>
    </row>
    <row r="379" ht="15.75" customHeight="1">
      <c r="A379" s="27" t="s">
        <v>139</v>
      </c>
      <c r="B379" s="42" t="s">
        <v>29</v>
      </c>
      <c r="C379" s="60">
        <v>44551.0</v>
      </c>
      <c r="D379" s="61">
        <v>1.0</v>
      </c>
      <c r="E379" s="61">
        <v>1.0</v>
      </c>
      <c r="F379" s="61">
        <v>0.0</v>
      </c>
      <c r="G379" s="63"/>
      <c r="H379" s="63"/>
      <c r="I379" s="63"/>
      <c r="J379" s="63"/>
      <c r="K379" s="63"/>
      <c r="L379" s="63"/>
      <c r="M379" s="63"/>
      <c r="N379" s="63"/>
      <c r="O379" s="63"/>
      <c r="P379" s="63"/>
      <c r="Q379" s="63"/>
      <c r="R379" s="63"/>
      <c r="S379" s="63"/>
      <c r="T379" s="63"/>
      <c r="U379" s="63"/>
      <c r="V379" s="63"/>
      <c r="W379" s="63"/>
      <c r="X379" s="65"/>
      <c r="Y379" s="65"/>
      <c r="Z379" s="65"/>
      <c r="AA379" s="65"/>
      <c r="AB379" s="65"/>
      <c r="AC379" s="65"/>
      <c r="AD379" s="65"/>
      <c r="AE379" s="65"/>
      <c r="AF379" s="65"/>
      <c r="AG379" s="65"/>
      <c r="AH379" s="65"/>
      <c r="AI379" s="65"/>
      <c r="AJ379" s="63"/>
      <c r="AK379" s="63"/>
      <c r="AL379" s="63"/>
      <c r="AM379" s="63"/>
      <c r="AN379" s="63"/>
      <c r="AO379" s="63"/>
      <c r="AP379" s="63"/>
      <c r="AQ379" s="63"/>
      <c r="AR379" s="63"/>
      <c r="AS379" s="63"/>
      <c r="AT379" s="63"/>
      <c r="AU379" s="63"/>
    </row>
    <row r="380" ht="15.75" customHeight="1">
      <c r="A380" s="27" t="s">
        <v>139</v>
      </c>
      <c r="B380" s="42" t="s">
        <v>30</v>
      </c>
      <c r="C380" s="60">
        <v>44551.0</v>
      </c>
      <c r="D380" s="61">
        <v>1.0</v>
      </c>
      <c r="E380" s="61">
        <v>4.0</v>
      </c>
      <c r="F380" s="61">
        <v>1.0</v>
      </c>
      <c r="G380" s="63"/>
      <c r="H380" s="63"/>
      <c r="I380" s="63"/>
      <c r="J380" s="63"/>
      <c r="K380" s="63"/>
      <c r="L380" s="63"/>
      <c r="M380" s="63"/>
      <c r="N380" s="63"/>
      <c r="O380" s="63"/>
      <c r="P380" s="63"/>
      <c r="Q380" s="63"/>
      <c r="R380" s="63"/>
      <c r="S380" s="63"/>
      <c r="T380" s="63"/>
      <c r="U380" s="63"/>
      <c r="V380" s="63"/>
      <c r="W380" s="63"/>
      <c r="X380" s="65"/>
      <c r="Y380" s="65"/>
      <c r="Z380" s="65"/>
      <c r="AA380" s="65"/>
      <c r="AB380" s="65"/>
      <c r="AC380" s="65"/>
      <c r="AD380" s="65"/>
      <c r="AE380" s="65"/>
      <c r="AF380" s="65"/>
      <c r="AG380" s="65"/>
      <c r="AH380" s="65"/>
      <c r="AI380" s="65"/>
      <c r="AJ380" s="63"/>
      <c r="AK380" s="63"/>
      <c r="AL380" s="63"/>
      <c r="AM380" s="63"/>
      <c r="AN380" s="63"/>
      <c r="AO380" s="63"/>
      <c r="AP380" s="63"/>
      <c r="AQ380" s="63"/>
      <c r="AR380" s="63"/>
      <c r="AS380" s="63"/>
      <c r="AT380" s="63"/>
      <c r="AU380" s="63"/>
    </row>
    <row r="381" ht="15.75" customHeight="1">
      <c r="A381" s="27" t="s">
        <v>139</v>
      </c>
      <c r="B381" s="42" t="s">
        <v>31</v>
      </c>
      <c r="C381" s="60">
        <v>44551.0</v>
      </c>
      <c r="D381" s="61">
        <v>1.0</v>
      </c>
      <c r="E381" s="61">
        <v>0.0</v>
      </c>
      <c r="F381" s="61">
        <v>0.0</v>
      </c>
      <c r="G381" s="63"/>
      <c r="H381" s="63"/>
      <c r="I381" s="63"/>
      <c r="J381" s="63"/>
      <c r="K381" s="63"/>
      <c r="L381" s="63"/>
      <c r="M381" s="63"/>
      <c r="N381" s="63"/>
      <c r="O381" s="63"/>
      <c r="P381" s="63"/>
      <c r="Q381" s="63"/>
      <c r="R381" s="63"/>
      <c r="S381" s="63"/>
      <c r="T381" s="63"/>
      <c r="U381" s="63"/>
      <c r="V381" s="63"/>
      <c r="W381" s="63"/>
      <c r="X381" s="65"/>
      <c r="Y381" s="65"/>
      <c r="Z381" s="65"/>
      <c r="AA381" s="65"/>
      <c r="AB381" s="65"/>
      <c r="AC381" s="65"/>
      <c r="AD381" s="65"/>
      <c r="AE381" s="65"/>
      <c r="AF381" s="65"/>
      <c r="AG381" s="65"/>
      <c r="AH381" s="65"/>
      <c r="AI381" s="65"/>
      <c r="AJ381" s="63"/>
      <c r="AK381" s="63"/>
      <c r="AL381" s="63"/>
      <c r="AM381" s="63"/>
      <c r="AN381" s="63"/>
      <c r="AO381" s="63"/>
      <c r="AP381" s="63"/>
      <c r="AQ381" s="63"/>
      <c r="AR381" s="63"/>
      <c r="AS381" s="63"/>
      <c r="AT381" s="63"/>
      <c r="AU381" s="63"/>
    </row>
    <row r="382" ht="15.75" customHeight="1">
      <c r="A382" s="27" t="s">
        <v>139</v>
      </c>
      <c r="B382" s="42" t="s">
        <v>32</v>
      </c>
      <c r="C382" s="60">
        <v>44551.0</v>
      </c>
      <c r="D382" s="61">
        <v>1.0</v>
      </c>
      <c r="E382" s="61">
        <v>1.0</v>
      </c>
      <c r="F382" s="61">
        <v>0.0</v>
      </c>
      <c r="G382" s="63"/>
      <c r="H382" s="63"/>
      <c r="I382" s="63"/>
      <c r="J382" s="63"/>
      <c r="K382" s="63"/>
      <c r="L382" s="63"/>
      <c r="M382" s="63"/>
      <c r="N382" s="63"/>
      <c r="O382" s="63"/>
      <c r="P382" s="63"/>
      <c r="Q382" s="63"/>
      <c r="R382" s="63"/>
      <c r="S382" s="63"/>
      <c r="T382" s="63"/>
      <c r="U382" s="63"/>
      <c r="V382" s="63"/>
      <c r="W382" s="63"/>
      <c r="X382" s="65"/>
      <c r="Y382" s="65"/>
      <c r="Z382" s="65"/>
      <c r="AA382" s="65"/>
      <c r="AB382" s="65"/>
      <c r="AC382" s="65"/>
      <c r="AD382" s="65"/>
      <c r="AE382" s="65"/>
      <c r="AF382" s="65"/>
      <c r="AG382" s="65"/>
      <c r="AH382" s="65"/>
      <c r="AI382" s="65"/>
      <c r="AJ382" s="63"/>
      <c r="AK382" s="63"/>
      <c r="AL382" s="63"/>
      <c r="AM382" s="63"/>
      <c r="AN382" s="63"/>
      <c r="AO382" s="63"/>
      <c r="AP382" s="63"/>
      <c r="AQ382" s="63"/>
      <c r="AR382" s="63"/>
      <c r="AS382" s="63"/>
      <c r="AT382" s="63"/>
      <c r="AU382" s="63"/>
    </row>
    <row r="383" ht="15.75" customHeight="1">
      <c r="A383" s="27" t="s">
        <v>139</v>
      </c>
      <c r="B383" s="42" t="s">
        <v>33</v>
      </c>
      <c r="C383" s="60">
        <v>44551.0</v>
      </c>
      <c r="D383" s="61">
        <v>1.0</v>
      </c>
      <c r="E383" s="61">
        <v>1.0</v>
      </c>
      <c r="F383" s="61">
        <v>0.0</v>
      </c>
      <c r="G383" s="63"/>
      <c r="H383" s="63"/>
      <c r="I383" s="63"/>
      <c r="J383" s="63"/>
      <c r="K383" s="63"/>
      <c r="L383" s="63"/>
      <c r="M383" s="63"/>
      <c r="N383" s="63"/>
      <c r="O383" s="63"/>
      <c r="P383" s="63"/>
      <c r="Q383" s="63"/>
      <c r="R383" s="63"/>
      <c r="S383" s="63"/>
      <c r="T383" s="63"/>
      <c r="U383" s="63"/>
      <c r="V383" s="63"/>
      <c r="W383" s="63"/>
      <c r="X383" s="65"/>
      <c r="Y383" s="65"/>
      <c r="Z383" s="65"/>
      <c r="AA383" s="65"/>
      <c r="AB383" s="65"/>
      <c r="AC383" s="65"/>
      <c r="AD383" s="65"/>
      <c r="AE383" s="65"/>
      <c r="AF383" s="65"/>
      <c r="AG383" s="65"/>
      <c r="AH383" s="65"/>
      <c r="AI383" s="65"/>
      <c r="AJ383" s="63"/>
      <c r="AK383" s="63"/>
      <c r="AL383" s="63"/>
      <c r="AM383" s="63"/>
      <c r="AN383" s="63"/>
      <c r="AO383" s="63"/>
      <c r="AP383" s="63"/>
      <c r="AQ383" s="63"/>
      <c r="AR383" s="63"/>
      <c r="AS383" s="63"/>
      <c r="AT383" s="63"/>
      <c r="AU383" s="63"/>
    </row>
    <row r="384" ht="15.75" customHeight="1">
      <c r="A384" s="27" t="s">
        <v>139</v>
      </c>
      <c r="B384" s="35" t="s">
        <v>34</v>
      </c>
      <c r="C384" s="60">
        <v>44551.0</v>
      </c>
      <c r="D384" s="61">
        <v>1.0</v>
      </c>
      <c r="E384" s="61">
        <v>0.0</v>
      </c>
      <c r="F384" s="61">
        <v>1.0</v>
      </c>
      <c r="G384" s="63"/>
      <c r="H384" s="63"/>
      <c r="I384" s="63"/>
      <c r="J384" s="63"/>
      <c r="K384" s="63"/>
      <c r="L384" s="63"/>
      <c r="M384" s="63"/>
      <c r="N384" s="63"/>
      <c r="O384" s="63"/>
      <c r="P384" s="63"/>
      <c r="Q384" s="63"/>
      <c r="R384" s="63"/>
      <c r="S384" s="63"/>
      <c r="T384" s="63"/>
      <c r="U384" s="63"/>
      <c r="V384" s="63"/>
      <c r="W384" s="63"/>
      <c r="X384" s="65"/>
      <c r="Y384" s="65"/>
      <c r="Z384" s="65"/>
      <c r="AA384" s="65"/>
      <c r="AB384" s="65"/>
      <c r="AC384" s="65"/>
      <c r="AD384" s="65"/>
      <c r="AE384" s="65"/>
      <c r="AF384" s="65"/>
      <c r="AG384" s="65"/>
      <c r="AH384" s="65"/>
      <c r="AI384" s="65"/>
      <c r="AJ384" s="63"/>
      <c r="AK384" s="63"/>
      <c r="AL384" s="63"/>
      <c r="AM384" s="63"/>
      <c r="AN384" s="63"/>
      <c r="AO384" s="63"/>
      <c r="AP384" s="63"/>
      <c r="AQ384" s="63"/>
      <c r="AR384" s="63"/>
      <c r="AS384" s="63"/>
      <c r="AT384" s="63"/>
      <c r="AU384" s="63"/>
    </row>
    <row r="385" ht="15.75" customHeight="1">
      <c r="A385" s="27" t="s">
        <v>139</v>
      </c>
      <c r="B385" s="35" t="s">
        <v>35</v>
      </c>
      <c r="C385" s="60">
        <v>44551.0</v>
      </c>
      <c r="D385" s="61">
        <v>1.0</v>
      </c>
      <c r="E385" s="61">
        <v>1.0</v>
      </c>
      <c r="F385" s="61">
        <v>0.0</v>
      </c>
      <c r="G385" s="63"/>
      <c r="H385" s="63"/>
      <c r="I385" s="63"/>
      <c r="J385" s="63"/>
      <c r="K385" s="63"/>
      <c r="L385" s="63"/>
      <c r="M385" s="63"/>
      <c r="N385" s="63"/>
      <c r="O385" s="63"/>
      <c r="P385" s="63"/>
      <c r="Q385" s="63"/>
      <c r="R385" s="63"/>
      <c r="S385" s="63"/>
      <c r="T385" s="63"/>
      <c r="U385" s="63"/>
      <c r="V385" s="63"/>
      <c r="W385" s="63"/>
      <c r="X385" s="65"/>
      <c r="Y385" s="65"/>
      <c r="Z385" s="65"/>
      <c r="AA385" s="65"/>
      <c r="AB385" s="65"/>
      <c r="AC385" s="65"/>
      <c r="AD385" s="65"/>
      <c r="AE385" s="65"/>
      <c r="AF385" s="65"/>
      <c r="AG385" s="65"/>
      <c r="AH385" s="65"/>
      <c r="AI385" s="65"/>
      <c r="AJ385" s="63"/>
      <c r="AK385" s="63"/>
      <c r="AL385" s="63"/>
      <c r="AM385" s="63"/>
      <c r="AN385" s="63"/>
      <c r="AO385" s="63"/>
      <c r="AP385" s="63"/>
      <c r="AQ385" s="63"/>
      <c r="AR385" s="63"/>
      <c r="AS385" s="63"/>
      <c r="AT385" s="63"/>
      <c r="AU385" s="63"/>
    </row>
    <row r="386" ht="15.75" customHeight="1">
      <c r="A386" s="27" t="s">
        <v>139</v>
      </c>
      <c r="B386" s="42" t="s">
        <v>36</v>
      </c>
      <c r="C386" s="60">
        <v>44551.0</v>
      </c>
      <c r="D386" s="61">
        <v>1.0</v>
      </c>
      <c r="E386" s="61">
        <v>1.0</v>
      </c>
      <c r="F386" s="61">
        <v>0.0</v>
      </c>
      <c r="G386" s="63"/>
      <c r="H386" s="63"/>
      <c r="I386" s="63"/>
      <c r="J386" s="63"/>
      <c r="K386" s="63"/>
      <c r="L386" s="63"/>
      <c r="M386" s="63"/>
      <c r="N386" s="63"/>
      <c r="O386" s="63"/>
      <c r="P386" s="63"/>
      <c r="Q386" s="63"/>
      <c r="R386" s="63"/>
      <c r="S386" s="63"/>
      <c r="T386" s="63"/>
      <c r="U386" s="63"/>
      <c r="V386" s="63"/>
      <c r="W386" s="63"/>
      <c r="X386" s="65"/>
      <c r="Y386" s="65"/>
      <c r="Z386" s="65"/>
      <c r="AA386" s="65"/>
      <c r="AB386" s="65"/>
      <c r="AC386" s="65"/>
      <c r="AD386" s="65"/>
      <c r="AE386" s="65"/>
      <c r="AF386" s="65"/>
      <c r="AG386" s="65"/>
      <c r="AH386" s="65"/>
      <c r="AI386" s="65"/>
      <c r="AJ386" s="63"/>
      <c r="AK386" s="63"/>
      <c r="AL386" s="63"/>
      <c r="AM386" s="63"/>
      <c r="AN386" s="63"/>
      <c r="AO386" s="63"/>
      <c r="AP386" s="63"/>
      <c r="AQ386" s="63"/>
      <c r="AR386" s="63"/>
      <c r="AS386" s="63"/>
      <c r="AT386" s="63"/>
      <c r="AU386" s="63"/>
    </row>
    <row r="387" ht="15.75" customHeight="1">
      <c r="A387" s="27" t="s">
        <v>139</v>
      </c>
      <c r="B387" s="42" t="s">
        <v>37</v>
      </c>
      <c r="C387" s="60">
        <v>44551.0</v>
      </c>
      <c r="D387" s="61">
        <v>1.0</v>
      </c>
      <c r="E387" s="61">
        <v>2.0</v>
      </c>
      <c r="F387" s="61">
        <v>0.0</v>
      </c>
      <c r="G387" s="63"/>
      <c r="H387" s="63"/>
      <c r="I387" s="63"/>
      <c r="J387" s="63"/>
      <c r="K387" s="63"/>
      <c r="L387" s="63"/>
      <c r="M387" s="63"/>
      <c r="N387" s="63"/>
      <c r="O387" s="63"/>
      <c r="P387" s="63"/>
      <c r="Q387" s="63"/>
      <c r="R387" s="63"/>
      <c r="S387" s="63"/>
      <c r="T387" s="63"/>
      <c r="U387" s="63"/>
      <c r="V387" s="63"/>
      <c r="W387" s="63"/>
      <c r="X387" s="65"/>
      <c r="Y387" s="65"/>
      <c r="Z387" s="65"/>
      <c r="AA387" s="65"/>
      <c r="AB387" s="65"/>
      <c r="AC387" s="65"/>
      <c r="AD387" s="65"/>
      <c r="AE387" s="65"/>
      <c r="AF387" s="65"/>
      <c r="AG387" s="65"/>
      <c r="AH387" s="65"/>
      <c r="AI387" s="65"/>
      <c r="AJ387" s="63"/>
      <c r="AK387" s="63"/>
      <c r="AL387" s="63"/>
      <c r="AM387" s="63"/>
      <c r="AN387" s="63"/>
      <c r="AO387" s="63"/>
      <c r="AP387" s="63"/>
      <c r="AQ387" s="63"/>
      <c r="AR387" s="63"/>
      <c r="AS387" s="63"/>
      <c r="AT387" s="63"/>
      <c r="AU387" s="63"/>
    </row>
    <row r="388" ht="15.75" customHeight="1">
      <c r="A388" s="27" t="s">
        <v>139</v>
      </c>
      <c r="B388" s="42" t="s">
        <v>38</v>
      </c>
      <c r="C388" s="60">
        <v>44551.0</v>
      </c>
      <c r="D388" s="61">
        <v>1.0</v>
      </c>
      <c r="E388" s="61">
        <v>0.0</v>
      </c>
      <c r="F388" s="61">
        <v>0.0</v>
      </c>
      <c r="G388" s="63"/>
      <c r="H388" s="63"/>
      <c r="I388" s="63"/>
      <c r="J388" s="63"/>
      <c r="K388" s="63"/>
      <c r="L388" s="63"/>
      <c r="M388" s="63"/>
      <c r="N388" s="63"/>
      <c r="O388" s="63"/>
      <c r="P388" s="63"/>
      <c r="Q388" s="63"/>
      <c r="R388" s="63"/>
      <c r="S388" s="63"/>
      <c r="T388" s="63"/>
      <c r="U388" s="63"/>
      <c r="V388" s="63"/>
      <c r="W388" s="63"/>
      <c r="X388" s="65"/>
      <c r="Y388" s="65"/>
      <c r="Z388" s="65"/>
      <c r="AA388" s="65"/>
      <c r="AB388" s="65"/>
      <c r="AC388" s="65"/>
      <c r="AD388" s="65"/>
      <c r="AE388" s="65"/>
      <c r="AF388" s="65"/>
      <c r="AG388" s="65"/>
      <c r="AH388" s="65"/>
      <c r="AI388" s="65"/>
      <c r="AJ388" s="63"/>
      <c r="AK388" s="63"/>
      <c r="AL388" s="63"/>
      <c r="AM388" s="63"/>
      <c r="AN388" s="63"/>
      <c r="AO388" s="63"/>
      <c r="AP388" s="63"/>
      <c r="AQ388" s="63"/>
      <c r="AR388" s="63"/>
      <c r="AS388" s="63"/>
      <c r="AT388" s="63"/>
      <c r="AU388" s="63"/>
    </row>
    <row r="389" ht="15.75" customHeight="1">
      <c r="A389" s="27" t="s">
        <v>139</v>
      </c>
      <c r="B389" s="42" t="s">
        <v>39</v>
      </c>
      <c r="C389" s="60">
        <v>44551.0</v>
      </c>
      <c r="D389" s="61">
        <v>3.0</v>
      </c>
      <c r="E389" s="61">
        <v>0.0</v>
      </c>
      <c r="F389" s="61">
        <v>1.0</v>
      </c>
      <c r="G389" s="63"/>
      <c r="H389" s="63"/>
      <c r="I389" s="63"/>
      <c r="J389" s="63"/>
      <c r="K389" s="63"/>
      <c r="L389" s="63"/>
      <c r="M389" s="63"/>
      <c r="N389" s="63"/>
      <c r="O389" s="63"/>
      <c r="P389" s="63"/>
      <c r="Q389" s="63"/>
      <c r="R389" s="63"/>
      <c r="S389" s="63"/>
      <c r="T389" s="63"/>
      <c r="U389" s="63"/>
      <c r="V389" s="63"/>
      <c r="W389" s="63"/>
      <c r="X389" s="65"/>
      <c r="Y389" s="65"/>
      <c r="Z389" s="65"/>
      <c r="AA389" s="65"/>
      <c r="AB389" s="65"/>
      <c r="AC389" s="65"/>
      <c r="AD389" s="65"/>
      <c r="AE389" s="65"/>
      <c r="AF389" s="65"/>
      <c r="AG389" s="65"/>
      <c r="AH389" s="65"/>
      <c r="AI389" s="65"/>
      <c r="AJ389" s="63"/>
      <c r="AK389" s="63"/>
      <c r="AL389" s="63"/>
      <c r="AM389" s="63"/>
      <c r="AN389" s="63"/>
      <c r="AO389" s="63"/>
      <c r="AP389" s="63"/>
      <c r="AQ389" s="63"/>
      <c r="AR389" s="63"/>
      <c r="AS389" s="63"/>
      <c r="AT389" s="63"/>
      <c r="AU389" s="63"/>
    </row>
    <row r="390" ht="15.75" customHeight="1">
      <c r="A390" s="27" t="s">
        <v>139</v>
      </c>
      <c r="B390" s="42" t="s">
        <v>40</v>
      </c>
      <c r="C390" s="60">
        <v>44551.0</v>
      </c>
      <c r="D390" s="61">
        <v>1.0</v>
      </c>
      <c r="E390" s="61">
        <v>1.0</v>
      </c>
      <c r="F390" s="61">
        <v>0.0</v>
      </c>
      <c r="G390" s="63"/>
      <c r="H390" s="63"/>
      <c r="I390" s="63"/>
      <c r="J390" s="63"/>
      <c r="K390" s="63"/>
      <c r="L390" s="63"/>
      <c r="M390" s="63"/>
      <c r="N390" s="63"/>
      <c r="O390" s="63"/>
      <c r="P390" s="63"/>
      <c r="Q390" s="63"/>
      <c r="R390" s="63"/>
      <c r="S390" s="63"/>
      <c r="T390" s="63"/>
      <c r="U390" s="63"/>
      <c r="V390" s="63"/>
      <c r="W390" s="63"/>
      <c r="X390" s="65"/>
      <c r="Y390" s="65"/>
      <c r="Z390" s="65"/>
      <c r="AA390" s="65"/>
      <c r="AB390" s="65"/>
      <c r="AC390" s="65"/>
      <c r="AD390" s="65"/>
      <c r="AE390" s="65"/>
      <c r="AF390" s="65"/>
      <c r="AG390" s="65"/>
      <c r="AH390" s="65"/>
      <c r="AI390" s="65"/>
      <c r="AJ390" s="63"/>
      <c r="AK390" s="63"/>
      <c r="AL390" s="63"/>
      <c r="AM390" s="63"/>
      <c r="AN390" s="63"/>
      <c r="AO390" s="63"/>
      <c r="AP390" s="63"/>
      <c r="AQ390" s="63"/>
      <c r="AR390" s="63"/>
      <c r="AS390" s="63"/>
      <c r="AT390" s="63"/>
      <c r="AU390" s="63"/>
    </row>
    <row r="391" ht="15.75" customHeight="1">
      <c r="A391" s="27" t="s">
        <v>139</v>
      </c>
      <c r="B391" s="42" t="s">
        <v>41</v>
      </c>
      <c r="C391" s="60">
        <v>44551.0</v>
      </c>
      <c r="D391" s="61">
        <v>1.0</v>
      </c>
      <c r="E391" s="61">
        <v>1.0</v>
      </c>
      <c r="F391" s="61">
        <v>1.0</v>
      </c>
      <c r="G391" s="63"/>
      <c r="H391" s="63"/>
      <c r="I391" s="63"/>
      <c r="J391" s="63"/>
      <c r="K391" s="63"/>
      <c r="L391" s="63"/>
      <c r="M391" s="63"/>
      <c r="N391" s="63"/>
      <c r="O391" s="63"/>
      <c r="P391" s="63"/>
      <c r="Q391" s="63"/>
      <c r="R391" s="63"/>
      <c r="S391" s="63"/>
      <c r="T391" s="63"/>
      <c r="U391" s="63"/>
      <c r="V391" s="63"/>
      <c r="W391" s="63"/>
      <c r="X391" s="65"/>
      <c r="Y391" s="65"/>
      <c r="Z391" s="65"/>
      <c r="AA391" s="65"/>
      <c r="AB391" s="65"/>
      <c r="AC391" s="65"/>
      <c r="AD391" s="65"/>
      <c r="AE391" s="65"/>
      <c r="AF391" s="65"/>
      <c r="AG391" s="65"/>
      <c r="AH391" s="65"/>
      <c r="AI391" s="65"/>
      <c r="AJ391" s="63"/>
      <c r="AK391" s="63"/>
      <c r="AL391" s="63"/>
      <c r="AM391" s="63"/>
      <c r="AN391" s="63"/>
      <c r="AO391" s="63"/>
      <c r="AP391" s="63"/>
      <c r="AQ391" s="63"/>
      <c r="AR391" s="63"/>
      <c r="AS391" s="63"/>
      <c r="AT391" s="63"/>
      <c r="AU391" s="63"/>
    </row>
    <row r="392" ht="15.75" customHeight="1">
      <c r="A392" s="27" t="s">
        <v>139</v>
      </c>
      <c r="B392" s="42" t="s">
        <v>42</v>
      </c>
      <c r="C392" s="60">
        <v>44551.0</v>
      </c>
      <c r="D392" s="61">
        <v>1.0</v>
      </c>
      <c r="E392" s="61">
        <v>0.0</v>
      </c>
      <c r="F392" s="61">
        <v>0.0</v>
      </c>
      <c r="G392" s="63"/>
      <c r="H392" s="63"/>
      <c r="I392" s="63"/>
      <c r="J392" s="63"/>
      <c r="K392" s="63"/>
      <c r="L392" s="63"/>
      <c r="M392" s="63"/>
      <c r="N392" s="63"/>
      <c r="O392" s="63"/>
      <c r="P392" s="63"/>
      <c r="Q392" s="63"/>
      <c r="R392" s="63"/>
      <c r="S392" s="63"/>
      <c r="T392" s="63"/>
      <c r="U392" s="63"/>
      <c r="V392" s="63"/>
      <c r="W392" s="63"/>
      <c r="X392" s="65"/>
      <c r="Y392" s="65"/>
      <c r="Z392" s="65"/>
      <c r="AA392" s="65"/>
      <c r="AB392" s="65"/>
      <c r="AC392" s="65"/>
      <c r="AD392" s="65"/>
      <c r="AE392" s="65"/>
      <c r="AF392" s="65"/>
      <c r="AG392" s="65"/>
      <c r="AH392" s="65"/>
      <c r="AI392" s="65"/>
      <c r="AJ392" s="63"/>
      <c r="AK392" s="63"/>
      <c r="AL392" s="63"/>
      <c r="AM392" s="63"/>
      <c r="AN392" s="63"/>
      <c r="AO392" s="63"/>
      <c r="AP392" s="63"/>
      <c r="AQ392" s="63"/>
      <c r="AR392" s="63"/>
      <c r="AS392" s="63"/>
      <c r="AT392" s="63"/>
      <c r="AU392" s="63"/>
    </row>
    <row r="393" ht="15.75" customHeight="1">
      <c r="A393" s="27" t="s">
        <v>139</v>
      </c>
      <c r="B393" s="42" t="s">
        <v>43</v>
      </c>
      <c r="C393" s="60">
        <v>44551.0</v>
      </c>
      <c r="D393" s="61">
        <v>1.0</v>
      </c>
      <c r="E393" s="61">
        <v>1.0</v>
      </c>
      <c r="F393" s="61">
        <v>0.0</v>
      </c>
      <c r="G393" s="63"/>
      <c r="H393" s="63"/>
      <c r="I393" s="63"/>
      <c r="J393" s="63"/>
      <c r="K393" s="63"/>
      <c r="L393" s="63"/>
      <c r="M393" s="63"/>
      <c r="N393" s="63"/>
      <c r="O393" s="63"/>
      <c r="P393" s="63"/>
      <c r="Q393" s="63"/>
      <c r="R393" s="63"/>
      <c r="S393" s="63"/>
      <c r="T393" s="63"/>
      <c r="U393" s="63"/>
      <c r="V393" s="63"/>
      <c r="W393" s="63"/>
      <c r="X393" s="65"/>
      <c r="Y393" s="65"/>
      <c r="Z393" s="65"/>
      <c r="AA393" s="65"/>
      <c r="AB393" s="65"/>
      <c r="AC393" s="65"/>
      <c r="AD393" s="65"/>
      <c r="AE393" s="65"/>
      <c r="AF393" s="65"/>
      <c r="AG393" s="65"/>
      <c r="AH393" s="65"/>
      <c r="AI393" s="65"/>
      <c r="AJ393" s="63"/>
      <c r="AK393" s="63"/>
      <c r="AL393" s="63"/>
      <c r="AM393" s="63"/>
      <c r="AN393" s="63"/>
      <c r="AO393" s="63"/>
      <c r="AP393" s="63"/>
      <c r="AQ393" s="63"/>
      <c r="AR393" s="63"/>
      <c r="AS393" s="63"/>
      <c r="AT393" s="63"/>
      <c r="AU393" s="63"/>
    </row>
    <row r="394" ht="15.75" customHeight="1">
      <c r="A394" s="27" t="s">
        <v>139</v>
      </c>
      <c r="B394" s="42" t="s">
        <v>44</v>
      </c>
      <c r="C394" s="60">
        <v>44551.0</v>
      </c>
      <c r="D394" s="61">
        <v>1.0</v>
      </c>
      <c r="E394" s="61">
        <v>1.0</v>
      </c>
      <c r="F394" s="61">
        <v>0.0</v>
      </c>
      <c r="G394" s="63"/>
      <c r="H394" s="63"/>
      <c r="I394" s="63"/>
      <c r="J394" s="63"/>
      <c r="K394" s="63"/>
      <c r="L394" s="63"/>
      <c r="M394" s="63"/>
      <c r="N394" s="63"/>
      <c r="O394" s="63"/>
      <c r="P394" s="63"/>
      <c r="Q394" s="63"/>
      <c r="R394" s="63"/>
      <c r="S394" s="63"/>
      <c r="T394" s="63"/>
      <c r="U394" s="63"/>
      <c r="V394" s="63"/>
      <c r="W394" s="63"/>
      <c r="X394" s="65"/>
      <c r="Y394" s="65"/>
      <c r="Z394" s="65"/>
      <c r="AA394" s="65"/>
      <c r="AB394" s="65"/>
      <c r="AC394" s="65"/>
      <c r="AD394" s="65"/>
      <c r="AE394" s="65"/>
      <c r="AF394" s="65"/>
      <c r="AG394" s="65"/>
      <c r="AH394" s="65"/>
      <c r="AI394" s="65"/>
      <c r="AJ394" s="63"/>
      <c r="AK394" s="63"/>
      <c r="AL394" s="63"/>
      <c r="AM394" s="63"/>
      <c r="AN394" s="63"/>
      <c r="AO394" s="63"/>
      <c r="AP394" s="63"/>
      <c r="AQ394" s="63"/>
      <c r="AR394" s="63"/>
      <c r="AS394" s="63"/>
      <c r="AT394" s="63"/>
      <c r="AU394" s="63"/>
    </row>
    <row r="395" ht="15.75" customHeight="1">
      <c r="A395" s="27" t="s">
        <v>139</v>
      </c>
      <c r="B395" s="42" t="s">
        <v>45</v>
      </c>
      <c r="C395" s="60">
        <v>44551.0</v>
      </c>
      <c r="D395" s="61">
        <v>1.0</v>
      </c>
      <c r="E395" s="61">
        <v>1.0</v>
      </c>
      <c r="F395" s="61">
        <v>1.0</v>
      </c>
      <c r="G395" s="63"/>
      <c r="H395" s="63"/>
      <c r="I395" s="63"/>
      <c r="J395" s="63"/>
      <c r="K395" s="63"/>
      <c r="L395" s="63"/>
      <c r="M395" s="63"/>
      <c r="N395" s="63"/>
      <c r="O395" s="63"/>
      <c r="P395" s="63"/>
      <c r="Q395" s="63"/>
      <c r="R395" s="63"/>
      <c r="S395" s="63"/>
      <c r="T395" s="63"/>
      <c r="U395" s="63"/>
      <c r="V395" s="63"/>
      <c r="W395" s="63"/>
      <c r="X395" s="65"/>
      <c r="Y395" s="65"/>
      <c r="Z395" s="65"/>
      <c r="AA395" s="65"/>
      <c r="AB395" s="65"/>
      <c r="AC395" s="65"/>
      <c r="AD395" s="65"/>
      <c r="AE395" s="65"/>
      <c r="AF395" s="65"/>
      <c r="AG395" s="65"/>
      <c r="AH395" s="65"/>
      <c r="AI395" s="65"/>
      <c r="AJ395" s="63"/>
      <c r="AK395" s="63"/>
      <c r="AL395" s="63"/>
      <c r="AM395" s="63"/>
      <c r="AN395" s="63"/>
      <c r="AO395" s="63"/>
      <c r="AP395" s="63"/>
      <c r="AQ395" s="63"/>
      <c r="AR395" s="63"/>
      <c r="AS395" s="63"/>
      <c r="AT395" s="63"/>
      <c r="AU395" s="63"/>
    </row>
    <row r="396" ht="15.75" customHeight="1">
      <c r="A396" s="27" t="s">
        <v>139</v>
      </c>
      <c r="B396" s="42" t="s">
        <v>46</v>
      </c>
      <c r="C396" s="60">
        <v>44551.0</v>
      </c>
      <c r="D396" s="61">
        <v>1.0</v>
      </c>
      <c r="E396" s="61">
        <v>1.0</v>
      </c>
      <c r="F396" s="61">
        <v>0.0</v>
      </c>
      <c r="G396" s="63"/>
      <c r="H396" s="63"/>
      <c r="I396" s="63"/>
      <c r="J396" s="63"/>
      <c r="K396" s="63"/>
      <c r="L396" s="63"/>
      <c r="M396" s="63"/>
      <c r="N396" s="63"/>
      <c r="O396" s="63"/>
      <c r="P396" s="63"/>
      <c r="Q396" s="63"/>
      <c r="R396" s="63"/>
      <c r="S396" s="63"/>
      <c r="T396" s="63"/>
      <c r="U396" s="63"/>
      <c r="V396" s="63"/>
      <c r="W396" s="63"/>
      <c r="X396" s="65"/>
      <c r="Y396" s="65"/>
      <c r="Z396" s="65"/>
      <c r="AA396" s="65"/>
      <c r="AB396" s="65"/>
      <c r="AC396" s="65"/>
      <c r="AD396" s="65"/>
      <c r="AE396" s="65"/>
      <c r="AF396" s="65"/>
      <c r="AG396" s="65"/>
      <c r="AH396" s="65"/>
      <c r="AI396" s="65"/>
      <c r="AJ396" s="63"/>
      <c r="AK396" s="63"/>
      <c r="AL396" s="63"/>
      <c r="AM396" s="63"/>
      <c r="AN396" s="63"/>
      <c r="AO396" s="63"/>
      <c r="AP396" s="63"/>
      <c r="AQ396" s="63"/>
      <c r="AR396" s="63"/>
      <c r="AS396" s="63"/>
      <c r="AT396" s="63"/>
      <c r="AU396" s="63"/>
    </row>
    <row r="397" ht="15.75" customHeight="1">
      <c r="A397" s="27" t="s">
        <v>139</v>
      </c>
      <c r="B397" s="42" t="s">
        <v>47</v>
      </c>
      <c r="C397" s="60">
        <v>44551.0</v>
      </c>
      <c r="D397" s="61">
        <v>2.0</v>
      </c>
      <c r="E397" s="61">
        <v>1.0</v>
      </c>
      <c r="F397" s="61">
        <v>0.0</v>
      </c>
      <c r="G397" s="63"/>
      <c r="H397" s="63"/>
      <c r="I397" s="63"/>
      <c r="J397" s="63"/>
      <c r="K397" s="63"/>
      <c r="L397" s="63"/>
      <c r="M397" s="63"/>
      <c r="N397" s="63"/>
      <c r="O397" s="63"/>
      <c r="P397" s="63"/>
      <c r="Q397" s="63"/>
      <c r="R397" s="63"/>
      <c r="S397" s="63"/>
      <c r="T397" s="63"/>
      <c r="U397" s="63"/>
      <c r="V397" s="63"/>
      <c r="W397" s="63"/>
      <c r="X397" s="65"/>
      <c r="Y397" s="65"/>
      <c r="Z397" s="65"/>
      <c r="AA397" s="65"/>
      <c r="AB397" s="65"/>
      <c r="AC397" s="65"/>
      <c r="AD397" s="65"/>
      <c r="AE397" s="65"/>
      <c r="AF397" s="65"/>
      <c r="AG397" s="65"/>
      <c r="AH397" s="65"/>
      <c r="AI397" s="65"/>
      <c r="AJ397" s="63"/>
      <c r="AK397" s="63"/>
      <c r="AL397" s="63"/>
      <c r="AM397" s="63"/>
      <c r="AN397" s="63"/>
      <c r="AO397" s="63"/>
      <c r="AP397" s="63"/>
      <c r="AQ397" s="63"/>
      <c r="AR397" s="63"/>
      <c r="AS397" s="63"/>
      <c r="AT397" s="63"/>
      <c r="AU397" s="63"/>
    </row>
    <row r="398" ht="15.75" customHeight="1">
      <c r="A398" s="27" t="s">
        <v>139</v>
      </c>
      <c r="B398" s="42" t="s">
        <v>48</v>
      </c>
      <c r="C398" s="60">
        <v>44551.0</v>
      </c>
      <c r="D398" s="61">
        <v>3.0</v>
      </c>
      <c r="E398" s="61">
        <v>2.0</v>
      </c>
      <c r="F398" s="61">
        <v>3.0</v>
      </c>
      <c r="G398" s="63"/>
      <c r="H398" s="63"/>
      <c r="I398" s="63"/>
      <c r="J398" s="63"/>
      <c r="K398" s="63"/>
      <c r="L398" s="63"/>
      <c r="M398" s="63"/>
      <c r="N398" s="63"/>
      <c r="O398" s="63"/>
      <c r="P398" s="63"/>
      <c r="Q398" s="63"/>
      <c r="R398" s="63"/>
      <c r="S398" s="63"/>
      <c r="T398" s="63"/>
      <c r="U398" s="63"/>
      <c r="V398" s="63"/>
      <c r="W398" s="63"/>
      <c r="X398" s="65"/>
      <c r="Y398" s="65"/>
      <c r="Z398" s="65"/>
      <c r="AA398" s="65"/>
      <c r="AB398" s="65"/>
      <c r="AC398" s="65"/>
      <c r="AD398" s="65"/>
      <c r="AE398" s="65"/>
      <c r="AF398" s="65"/>
      <c r="AG398" s="65"/>
      <c r="AH398" s="65"/>
      <c r="AI398" s="65"/>
      <c r="AJ398" s="63"/>
      <c r="AK398" s="63"/>
      <c r="AL398" s="63"/>
      <c r="AM398" s="63"/>
      <c r="AN398" s="63"/>
      <c r="AO398" s="63"/>
      <c r="AP398" s="63"/>
      <c r="AQ398" s="63"/>
      <c r="AR398" s="63"/>
      <c r="AS398" s="63"/>
      <c r="AT398" s="63"/>
      <c r="AU398" s="63"/>
    </row>
    <row r="399" ht="15.75" customHeight="1">
      <c r="A399" s="27" t="s">
        <v>139</v>
      </c>
      <c r="B399" s="42" t="s">
        <v>49</v>
      </c>
      <c r="C399" s="60">
        <v>44551.0</v>
      </c>
      <c r="D399" s="61">
        <v>1.0</v>
      </c>
      <c r="E399" s="61">
        <v>1.0</v>
      </c>
      <c r="F399" s="61">
        <v>0.0</v>
      </c>
      <c r="G399" s="63"/>
      <c r="H399" s="63"/>
      <c r="I399" s="63"/>
      <c r="J399" s="63"/>
      <c r="K399" s="63"/>
      <c r="L399" s="63"/>
      <c r="M399" s="63"/>
      <c r="N399" s="63"/>
      <c r="O399" s="63"/>
      <c r="P399" s="63"/>
      <c r="Q399" s="63"/>
      <c r="R399" s="63"/>
      <c r="S399" s="63"/>
      <c r="T399" s="63"/>
      <c r="U399" s="63"/>
      <c r="V399" s="63"/>
      <c r="W399" s="63"/>
      <c r="X399" s="65"/>
      <c r="Y399" s="65"/>
      <c r="Z399" s="65"/>
      <c r="AA399" s="65"/>
      <c r="AB399" s="65"/>
      <c r="AC399" s="65"/>
      <c r="AD399" s="65"/>
      <c r="AE399" s="65"/>
      <c r="AF399" s="65"/>
      <c r="AG399" s="65"/>
      <c r="AH399" s="65"/>
      <c r="AI399" s="65"/>
      <c r="AJ399" s="63"/>
      <c r="AK399" s="63"/>
      <c r="AL399" s="63"/>
      <c r="AM399" s="63"/>
      <c r="AN399" s="63"/>
      <c r="AO399" s="63"/>
      <c r="AP399" s="63"/>
      <c r="AQ399" s="63"/>
      <c r="AR399" s="63"/>
      <c r="AS399" s="63"/>
      <c r="AT399" s="63"/>
      <c r="AU399" s="63"/>
    </row>
    <row r="400" ht="15.75" customHeight="1">
      <c r="A400" s="27" t="s">
        <v>139</v>
      </c>
      <c r="B400" s="42" t="s">
        <v>50</v>
      </c>
      <c r="C400" s="60">
        <v>44551.0</v>
      </c>
      <c r="D400" s="61">
        <v>4.0</v>
      </c>
      <c r="E400" s="61">
        <v>2.0</v>
      </c>
      <c r="F400" s="61">
        <v>1.0</v>
      </c>
      <c r="G400" s="63"/>
      <c r="H400" s="63"/>
      <c r="I400" s="63"/>
      <c r="J400" s="63"/>
      <c r="K400" s="63"/>
      <c r="L400" s="63"/>
      <c r="M400" s="63"/>
      <c r="N400" s="63"/>
      <c r="O400" s="63"/>
      <c r="P400" s="63"/>
      <c r="Q400" s="63"/>
      <c r="R400" s="63"/>
      <c r="S400" s="63"/>
      <c r="T400" s="63"/>
      <c r="U400" s="63"/>
      <c r="V400" s="63"/>
      <c r="W400" s="63"/>
      <c r="X400" s="65"/>
      <c r="Y400" s="65"/>
      <c r="Z400" s="65"/>
      <c r="AA400" s="65"/>
      <c r="AB400" s="65"/>
      <c r="AC400" s="65"/>
      <c r="AD400" s="65"/>
      <c r="AE400" s="65"/>
      <c r="AF400" s="65"/>
      <c r="AG400" s="65"/>
      <c r="AH400" s="65"/>
      <c r="AI400" s="65"/>
      <c r="AJ400" s="63"/>
      <c r="AK400" s="63"/>
      <c r="AL400" s="63"/>
      <c r="AM400" s="63"/>
      <c r="AN400" s="63"/>
      <c r="AO400" s="63"/>
      <c r="AP400" s="63"/>
      <c r="AQ400" s="63"/>
      <c r="AR400" s="63"/>
      <c r="AS400" s="63"/>
      <c r="AT400" s="63"/>
      <c r="AU400" s="63"/>
    </row>
    <row r="401" ht="15.75" customHeight="1">
      <c r="A401" s="27" t="s">
        <v>139</v>
      </c>
      <c r="B401" s="42" t="s">
        <v>51</v>
      </c>
      <c r="C401" s="60">
        <v>44551.0</v>
      </c>
      <c r="D401" s="61">
        <v>4.0</v>
      </c>
      <c r="E401" s="61">
        <v>1.0</v>
      </c>
      <c r="F401" s="61">
        <v>0.0</v>
      </c>
      <c r="G401" s="63"/>
      <c r="H401" s="63"/>
      <c r="I401" s="63"/>
      <c r="J401" s="63"/>
      <c r="K401" s="63"/>
      <c r="L401" s="63"/>
      <c r="M401" s="63"/>
      <c r="N401" s="63"/>
      <c r="O401" s="63"/>
      <c r="P401" s="63"/>
      <c r="Q401" s="63"/>
      <c r="R401" s="63"/>
      <c r="S401" s="63"/>
      <c r="T401" s="63"/>
      <c r="U401" s="63"/>
      <c r="V401" s="63"/>
      <c r="W401" s="63"/>
      <c r="X401" s="65"/>
      <c r="Y401" s="65"/>
      <c r="Z401" s="65"/>
      <c r="AA401" s="65"/>
      <c r="AB401" s="65"/>
      <c r="AC401" s="65"/>
      <c r="AD401" s="65"/>
      <c r="AE401" s="65"/>
      <c r="AF401" s="65"/>
      <c r="AG401" s="65"/>
      <c r="AH401" s="65"/>
      <c r="AI401" s="65"/>
      <c r="AJ401" s="63"/>
      <c r="AK401" s="63"/>
      <c r="AL401" s="63"/>
      <c r="AM401" s="63"/>
      <c r="AN401" s="63"/>
      <c r="AO401" s="63"/>
      <c r="AP401" s="63"/>
      <c r="AQ401" s="63"/>
      <c r="AR401" s="63"/>
      <c r="AS401" s="63"/>
      <c r="AT401" s="63"/>
      <c r="AU401" s="63"/>
    </row>
    <row r="402" ht="15.75" customHeight="1">
      <c r="A402" s="27" t="s">
        <v>139</v>
      </c>
      <c r="B402" s="42" t="s">
        <v>52</v>
      </c>
      <c r="C402" s="60">
        <v>44551.0</v>
      </c>
      <c r="D402" s="61">
        <v>1.0</v>
      </c>
      <c r="E402" s="61">
        <v>1.0</v>
      </c>
      <c r="F402" s="61">
        <v>2.0</v>
      </c>
      <c r="G402" s="63"/>
      <c r="H402" s="63"/>
      <c r="I402" s="63"/>
      <c r="J402" s="63"/>
      <c r="K402" s="63"/>
      <c r="L402" s="63"/>
      <c r="M402" s="63"/>
      <c r="N402" s="63"/>
      <c r="O402" s="63"/>
      <c r="P402" s="63"/>
      <c r="Q402" s="63"/>
      <c r="R402" s="63"/>
      <c r="S402" s="63"/>
      <c r="T402" s="63"/>
      <c r="U402" s="63"/>
      <c r="V402" s="63"/>
      <c r="W402" s="63"/>
      <c r="X402" s="65"/>
      <c r="Y402" s="65"/>
      <c r="Z402" s="65"/>
      <c r="AA402" s="65"/>
      <c r="AB402" s="65"/>
      <c r="AC402" s="65"/>
      <c r="AD402" s="65"/>
      <c r="AE402" s="65"/>
      <c r="AF402" s="65"/>
      <c r="AG402" s="65"/>
      <c r="AH402" s="65"/>
      <c r="AI402" s="65"/>
      <c r="AJ402" s="63"/>
      <c r="AK402" s="63"/>
      <c r="AL402" s="63"/>
      <c r="AM402" s="63"/>
      <c r="AN402" s="63"/>
      <c r="AO402" s="63"/>
      <c r="AP402" s="63"/>
      <c r="AQ402" s="63"/>
      <c r="AR402" s="63"/>
      <c r="AS402" s="63"/>
      <c r="AT402" s="63"/>
      <c r="AU402" s="63"/>
    </row>
    <row r="403" ht="15.75" customHeight="1">
      <c r="A403" s="27" t="s">
        <v>139</v>
      </c>
      <c r="B403" s="42" t="s">
        <v>53</v>
      </c>
      <c r="C403" s="60">
        <v>44551.0</v>
      </c>
      <c r="D403" s="61">
        <v>2.0</v>
      </c>
      <c r="E403" s="61">
        <v>1.0</v>
      </c>
      <c r="F403" s="61">
        <v>0.0</v>
      </c>
      <c r="G403" s="63"/>
      <c r="H403" s="63"/>
      <c r="I403" s="63"/>
      <c r="J403" s="63"/>
      <c r="K403" s="63"/>
      <c r="L403" s="63"/>
      <c r="M403" s="63"/>
      <c r="N403" s="63"/>
      <c r="O403" s="63"/>
      <c r="P403" s="63"/>
      <c r="Q403" s="63"/>
      <c r="R403" s="63"/>
      <c r="S403" s="63"/>
      <c r="T403" s="63"/>
      <c r="U403" s="63"/>
      <c r="V403" s="63"/>
      <c r="W403" s="63"/>
      <c r="X403" s="65"/>
      <c r="Y403" s="65"/>
      <c r="Z403" s="65"/>
      <c r="AA403" s="65"/>
      <c r="AB403" s="65"/>
      <c r="AC403" s="65"/>
      <c r="AD403" s="65"/>
      <c r="AE403" s="65"/>
      <c r="AF403" s="65"/>
      <c r="AG403" s="65"/>
      <c r="AH403" s="65"/>
      <c r="AI403" s="65"/>
      <c r="AJ403" s="63"/>
      <c r="AK403" s="63"/>
      <c r="AL403" s="63"/>
      <c r="AM403" s="63"/>
      <c r="AN403" s="63"/>
      <c r="AO403" s="63"/>
      <c r="AP403" s="63"/>
      <c r="AQ403" s="63"/>
      <c r="AR403" s="63"/>
      <c r="AS403" s="63"/>
      <c r="AT403" s="63"/>
      <c r="AU403" s="63"/>
    </row>
    <row r="404" ht="15.75" customHeight="1">
      <c r="A404" s="27" t="s">
        <v>139</v>
      </c>
      <c r="B404" s="42" t="s">
        <v>54</v>
      </c>
      <c r="C404" s="60">
        <v>44551.0</v>
      </c>
      <c r="D404" s="61">
        <v>1.0</v>
      </c>
      <c r="E404" s="61">
        <v>0.0</v>
      </c>
      <c r="F404" s="61">
        <v>1.0</v>
      </c>
      <c r="G404" s="63"/>
      <c r="H404" s="63"/>
      <c r="I404" s="63"/>
      <c r="J404" s="63"/>
      <c r="K404" s="63"/>
      <c r="L404" s="63"/>
      <c r="M404" s="63"/>
      <c r="N404" s="63"/>
      <c r="O404" s="63"/>
      <c r="P404" s="63"/>
      <c r="Q404" s="63"/>
      <c r="R404" s="63"/>
      <c r="S404" s="63"/>
      <c r="T404" s="63"/>
      <c r="U404" s="63"/>
      <c r="V404" s="63"/>
      <c r="W404" s="63"/>
      <c r="X404" s="65"/>
      <c r="Y404" s="65"/>
      <c r="Z404" s="65"/>
      <c r="AA404" s="65"/>
      <c r="AB404" s="65"/>
      <c r="AC404" s="65"/>
      <c r="AD404" s="65"/>
      <c r="AE404" s="65"/>
      <c r="AF404" s="65"/>
      <c r="AG404" s="65"/>
      <c r="AH404" s="65"/>
      <c r="AI404" s="65"/>
      <c r="AJ404" s="63"/>
      <c r="AK404" s="63"/>
      <c r="AL404" s="63"/>
      <c r="AM404" s="63"/>
      <c r="AN404" s="63"/>
      <c r="AO404" s="63"/>
      <c r="AP404" s="63"/>
      <c r="AQ404" s="63"/>
      <c r="AR404" s="63"/>
      <c r="AS404" s="63"/>
      <c r="AT404" s="63"/>
      <c r="AU404" s="63"/>
    </row>
    <row r="405" ht="15.75" customHeight="1">
      <c r="A405" s="27" t="s">
        <v>139</v>
      </c>
      <c r="B405" s="42" t="s">
        <v>55</v>
      </c>
      <c r="C405" s="60">
        <v>44551.0</v>
      </c>
      <c r="D405" s="61">
        <v>1.0</v>
      </c>
      <c r="E405" s="61">
        <v>0.0</v>
      </c>
      <c r="F405" s="61">
        <v>0.0</v>
      </c>
      <c r="G405" s="63"/>
      <c r="H405" s="63"/>
      <c r="I405" s="63"/>
      <c r="J405" s="63"/>
      <c r="K405" s="63"/>
      <c r="L405" s="63"/>
      <c r="M405" s="63"/>
      <c r="N405" s="63"/>
      <c r="O405" s="63"/>
      <c r="P405" s="63"/>
      <c r="Q405" s="63"/>
      <c r="R405" s="63"/>
      <c r="S405" s="63"/>
      <c r="T405" s="63"/>
      <c r="U405" s="63"/>
      <c r="V405" s="63"/>
      <c r="W405" s="63"/>
      <c r="X405" s="65"/>
      <c r="Y405" s="65"/>
      <c r="Z405" s="65"/>
      <c r="AA405" s="65"/>
      <c r="AB405" s="65"/>
      <c r="AC405" s="65"/>
      <c r="AD405" s="65"/>
      <c r="AE405" s="65"/>
      <c r="AF405" s="65"/>
      <c r="AG405" s="65"/>
      <c r="AH405" s="65"/>
      <c r="AI405" s="65"/>
      <c r="AJ405" s="63"/>
      <c r="AK405" s="63"/>
      <c r="AL405" s="63"/>
      <c r="AM405" s="63"/>
      <c r="AN405" s="63"/>
      <c r="AO405" s="63"/>
      <c r="AP405" s="63"/>
      <c r="AQ405" s="63"/>
      <c r="AR405" s="63"/>
      <c r="AS405" s="63"/>
      <c r="AT405" s="63"/>
      <c r="AU405" s="63"/>
    </row>
    <row r="406" ht="15.75" customHeight="1">
      <c r="A406" s="27" t="s">
        <v>139</v>
      </c>
      <c r="B406" s="42" t="s">
        <v>56</v>
      </c>
      <c r="C406" s="60">
        <v>44551.0</v>
      </c>
      <c r="D406" s="61">
        <v>1.0</v>
      </c>
      <c r="E406" s="61">
        <v>1.0</v>
      </c>
      <c r="F406" s="61">
        <v>0.0</v>
      </c>
      <c r="G406" s="63"/>
      <c r="H406" s="63"/>
      <c r="I406" s="63"/>
      <c r="J406" s="63"/>
      <c r="K406" s="63"/>
      <c r="L406" s="63"/>
      <c r="M406" s="63"/>
      <c r="N406" s="63"/>
      <c r="O406" s="63"/>
      <c r="P406" s="63"/>
      <c r="Q406" s="63"/>
      <c r="R406" s="63"/>
      <c r="S406" s="63"/>
      <c r="T406" s="63"/>
      <c r="U406" s="63"/>
      <c r="V406" s="63"/>
      <c r="W406" s="63"/>
      <c r="X406" s="65"/>
      <c r="Y406" s="65"/>
      <c r="Z406" s="65"/>
      <c r="AA406" s="65"/>
      <c r="AB406" s="65"/>
      <c r="AC406" s="65"/>
      <c r="AD406" s="65"/>
      <c r="AE406" s="65"/>
      <c r="AF406" s="65"/>
      <c r="AG406" s="65"/>
      <c r="AH406" s="65"/>
      <c r="AI406" s="65"/>
      <c r="AJ406" s="63"/>
      <c r="AK406" s="63"/>
      <c r="AL406" s="63"/>
      <c r="AM406" s="63"/>
      <c r="AN406" s="63"/>
      <c r="AO406" s="63"/>
      <c r="AP406" s="63"/>
      <c r="AQ406" s="63"/>
      <c r="AR406" s="63"/>
      <c r="AS406" s="63"/>
      <c r="AT406" s="63"/>
      <c r="AU406" s="63"/>
    </row>
    <row r="407" ht="15.75" customHeight="1">
      <c r="A407" s="27" t="s">
        <v>139</v>
      </c>
      <c r="B407" s="42" t="s">
        <v>57</v>
      </c>
      <c r="C407" s="60">
        <v>44551.0</v>
      </c>
      <c r="D407" s="61">
        <v>4.0</v>
      </c>
      <c r="E407" s="61">
        <v>1.0</v>
      </c>
      <c r="F407" s="61">
        <v>0.0</v>
      </c>
      <c r="G407" s="63"/>
      <c r="H407" s="63"/>
      <c r="I407" s="63"/>
      <c r="J407" s="63"/>
      <c r="K407" s="63"/>
      <c r="L407" s="63"/>
      <c r="M407" s="63"/>
      <c r="N407" s="63"/>
      <c r="O407" s="63"/>
      <c r="P407" s="63"/>
      <c r="Q407" s="63"/>
      <c r="R407" s="63"/>
      <c r="S407" s="63"/>
      <c r="T407" s="63"/>
      <c r="U407" s="63"/>
      <c r="V407" s="63"/>
      <c r="W407" s="63"/>
      <c r="X407" s="65"/>
      <c r="Y407" s="65"/>
      <c r="Z407" s="65"/>
      <c r="AA407" s="65"/>
      <c r="AB407" s="65"/>
      <c r="AC407" s="65"/>
      <c r="AD407" s="65"/>
      <c r="AE407" s="65"/>
      <c r="AF407" s="65"/>
      <c r="AG407" s="65"/>
      <c r="AH407" s="65"/>
      <c r="AI407" s="65"/>
      <c r="AJ407" s="63"/>
      <c r="AK407" s="63"/>
      <c r="AL407" s="63"/>
      <c r="AM407" s="63"/>
      <c r="AN407" s="63"/>
      <c r="AO407" s="63"/>
      <c r="AP407" s="63"/>
      <c r="AQ407" s="63"/>
      <c r="AR407" s="63"/>
      <c r="AS407" s="63"/>
      <c r="AT407" s="63"/>
      <c r="AU407" s="63"/>
    </row>
    <row r="408" ht="15.75" customHeight="1">
      <c r="A408" s="27" t="s">
        <v>139</v>
      </c>
      <c r="B408" s="42" t="s">
        <v>58</v>
      </c>
      <c r="C408" s="60">
        <v>44551.0</v>
      </c>
      <c r="D408" s="61">
        <v>1.0</v>
      </c>
      <c r="E408" s="61">
        <v>1.0</v>
      </c>
      <c r="F408" s="61">
        <v>0.0</v>
      </c>
      <c r="G408" s="63"/>
      <c r="H408" s="63"/>
      <c r="I408" s="63"/>
      <c r="J408" s="63"/>
      <c r="K408" s="63"/>
      <c r="L408" s="63"/>
      <c r="M408" s="63"/>
      <c r="N408" s="63"/>
      <c r="O408" s="63"/>
      <c r="P408" s="63"/>
      <c r="Q408" s="63"/>
      <c r="R408" s="63"/>
      <c r="S408" s="63"/>
      <c r="T408" s="63"/>
      <c r="U408" s="63"/>
      <c r="V408" s="63"/>
      <c r="W408" s="63"/>
      <c r="X408" s="65"/>
      <c r="Y408" s="65"/>
      <c r="Z408" s="65"/>
      <c r="AA408" s="65"/>
      <c r="AB408" s="65"/>
      <c r="AC408" s="65"/>
      <c r="AD408" s="65"/>
      <c r="AE408" s="65"/>
      <c r="AF408" s="65"/>
      <c r="AG408" s="65"/>
      <c r="AH408" s="65"/>
      <c r="AI408" s="65"/>
      <c r="AJ408" s="63"/>
      <c r="AK408" s="63"/>
      <c r="AL408" s="63"/>
      <c r="AM408" s="63"/>
      <c r="AN408" s="63"/>
      <c r="AO408" s="63"/>
      <c r="AP408" s="63"/>
      <c r="AQ408" s="63"/>
      <c r="AR408" s="63"/>
      <c r="AS408" s="63"/>
      <c r="AT408" s="63"/>
      <c r="AU408" s="63"/>
    </row>
    <row r="409" ht="15.75" customHeight="1">
      <c r="A409" s="27" t="s">
        <v>139</v>
      </c>
      <c r="B409" s="42" t="s">
        <v>59</v>
      </c>
      <c r="C409" s="60">
        <v>44551.0</v>
      </c>
      <c r="D409" s="61">
        <v>3.0</v>
      </c>
      <c r="E409" s="61">
        <v>1.0</v>
      </c>
      <c r="F409" s="61">
        <v>3.0</v>
      </c>
      <c r="G409" s="63"/>
      <c r="H409" s="63"/>
      <c r="I409" s="63"/>
      <c r="J409" s="63"/>
      <c r="K409" s="63"/>
      <c r="L409" s="63"/>
      <c r="M409" s="63"/>
      <c r="N409" s="63"/>
      <c r="O409" s="63"/>
      <c r="P409" s="63"/>
      <c r="Q409" s="63"/>
      <c r="R409" s="63"/>
      <c r="S409" s="63"/>
      <c r="T409" s="63"/>
      <c r="U409" s="63"/>
      <c r="V409" s="63"/>
      <c r="W409" s="63"/>
      <c r="X409" s="65"/>
      <c r="Y409" s="65"/>
      <c r="Z409" s="65"/>
      <c r="AA409" s="65"/>
      <c r="AB409" s="65"/>
      <c r="AC409" s="65"/>
      <c r="AD409" s="65"/>
      <c r="AE409" s="65"/>
      <c r="AF409" s="65"/>
      <c r="AG409" s="65"/>
      <c r="AH409" s="65"/>
      <c r="AI409" s="65"/>
      <c r="AJ409" s="63"/>
      <c r="AK409" s="63"/>
      <c r="AL409" s="63"/>
      <c r="AM409" s="63"/>
      <c r="AN409" s="63"/>
      <c r="AO409" s="63"/>
      <c r="AP409" s="63"/>
      <c r="AQ409" s="63"/>
      <c r="AR409" s="63"/>
      <c r="AS409" s="63"/>
      <c r="AT409" s="63"/>
      <c r="AU409" s="63"/>
    </row>
    <row r="410" ht="15.75" customHeight="1">
      <c r="A410" s="27" t="s">
        <v>139</v>
      </c>
      <c r="B410" s="42" t="s">
        <v>60</v>
      </c>
      <c r="C410" s="60">
        <v>44551.0</v>
      </c>
      <c r="D410" s="61">
        <v>1.0</v>
      </c>
      <c r="E410" s="61">
        <v>0.0</v>
      </c>
      <c r="F410" s="61">
        <v>1.0</v>
      </c>
      <c r="G410" s="63"/>
      <c r="H410" s="63"/>
      <c r="I410" s="63"/>
      <c r="J410" s="63"/>
      <c r="K410" s="63"/>
      <c r="L410" s="63"/>
      <c r="M410" s="63"/>
      <c r="N410" s="63"/>
      <c r="O410" s="63"/>
      <c r="P410" s="63"/>
      <c r="Q410" s="63"/>
      <c r="R410" s="63"/>
      <c r="S410" s="63"/>
      <c r="T410" s="63"/>
      <c r="U410" s="63"/>
      <c r="V410" s="63"/>
      <c r="W410" s="63"/>
      <c r="X410" s="65"/>
      <c r="Y410" s="65"/>
      <c r="Z410" s="65"/>
      <c r="AA410" s="65"/>
      <c r="AB410" s="65"/>
      <c r="AC410" s="65"/>
      <c r="AD410" s="65"/>
      <c r="AE410" s="65"/>
      <c r="AF410" s="65"/>
      <c r="AG410" s="65"/>
      <c r="AH410" s="65"/>
      <c r="AI410" s="65"/>
      <c r="AJ410" s="63"/>
      <c r="AK410" s="63"/>
      <c r="AL410" s="63"/>
      <c r="AM410" s="63"/>
      <c r="AN410" s="63"/>
      <c r="AO410" s="63"/>
      <c r="AP410" s="63"/>
      <c r="AQ410" s="63"/>
      <c r="AR410" s="63"/>
      <c r="AS410" s="63"/>
      <c r="AT410" s="63"/>
      <c r="AU410" s="63"/>
    </row>
    <row r="411" ht="15.75" customHeight="1">
      <c r="D411" s="71"/>
      <c r="E411" s="71"/>
      <c r="F411" s="71"/>
      <c r="G411" s="63"/>
      <c r="H411" s="63"/>
      <c r="I411" s="63"/>
      <c r="J411" s="63"/>
      <c r="K411" s="63"/>
      <c r="L411" s="63"/>
      <c r="M411" s="63"/>
      <c r="N411" s="63"/>
      <c r="O411" s="63"/>
      <c r="P411" s="63"/>
      <c r="Q411" s="63"/>
      <c r="R411" s="63"/>
      <c r="S411" s="63"/>
      <c r="T411" s="63"/>
      <c r="U411" s="63"/>
      <c r="V411" s="63"/>
      <c r="W411" s="63"/>
      <c r="X411" s="65"/>
      <c r="Y411" s="65"/>
      <c r="Z411" s="65"/>
      <c r="AA411" s="65"/>
      <c r="AB411" s="65"/>
      <c r="AC411" s="65"/>
      <c r="AD411" s="65"/>
      <c r="AE411" s="65"/>
      <c r="AF411" s="65"/>
      <c r="AG411" s="65"/>
      <c r="AH411" s="65"/>
      <c r="AI411" s="65"/>
      <c r="AJ411" s="63"/>
      <c r="AK411" s="63"/>
      <c r="AL411" s="63"/>
      <c r="AM411" s="63"/>
      <c r="AN411" s="63"/>
      <c r="AO411" s="63"/>
      <c r="AP411" s="63"/>
      <c r="AQ411" s="63"/>
      <c r="AR411" s="63"/>
      <c r="AS411" s="63"/>
      <c r="AT411" s="63"/>
      <c r="AU411" s="63"/>
    </row>
    <row r="412" ht="15.75" customHeight="1">
      <c r="D412" s="71"/>
      <c r="E412" s="71"/>
      <c r="F412" s="71"/>
      <c r="G412" s="63"/>
      <c r="H412" s="63"/>
      <c r="I412" s="63"/>
      <c r="J412" s="63"/>
      <c r="K412" s="63"/>
      <c r="L412" s="63"/>
      <c r="M412" s="63"/>
      <c r="N412" s="63"/>
      <c r="O412" s="63"/>
      <c r="P412" s="63"/>
      <c r="Q412" s="63"/>
      <c r="R412" s="63"/>
      <c r="S412" s="63"/>
      <c r="T412" s="63"/>
      <c r="U412" s="63"/>
      <c r="V412" s="63"/>
      <c r="W412" s="63"/>
      <c r="X412" s="65"/>
      <c r="Y412" s="65"/>
      <c r="Z412" s="65"/>
      <c r="AA412" s="65"/>
      <c r="AB412" s="65"/>
      <c r="AC412" s="65"/>
      <c r="AD412" s="65"/>
      <c r="AE412" s="65"/>
      <c r="AF412" s="65"/>
      <c r="AG412" s="65"/>
      <c r="AH412" s="65"/>
      <c r="AI412" s="65"/>
      <c r="AJ412" s="63"/>
      <c r="AK412" s="63"/>
      <c r="AL412" s="63"/>
      <c r="AM412" s="63"/>
      <c r="AN412" s="63"/>
      <c r="AO412" s="63"/>
      <c r="AP412" s="63"/>
      <c r="AQ412" s="63"/>
      <c r="AR412" s="63"/>
      <c r="AS412" s="63"/>
      <c r="AT412" s="63"/>
      <c r="AU412" s="63"/>
    </row>
    <row r="413" ht="15.75" customHeight="1">
      <c r="D413" s="71"/>
      <c r="E413" s="71"/>
      <c r="F413" s="71"/>
      <c r="G413" s="63"/>
      <c r="H413" s="63"/>
      <c r="I413" s="63"/>
      <c r="J413" s="63"/>
      <c r="K413" s="63"/>
      <c r="L413" s="63"/>
      <c r="M413" s="63"/>
      <c r="N413" s="63"/>
      <c r="O413" s="63"/>
      <c r="P413" s="63"/>
      <c r="Q413" s="63"/>
      <c r="R413" s="63"/>
      <c r="S413" s="63"/>
      <c r="T413" s="63"/>
      <c r="U413" s="63"/>
      <c r="V413" s="63"/>
      <c r="W413" s="63"/>
      <c r="X413" s="65"/>
      <c r="Y413" s="65"/>
      <c r="Z413" s="65"/>
      <c r="AA413" s="65"/>
      <c r="AB413" s="65"/>
      <c r="AC413" s="65"/>
      <c r="AD413" s="65"/>
      <c r="AE413" s="65"/>
      <c r="AF413" s="65"/>
      <c r="AG413" s="65"/>
      <c r="AH413" s="65"/>
      <c r="AI413" s="65"/>
      <c r="AJ413" s="63"/>
      <c r="AK413" s="63"/>
      <c r="AL413" s="63"/>
      <c r="AM413" s="63"/>
      <c r="AN413" s="63"/>
      <c r="AO413" s="63"/>
      <c r="AP413" s="63"/>
      <c r="AQ413" s="63"/>
      <c r="AR413" s="63"/>
      <c r="AS413" s="63"/>
      <c r="AT413" s="63"/>
      <c r="AU413" s="63"/>
    </row>
    <row r="414" ht="15.75" customHeight="1">
      <c r="D414" s="71"/>
      <c r="E414" s="71"/>
      <c r="F414" s="71"/>
      <c r="G414" s="63"/>
      <c r="H414" s="63"/>
      <c r="I414" s="63"/>
      <c r="J414" s="63"/>
      <c r="K414" s="63"/>
      <c r="L414" s="63"/>
      <c r="M414" s="63"/>
      <c r="N414" s="63"/>
      <c r="O414" s="63"/>
      <c r="P414" s="63"/>
      <c r="Q414" s="63"/>
      <c r="R414" s="63"/>
      <c r="S414" s="63"/>
      <c r="T414" s="63"/>
      <c r="U414" s="63"/>
      <c r="V414" s="63"/>
      <c r="W414" s="63"/>
      <c r="X414" s="65"/>
      <c r="Y414" s="65"/>
      <c r="Z414" s="65"/>
      <c r="AA414" s="65"/>
      <c r="AB414" s="65"/>
      <c r="AC414" s="65"/>
      <c r="AD414" s="65"/>
      <c r="AE414" s="65"/>
      <c r="AF414" s="65"/>
      <c r="AG414" s="65"/>
      <c r="AH414" s="65"/>
      <c r="AI414" s="65"/>
      <c r="AJ414" s="63"/>
      <c r="AK414" s="63"/>
      <c r="AL414" s="63"/>
      <c r="AM414" s="63"/>
      <c r="AN414" s="63"/>
      <c r="AO414" s="63"/>
      <c r="AP414" s="63"/>
      <c r="AQ414" s="63"/>
      <c r="AR414" s="63"/>
      <c r="AS414" s="63"/>
      <c r="AT414" s="63"/>
      <c r="AU414" s="63"/>
    </row>
    <row r="415" ht="15.75" customHeight="1">
      <c r="D415" s="71"/>
      <c r="E415" s="71"/>
      <c r="F415" s="71"/>
      <c r="G415" s="63"/>
      <c r="H415" s="63"/>
      <c r="I415" s="63"/>
      <c r="J415" s="63"/>
      <c r="K415" s="63"/>
      <c r="L415" s="63"/>
      <c r="M415" s="63"/>
      <c r="N415" s="63"/>
      <c r="O415" s="63"/>
      <c r="P415" s="63"/>
      <c r="Q415" s="63"/>
      <c r="R415" s="63"/>
      <c r="S415" s="63"/>
      <c r="T415" s="63"/>
      <c r="U415" s="63"/>
      <c r="V415" s="63"/>
      <c r="W415" s="63"/>
      <c r="X415" s="65"/>
      <c r="Y415" s="65"/>
      <c r="Z415" s="65"/>
      <c r="AA415" s="65"/>
      <c r="AB415" s="65"/>
      <c r="AC415" s="65"/>
      <c r="AD415" s="65"/>
      <c r="AE415" s="65"/>
      <c r="AF415" s="65"/>
      <c r="AG415" s="65"/>
      <c r="AH415" s="65"/>
      <c r="AI415" s="65"/>
      <c r="AJ415" s="63"/>
      <c r="AK415" s="63"/>
      <c r="AL415" s="63"/>
      <c r="AM415" s="63"/>
      <c r="AN415" s="63"/>
      <c r="AO415" s="63"/>
      <c r="AP415" s="63"/>
      <c r="AQ415" s="63"/>
      <c r="AR415" s="63"/>
      <c r="AS415" s="63"/>
      <c r="AT415" s="63"/>
      <c r="AU415" s="63"/>
    </row>
    <row r="416" ht="15.75" customHeight="1">
      <c r="D416" s="71"/>
      <c r="E416" s="71"/>
      <c r="F416" s="71"/>
      <c r="G416" s="63"/>
      <c r="H416" s="63"/>
      <c r="I416" s="63"/>
      <c r="J416" s="63"/>
      <c r="K416" s="63"/>
      <c r="L416" s="63"/>
      <c r="M416" s="63"/>
      <c r="N416" s="63"/>
      <c r="O416" s="63"/>
      <c r="P416" s="63"/>
      <c r="Q416" s="63"/>
      <c r="R416" s="63"/>
      <c r="S416" s="63"/>
      <c r="T416" s="63"/>
      <c r="U416" s="63"/>
      <c r="V416" s="63"/>
      <c r="W416" s="63"/>
      <c r="X416" s="65"/>
      <c r="Y416" s="65"/>
      <c r="Z416" s="65"/>
      <c r="AA416" s="65"/>
      <c r="AB416" s="65"/>
      <c r="AC416" s="65"/>
      <c r="AD416" s="65"/>
      <c r="AE416" s="65"/>
      <c r="AF416" s="65"/>
      <c r="AG416" s="65"/>
      <c r="AH416" s="65"/>
      <c r="AI416" s="65"/>
      <c r="AJ416" s="63"/>
      <c r="AK416" s="63"/>
      <c r="AL416" s="63"/>
      <c r="AM416" s="63"/>
      <c r="AN416" s="63"/>
      <c r="AO416" s="63"/>
      <c r="AP416" s="63"/>
      <c r="AQ416" s="63"/>
      <c r="AR416" s="63"/>
      <c r="AS416" s="63"/>
      <c r="AT416" s="63"/>
      <c r="AU416" s="63"/>
    </row>
    <row r="417" ht="15.75" customHeight="1">
      <c r="D417" s="71"/>
      <c r="E417" s="71"/>
      <c r="F417" s="71"/>
      <c r="G417" s="63"/>
      <c r="H417" s="63"/>
      <c r="I417" s="63"/>
      <c r="J417" s="63"/>
      <c r="K417" s="63"/>
      <c r="L417" s="63"/>
      <c r="M417" s="63"/>
      <c r="N417" s="63"/>
      <c r="O417" s="63"/>
      <c r="P417" s="63"/>
      <c r="Q417" s="63"/>
      <c r="R417" s="63"/>
      <c r="S417" s="63"/>
      <c r="T417" s="63"/>
      <c r="U417" s="63"/>
      <c r="V417" s="63"/>
      <c r="W417" s="63"/>
      <c r="X417" s="65"/>
      <c r="Y417" s="65"/>
      <c r="Z417" s="65"/>
      <c r="AA417" s="65"/>
      <c r="AB417" s="65"/>
      <c r="AC417" s="65"/>
      <c r="AD417" s="65"/>
      <c r="AE417" s="65"/>
      <c r="AF417" s="65"/>
      <c r="AG417" s="65"/>
      <c r="AH417" s="65"/>
      <c r="AI417" s="65"/>
      <c r="AJ417" s="63"/>
      <c r="AK417" s="63"/>
      <c r="AL417" s="63"/>
      <c r="AM417" s="63"/>
      <c r="AN417" s="63"/>
      <c r="AO417" s="63"/>
      <c r="AP417" s="63"/>
      <c r="AQ417" s="63"/>
      <c r="AR417" s="63"/>
      <c r="AS417" s="63"/>
      <c r="AT417" s="63"/>
      <c r="AU417" s="63"/>
    </row>
    <row r="418" ht="15.75" customHeight="1">
      <c r="D418" s="71"/>
      <c r="E418" s="71"/>
      <c r="F418" s="71"/>
      <c r="G418" s="63"/>
      <c r="H418" s="63"/>
      <c r="I418" s="63"/>
      <c r="J418" s="63"/>
      <c r="K418" s="63"/>
      <c r="L418" s="63"/>
      <c r="M418" s="63"/>
      <c r="N418" s="63"/>
      <c r="O418" s="63"/>
      <c r="P418" s="63"/>
      <c r="Q418" s="63"/>
      <c r="R418" s="63"/>
      <c r="S418" s="63"/>
      <c r="T418" s="63"/>
      <c r="U418" s="63"/>
      <c r="V418" s="63"/>
      <c r="W418" s="63"/>
      <c r="X418" s="65"/>
      <c r="Y418" s="65"/>
      <c r="Z418" s="65"/>
      <c r="AA418" s="65"/>
      <c r="AB418" s="65"/>
      <c r="AC418" s="65"/>
      <c r="AD418" s="65"/>
      <c r="AE418" s="65"/>
      <c r="AF418" s="65"/>
      <c r="AG418" s="65"/>
      <c r="AH418" s="65"/>
      <c r="AI418" s="65"/>
      <c r="AJ418" s="63"/>
      <c r="AK418" s="63"/>
      <c r="AL418" s="63"/>
      <c r="AM418" s="63"/>
      <c r="AN418" s="63"/>
      <c r="AO418" s="63"/>
      <c r="AP418" s="63"/>
      <c r="AQ418" s="63"/>
      <c r="AR418" s="63"/>
      <c r="AS418" s="63"/>
      <c r="AT418" s="63"/>
      <c r="AU418" s="63"/>
    </row>
    <row r="419" ht="15.75" customHeight="1">
      <c r="D419" s="71"/>
      <c r="E419" s="71"/>
      <c r="F419" s="71"/>
      <c r="G419" s="63"/>
      <c r="H419" s="63"/>
      <c r="I419" s="63"/>
      <c r="J419" s="63"/>
      <c r="K419" s="63"/>
      <c r="L419" s="63"/>
      <c r="M419" s="63"/>
      <c r="N419" s="63"/>
      <c r="O419" s="63"/>
      <c r="P419" s="63"/>
      <c r="Q419" s="63"/>
      <c r="R419" s="63"/>
      <c r="S419" s="63"/>
      <c r="T419" s="63"/>
      <c r="U419" s="63"/>
      <c r="V419" s="63"/>
      <c r="W419" s="63"/>
      <c r="X419" s="65"/>
      <c r="Y419" s="65"/>
      <c r="Z419" s="65"/>
      <c r="AA419" s="65"/>
      <c r="AB419" s="65"/>
      <c r="AC419" s="65"/>
      <c r="AD419" s="65"/>
      <c r="AE419" s="65"/>
      <c r="AF419" s="65"/>
      <c r="AG419" s="65"/>
      <c r="AH419" s="65"/>
      <c r="AI419" s="65"/>
      <c r="AJ419" s="63"/>
      <c r="AK419" s="63"/>
      <c r="AL419" s="63"/>
      <c r="AM419" s="63"/>
      <c r="AN419" s="63"/>
      <c r="AO419" s="63"/>
      <c r="AP419" s="63"/>
      <c r="AQ419" s="63"/>
      <c r="AR419" s="63"/>
      <c r="AS419" s="63"/>
      <c r="AT419" s="63"/>
      <c r="AU419" s="63"/>
    </row>
    <row r="420" ht="15.75" customHeight="1">
      <c r="D420" s="71"/>
      <c r="E420" s="71"/>
      <c r="F420" s="71"/>
      <c r="G420" s="63"/>
      <c r="H420" s="63"/>
      <c r="I420" s="63"/>
      <c r="J420" s="63"/>
      <c r="K420" s="63"/>
      <c r="L420" s="63"/>
      <c r="M420" s="63"/>
      <c r="N420" s="63"/>
      <c r="O420" s="63"/>
      <c r="P420" s="63"/>
      <c r="Q420" s="63"/>
      <c r="R420" s="63"/>
      <c r="S420" s="63"/>
      <c r="T420" s="63"/>
      <c r="U420" s="63"/>
      <c r="V420" s="63"/>
      <c r="W420" s="63"/>
      <c r="X420" s="65"/>
      <c r="Y420" s="65"/>
      <c r="Z420" s="65"/>
      <c r="AA420" s="65"/>
      <c r="AB420" s="65"/>
      <c r="AC420" s="65"/>
      <c r="AD420" s="65"/>
      <c r="AE420" s="65"/>
      <c r="AF420" s="65"/>
      <c r="AG420" s="65"/>
      <c r="AH420" s="65"/>
      <c r="AI420" s="65"/>
      <c r="AJ420" s="63"/>
      <c r="AK420" s="63"/>
      <c r="AL420" s="63"/>
      <c r="AM420" s="63"/>
      <c r="AN420" s="63"/>
      <c r="AO420" s="63"/>
      <c r="AP420" s="63"/>
      <c r="AQ420" s="63"/>
      <c r="AR420" s="63"/>
      <c r="AS420" s="63"/>
      <c r="AT420" s="63"/>
      <c r="AU420" s="63"/>
    </row>
    <row r="421" ht="15.75" customHeight="1">
      <c r="D421" s="71"/>
      <c r="E421" s="71"/>
      <c r="F421" s="71"/>
      <c r="G421" s="63"/>
      <c r="H421" s="63"/>
      <c r="I421" s="63"/>
      <c r="J421" s="63"/>
      <c r="K421" s="63"/>
      <c r="L421" s="63"/>
      <c r="M421" s="63"/>
      <c r="N421" s="63"/>
      <c r="O421" s="63"/>
      <c r="P421" s="63"/>
      <c r="Q421" s="63"/>
      <c r="R421" s="63"/>
      <c r="S421" s="63"/>
      <c r="T421" s="63"/>
      <c r="U421" s="63"/>
      <c r="V421" s="63"/>
      <c r="W421" s="63"/>
      <c r="X421" s="65"/>
      <c r="Y421" s="65"/>
      <c r="Z421" s="65"/>
      <c r="AA421" s="65"/>
      <c r="AB421" s="65"/>
      <c r="AC421" s="65"/>
      <c r="AD421" s="65"/>
      <c r="AE421" s="65"/>
      <c r="AF421" s="65"/>
      <c r="AG421" s="65"/>
      <c r="AH421" s="65"/>
      <c r="AI421" s="65"/>
      <c r="AJ421" s="63"/>
      <c r="AK421" s="63"/>
      <c r="AL421" s="63"/>
      <c r="AM421" s="63"/>
      <c r="AN421" s="63"/>
      <c r="AO421" s="63"/>
      <c r="AP421" s="63"/>
      <c r="AQ421" s="63"/>
      <c r="AR421" s="63"/>
      <c r="AS421" s="63"/>
      <c r="AT421" s="63"/>
      <c r="AU421" s="63"/>
    </row>
    <row r="422" ht="15.75" customHeight="1">
      <c r="D422" s="71"/>
      <c r="E422" s="71"/>
      <c r="F422" s="71"/>
      <c r="G422" s="63"/>
      <c r="H422" s="63"/>
      <c r="I422" s="63"/>
      <c r="J422" s="63"/>
      <c r="K422" s="63"/>
      <c r="L422" s="63"/>
      <c r="M422" s="63"/>
      <c r="N422" s="63"/>
      <c r="O422" s="63"/>
      <c r="P422" s="63"/>
      <c r="Q422" s="63"/>
      <c r="R422" s="63"/>
      <c r="S422" s="63"/>
      <c r="T422" s="63"/>
      <c r="U422" s="63"/>
      <c r="V422" s="63"/>
      <c r="W422" s="63"/>
      <c r="X422" s="65"/>
      <c r="Y422" s="65"/>
      <c r="Z422" s="65"/>
      <c r="AA422" s="65"/>
      <c r="AB422" s="65"/>
      <c r="AC422" s="65"/>
      <c r="AD422" s="65"/>
      <c r="AE422" s="65"/>
      <c r="AF422" s="65"/>
      <c r="AG422" s="65"/>
      <c r="AH422" s="65"/>
      <c r="AI422" s="65"/>
      <c r="AJ422" s="63"/>
      <c r="AK422" s="63"/>
      <c r="AL422" s="63"/>
      <c r="AM422" s="63"/>
      <c r="AN422" s="63"/>
      <c r="AO422" s="63"/>
      <c r="AP422" s="63"/>
      <c r="AQ422" s="63"/>
      <c r="AR422" s="63"/>
      <c r="AS422" s="63"/>
      <c r="AT422" s="63"/>
      <c r="AU422" s="63"/>
    </row>
    <row r="423" ht="15.75" customHeight="1">
      <c r="D423" s="71"/>
      <c r="E423" s="71"/>
      <c r="F423" s="71"/>
      <c r="G423" s="63"/>
      <c r="H423" s="63"/>
      <c r="I423" s="63"/>
      <c r="J423" s="63"/>
      <c r="K423" s="63"/>
      <c r="L423" s="63"/>
      <c r="M423" s="63"/>
      <c r="N423" s="63"/>
      <c r="O423" s="63"/>
      <c r="P423" s="63"/>
      <c r="Q423" s="63"/>
      <c r="R423" s="63"/>
      <c r="S423" s="63"/>
      <c r="T423" s="63"/>
      <c r="U423" s="63"/>
      <c r="V423" s="63"/>
      <c r="W423" s="63"/>
      <c r="X423" s="65"/>
      <c r="Y423" s="65"/>
      <c r="Z423" s="65"/>
      <c r="AA423" s="65"/>
      <c r="AB423" s="65"/>
      <c r="AC423" s="65"/>
      <c r="AD423" s="65"/>
      <c r="AE423" s="65"/>
      <c r="AF423" s="65"/>
      <c r="AG423" s="65"/>
      <c r="AH423" s="65"/>
      <c r="AI423" s="65"/>
      <c r="AJ423" s="63"/>
      <c r="AK423" s="63"/>
      <c r="AL423" s="63"/>
      <c r="AM423" s="63"/>
      <c r="AN423" s="63"/>
      <c r="AO423" s="63"/>
      <c r="AP423" s="63"/>
      <c r="AQ423" s="63"/>
      <c r="AR423" s="63"/>
      <c r="AS423" s="63"/>
      <c r="AT423" s="63"/>
      <c r="AU423" s="63"/>
    </row>
    <row r="424" ht="15.75" customHeight="1">
      <c r="D424" s="71"/>
      <c r="E424" s="71"/>
      <c r="F424" s="71"/>
      <c r="G424" s="63"/>
      <c r="H424" s="63"/>
      <c r="I424" s="63"/>
      <c r="J424" s="63"/>
      <c r="K424" s="63"/>
      <c r="L424" s="63"/>
      <c r="M424" s="63"/>
      <c r="N424" s="63"/>
      <c r="O424" s="63"/>
      <c r="P424" s="63"/>
      <c r="Q424" s="63"/>
      <c r="R424" s="63"/>
      <c r="S424" s="63"/>
      <c r="T424" s="63"/>
      <c r="U424" s="63"/>
      <c r="V424" s="63"/>
      <c r="W424" s="63"/>
      <c r="X424" s="65"/>
      <c r="Y424" s="65"/>
      <c r="Z424" s="65"/>
      <c r="AA424" s="65"/>
      <c r="AB424" s="65"/>
      <c r="AC424" s="65"/>
      <c r="AD424" s="65"/>
      <c r="AE424" s="65"/>
      <c r="AF424" s="65"/>
      <c r="AG424" s="65"/>
      <c r="AH424" s="65"/>
      <c r="AI424" s="65"/>
      <c r="AJ424" s="63"/>
      <c r="AK424" s="63"/>
      <c r="AL424" s="63"/>
      <c r="AM424" s="63"/>
      <c r="AN424" s="63"/>
      <c r="AO424" s="63"/>
      <c r="AP424" s="63"/>
      <c r="AQ424" s="63"/>
      <c r="AR424" s="63"/>
      <c r="AS424" s="63"/>
      <c r="AT424" s="63"/>
      <c r="AU424" s="63"/>
    </row>
    <row r="425" ht="15.75" customHeight="1">
      <c r="D425" s="71"/>
      <c r="E425" s="71"/>
      <c r="F425" s="71"/>
      <c r="G425" s="63"/>
      <c r="H425" s="63"/>
      <c r="I425" s="63"/>
      <c r="J425" s="63"/>
      <c r="K425" s="63"/>
      <c r="L425" s="63"/>
      <c r="M425" s="63"/>
      <c r="N425" s="63"/>
      <c r="O425" s="63"/>
      <c r="P425" s="63"/>
      <c r="Q425" s="63"/>
      <c r="R425" s="63"/>
      <c r="S425" s="63"/>
      <c r="T425" s="63"/>
      <c r="U425" s="63"/>
      <c r="V425" s="63"/>
      <c r="W425" s="63"/>
      <c r="X425" s="65"/>
      <c r="Y425" s="65"/>
      <c r="Z425" s="65"/>
      <c r="AA425" s="65"/>
      <c r="AB425" s="65"/>
      <c r="AC425" s="65"/>
      <c r="AD425" s="65"/>
      <c r="AE425" s="65"/>
      <c r="AF425" s="65"/>
      <c r="AG425" s="65"/>
      <c r="AH425" s="65"/>
      <c r="AI425" s="65"/>
      <c r="AJ425" s="63"/>
      <c r="AK425" s="63"/>
      <c r="AL425" s="63"/>
      <c r="AM425" s="63"/>
      <c r="AN425" s="63"/>
      <c r="AO425" s="63"/>
      <c r="AP425" s="63"/>
      <c r="AQ425" s="63"/>
      <c r="AR425" s="63"/>
      <c r="AS425" s="63"/>
      <c r="AT425" s="63"/>
      <c r="AU425" s="63"/>
    </row>
    <row r="426" ht="15.75" customHeight="1">
      <c r="D426" s="71"/>
      <c r="E426" s="71"/>
      <c r="F426" s="71"/>
      <c r="G426" s="63"/>
      <c r="H426" s="63"/>
      <c r="I426" s="63"/>
      <c r="J426" s="63"/>
      <c r="K426" s="63"/>
      <c r="L426" s="63"/>
      <c r="M426" s="63"/>
      <c r="N426" s="63"/>
      <c r="O426" s="63"/>
      <c r="P426" s="63"/>
      <c r="Q426" s="63"/>
      <c r="R426" s="63"/>
      <c r="S426" s="63"/>
      <c r="T426" s="63"/>
      <c r="U426" s="63"/>
      <c r="V426" s="63"/>
      <c r="W426" s="63"/>
      <c r="X426" s="65"/>
      <c r="Y426" s="65"/>
      <c r="Z426" s="65"/>
      <c r="AA426" s="65"/>
      <c r="AB426" s="65"/>
      <c r="AC426" s="65"/>
      <c r="AD426" s="65"/>
      <c r="AE426" s="65"/>
      <c r="AF426" s="65"/>
      <c r="AG426" s="65"/>
      <c r="AH426" s="65"/>
      <c r="AI426" s="65"/>
      <c r="AJ426" s="63"/>
      <c r="AK426" s="63"/>
      <c r="AL426" s="63"/>
      <c r="AM426" s="63"/>
      <c r="AN426" s="63"/>
      <c r="AO426" s="63"/>
      <c r="AP426" s="63"/>
      <c r="AQ426" s="63"/>
      <c r="AR426" s="63"/>
      <c r="AS426" s="63"/>
      <c r="AT426" s="63"/>
      <c r="AU426" s="63"/>
    </row>
    <row r="427" ht="15.75" customHeight="1">
      <c r="D427" s="71"/>
      <c r="E427" s="71"/>
      <c r="F427" s="71"/>
      <c r="G427" s="63"/>
      <c r="H427" s="63"/>
      <c r="I427" s="63"/>
      <c r="J427" s="63"/>
      <c r="K427" s="63"/>
      <c r="L427" s="63"/>
      <c r="M427" s="63"/>
      <c r="N427" s="63"/>
      <c r="O427" s="63"/>
      <c r="P427" s="63"/>
      <c r="Q427" s="63"/>
      <c r="R427" s="63"/>
      <c r="S427" s="63"/>
      <c r="T427" s="63"/>
      <c r="U427" s="63"/>
      <c r="V427" s="63"/>
      <c r="W427" s="63"/>
      <c r="X427" s="65"/>
      <c r="Y427" s="65"/>
      <c r="Z427" s="65"/>
      <c r="AA427" s="65"/>
      <c r="AB427" s="65"/>
      <c r="AC427" s="65"/>
      <c r="AD427" s="65"/>
      <c r="AE427" s="65"/>
      <c r="AF427" s="65"/>
      <c r="AG427" s="65"/>
      <c r="AH427" s="65"/>
      <c r="AI427" s="65"/>
      <c r="AJ427" s="63"/>
      <c r="AK427" s="63"/>
      <c r="AL427" s="63"/>
      <c r="AM427" s="63"/>
      <c r="AN427" s="63"/>
      <c r="AO427" s="63"/>
      <c r="AP427" s="63"/>
      <c r="AQ427" s="63"/>
      <c r="AR427" s="63"/>
      <c r="AS427" s="63"/>
      <c r="AT427" s="63"/>
      <c r="AU427" s="63"/>
    </row>
    <row r="428" ht="15.75" customHeight="1">
      <c r="D428" s="71"/>
      <c r="E428" s="71"/>
      <c r="F428" s="71"/>
      <c r="G428" s="63"/>
      <c r="H428" s="63"/>
      <c r="I428" s="63"/>
      <c r="J428" s="63"/>
      <c r="K428" s="63"/>
      <c r="L428" s="63"/>
      <c r="M428" s="63"/>
      <c r="N428" s="63"/>
      <c r="O428" s="63"/>
      <c r="P428" s="63"/>
      <c r="Q428" s="63"/>
      <c r="R428" s="63"/>
      <c r="S428" s="63"/>
      <c r="T428" s="63"/>
      <c r="U428" s="63"/>
      <c r="V428" s="63"/>
      <c r="W428" s="63"/>
      <c r="X428" s="65"/>
      <c r="Y428" s="65"/>
      <c r="Z428" s="65"/>
      <c r="AA428" s="65"/>
      <c r="AB428" s="65"/>
      <c r="AC428" s="65"/>
      <c r="AD428" s="65"/>
      <c r="AE428" s="65"/>
      <c r="AF428" s="65"/>
      <c r="AG428" s="65"/>
      <c r="AH428" s="65"/>
      <c r="AI428" s="65"/>
      <c r="AJ428" s="63"/>
      <c r="AK428" s="63"/>
      <c r="AL428" s="63"/>
      <c r="AM428" s="63"/>
      <c r="AN428" s="63"/>
      <c r="AO428" s="63"/>
      <c r="AP428" s="63"/>
      <c r="AQ428" s="63"/>
      <c r="AR428" s="63"/>
      <c r="AS428" s="63"/>
      <c r="AT428" s="63"/>
      <c r="AU428" s="63"/>
    </row>
    <row r="429" ht="15.75" customHeight="1">
      <c r="D429" s="71"/>
      <c r="E429" s="71"/>
      <c r="F429" s="71"/>
      <c r="G429" s="63"/>
      <c r="H429" s="63"/>
      <c r="I429" s="63"/>
      <c r="J429" s="63"/>
      <c r="K429" s="63"/>
      <c r="L429" s="63"/>
      <c r="M429" s="63"/>
      <c r="N429" s="63"/>
      <c r="O429" s="63"/>
      <c r="P429" s="63"/>
      <c r="Q429" s="63"/>
      <c r="R429" s="63"/>
      <c r="S429" s="63"/>
      <c r="T429" s="63"/>
      <c r="U429" s="63"/>
      <c r="V429" s="63"/>
      <c r="W429" s="63"/>
      <c r="X429" s="65"/>
      <c r="Y429" s="65"/>
      <c r="Z429" s="65"/>
      <c r="AA429" s="65"/>
      <c r="AB429" s="65"/>
      <c r="AC429" s="65"/>
      <c r="AD429" s="65"/>
      <c r="AE429" s="65"/>
      <c r="AF429" s="65"/>
      <c r="AG429" s="65"/>
      <c r="AH429" s="65"/>
      <c r="AI429" s="65"/>
      <c r="AJ429" s="63"/>
      <c r="AK429" s="63"/>
      <c r="AL429" s="63"/>
      <c r="AM429" s="63"/>
      <c r="AN429" s="63"/>
      <c r="AO429" s="63"/>
      <c r="AP429" s="63"/>
      <c r="AQ429" s="63"/>
      <c r="AR429" s="63"/>
      <c r="AS429" s="63"/>
      <c r="AT429" s="63"/>
      <c r="AU429" s="63"/>
    </row>
    <row r="430" ht="15.75" customHeight="1">
      <c r="D430" s="71"/>
      <c r="E430" s="71"/>
      <c r="F430" s="71"/>
      <c r="G430" s="63"/>
      <c r="H430" s="63"/>
      <c r="I430" s="63"/>
      <c r="J430" s="63"/>
      <c r="K430" s="63"/>
      <c r="L430" s="63"/>
      <c r="M430" s="63"/>
      <c r="N430" s="63"/>
      <c r="O430" s="63"/>
      <c r="P430" s="63"/>
      <c r="Q430" s="63"/>
      <c r="R430" s="63"/>
      <c r="S430" s="63"/>
      <c r="T430" s="63"/>
      <c r="U430" s="63"/>
      <c r="V430" s="63"/>
      <c r="W430" s="63"/>
      <c r="X430" s="65"/>
      <c r="Y430" s="65"/>
      <c r="Z430" s="65"/>
      <c r="AA430" s="65"/>
      <c r="AB430" s="65"/>
      <c r="AC430" s="65"/>
      <c r="AD430" s="65"/>
      <c r="AE430" s="65"/>
      <c r="AF430" s="65"/>
      <c r="AG430" s="65"/>
      <c r="AH430" s="65"/>
      <c r="AI430" s="65"/>
      <c r="AJ430" s="63"/>
      <c r="AK430" s="63"/>
      <c r="AL430" s="63"/>
      <c r="AM430" s="63"/>
      <c r="AN430" s="63"/>
      <c r="AO430" s="63"/>
      <c r="AP430" s="63"/>
      <c r="AQ430" s="63"/>
      <c r="AR430" s="63"/>
      <c r="AS430" s="63"/>
      <c r="AT430" s="63"/>
      <c r="AU430" s="63"/>
    </row>
    <row r="431" ht="15.75" customHeight="1">
      <c r="D431" s="71"/>
      <c r="E431" s="71"/>
      <c r="F431" s="71"/>
      <c r="G431" s="63"/>
      <c r="H431" s="63"/>
      <c r="I431" s="63"/>
      <c r="J431" s="63"/>
      <c r="K431" s="63"/>
      <c r="L431" s="63"/>
      <c r="M431" s="63"/>
      <c r="N431" s="63"/>
      <c r="O431" s="63"/>
      <c r="P431" s="63"/>
      <c r="Q431" s="63"/>
      <c r="R431" s="63"/>
      <c r="S431" s="63"/>
      <c r="T431" s="63"/>
      <c r="U431" s="63"/>
      <c r="V431" s="63"/>
      <c r="W431" s="63"/>
      <c r="X431" s="65"/>
      <c r="Y431" s="65"/>
      <c r="Z431" s="65"/>
      <c r="AA431" s="65"/>
      <c r="AB431" s="65"/>
      <c r="AC431" s="65"/>
      <c r="AD431" s="65"/>
      <c r="AE431" s="65"/>
      <c r="AF431" s="65"/>
      <c r="AG431" s="65"/>
      <c r="AH431" s="65"/>
      <c r="AI431" s="65"/>
      <c r="AJ431" s="63"/>
      <c r="AK431" s="63"/>
      <c r="AL431" s="63"/>
      <c r="AM431" s="63"/>
      <c r="AN431" s="63"/>
      <c r="AO431" s="63"/>
      <c r="AP431" s="63"/>
      <c r="AQ431" s="63"/>
      <c r="AR431" s="63"/>
      <c r="AS431" s="63"/>
      <c r="AT431" s="63"/>
      <c r="AU431" s="63"/>
    </row>
    <row r="432" ht="15.75" customHeight="1">
      <c r="D432" s="71"/>
      <c r="E432" s="71"/>
      <c r="F432" s="71"/>
      <c r="G432" s="63"/>
      <c r="H432" s="63"/>
      <c r="I432" s="63"/>
      <c r="J432" s="63"/>
      <c r="K432" s="63"/>
      <c r="L432" s="63"/>
      <c r="M432" s="63"/>
      <c r="N432" s="63"/>
      <c r="O432" s="63"/>
      <c r="P432" s="63"/>
      <c r="Q432" s="63"/>
      <c r="R432" s="63"/>
      <c r="S432" s="63"/>
      <c r="T432" s="63"/>
      <c r="U432" s="63"/>
      <c r="V432" s="63"/>
      <c r="W432" s="63"/>
      <c r="X432" s="65"/>
      <c r="Y432" s="65"/>
      <c r="Z432" s="65"/>
      <c r="AA432" s="65"/>
      <c r="AB432" s="65"/>
      <c r="AC432" s="65"/>
      <c r="AD432" s="65"/>
      <c r="AE432" s="65"/>
      <c r="AF432" s="65"/>
      <c r="AG432" s="65"/>
      <c r="AH432" s="65"/>
      <c r="AI432" s="65"/>
      <c r="AJ432" s="63"/>
      <c r="AK432" s="63"/>
      <c r="AL432" s="63"/>
      <c r="AM432" s="63"/>
      <c r="AN432" s="63"/>
      <c r="AO432" s="63"/>
      <c r="AP432" s="63"/>
      <c r="AQ432" s="63"/>
      <c r="AR432" s="63"/>
      <c r="AS432" s="63"/>
      <c r="AT432" s="63"/>
      <c r="AU432" s="63"/>
    </row>
    <row r="433" ht="15.75" customHeight="1">
      <c r="D433" s="71"/>
      <c r="E433" s="71"/>
      <c r="F433" s="71"/>
      <c r="G433" s="63"/>
      <c r="H433" s="63"/>
      <c r="I433" s="63"/>
      <c r="J433" s="63"/>
      <c r="K433" s="63"/>
      <c r="L433" s="63"/>
      <c r="M433" s="63"/>
      <c r="N433" s="63"/>
      <c r="O433" s="63"/>
      <c r="P433" s="63"/>
      <c r="Q433" s="63"/>
      <c r="R433" s="63"/>
      <c r="S433" s="63"/>
      <c r="T433" s="63"/>
      <c r="U433" s="63"/>
      <c r="V433" s="63"/>
      <c r="W433" s="63"/>
      <c r="X433" s="65"/>
      <c r="Y433" s="65"/>
      <c r="Z433" s="65"/>
      <c r="AA433" s="65"/>
      <c r="AB433" s="65"/>
      <c r="AC433" s="65"/>
      <c r="AD433" s="65"/>
      <c r="AE433" s="65"/>
      <c r="AF433" s="65"/>
      <c r="AG433" s="65"/>
      <c r="AH433" s="65"/>
      <c r="AI433" s="65"/>
      <c r="AJ433" s="63"/>
      <c r="AK433" s="63"/>
      <c r="AL433" s="63"/>
      <c r="AM433" s="63"/>
      <c r="AN433" s="63"/>
      <c r="AO433" s="63"/>
      <c r="AP433" s="63"/>
      <c r="AQ433" s="63"/>
      <c r="AR433" s="63"/>
      <c r="AS433" s="63"/>
      <c r="AT433" s="63"/>
      <c r="AU433" s="63"/>
    </row>
    <row r="434" ht="15.75" customHeight="1">
      <c r="D434" s="71"/>
      <c r="E434" s="71"/>
      <c r="F434" s="71"/>
      <c r="G434" s="63"/>
      <c r="H434" s="63"/>
      <c r="I434" s="63"/>
      <c r="J434" s="63"/>
      <c r="K434" s="63"/>
      <c r="L434" s="63"/>
      <c r="M434" s="63"/>
      <c r="N434" s="63"/>
      <c r="O434" s="63"/>
      <c r="P434" s="63"/>
      <c r="Q434" s="63"/>
      <c r="R434" s="63"/>
      <c r="S434" s="63"/>
      <c r="T434" s="63"/>
      <c r="U434" s="63"/>
      <c r="V434" s="63"/>
      <c r="W434" s="63"/>
      <c r="X434" s="65"/>
      <c r="Y434" s="65"/>
      <c r="Z434" s="65"/>
      <c r="AA434" s="65"/>
      <c r="AB434" s="65"/>
      <c r="AC434" s="65"/>
      <c r="AD434" s="65"/>
      <c r="AE434" s="65"/>
      <c r="AF434" s="65"/>
      <c r="AG434" s="65"/>
      <c r="AH434" s="65"/>
      <c r="AI434" s="65"/>
      <c r="AJ434" s="63"/>
      <c r="AK434" s="63"/>
      <c r="AL434" s="63"/>
      <c r="AM434" s="63"/>
      <c r="AN434" s="63"/>
      <c r="AO434" s="63"/>
      <c r="AP434" s="63"/>
      <c r="AQ434" s="63"/>
      <c r="AR434" s="63"/>
      <c r="AS434" s="63"/>
      <c r="AT434" s="63"/>
      <c r="AU434" s="63"/>
    </row>
    <row r="435" ht="15.75" customHeight="1">
      <c r="D435" s="71"/>
      <c r="E435" s="71"/>
      <c r="F435" s="71"/>
      <c r="G435" s="63"/>
      <c r="H435" s="63"/>
      <c r="I435" s="63"/>
      <c r="J435" s="63"/>
      <c r="K435" s="63"/>
      <c r="L435" s="63"/>
      <c r="M435" s="63"/>
      <c r="N435" s="63"/>
      <c r="O435" s="63"/>
      <c r="P435" s="63"/>
      <c r="Q435" s="63"/>
      <c r="R435" s="63"/>
      <c r="S435" s="63"/>
      <c r="T435" s="63"/>
      <c r="U435" s="63"/>
      <c r="V435" s="63"/>
      <c r="W435" s="63"/>
      <c r="X435" s="65"/>
      <c r="Y435" s="65"/>
      <c r="Z435" s="65"/>
      <c r="AA435" s="65"/>
      <c r="AB435" s="65"/>
      <c r="AC435" s="65"/>
      <c r="AD435" s="65"/>
      <c r="AE435" s="65"/>
      <c r="AF435" s="65"/>
      <c r="AG435" s="65"/>
      <c r="AH435" s="65"/>
      <c r="AI435" s="65"/>
      <c r="AJ435" s="63"/>
      <c r="AK435" s="63"/>
      <c r="AL435" s="63"/>
      <c r="AM435" s="63"/>
      <c r="AN435" s="63"/>
      <c r="AO435" s="63"/>
      <c r="AP435" s="63"/>
      <c r="AQ435" s="63"/>
      <c r="AR435" s="63"/>
      <c r="AS435" s="63"/>
      <c r="AT435" s="63"/>
      <c r="AU435" s="63"/>
    </row>
    <row r="436" ht="15.75" customHeight="1">
      <c r="D436" s="71"/>
      <c r="E436" s="71"/>
      <c r="F436" s="71"/>
      <c r="G436" s="63"/>
      <c r="H436" s="63"/>
      <c r="I436" s="63"/>
      <c r="J436" s="63"/>
      <c r="K436" s="63"/>
      <c r="L436" s="63"/>
      <c r="M436" s="63"/>
      <c r="N436" s="63"/>
      <c r="O436" s="63"/>
      <c r="P436" s="63"/>
      <c r="Q436" s="63"/>
      <c r="R436" s="63"/>
      <c r="S436" s="63"/>
      <c r="T436" s="63"/>
      <c r="U436" s="63"/>
      <c r="V436" s="63"/>
      <c r="W436" s="63"/>
      <c r="X436" s="65"/>
      <c r="Y436" s="65"/>
      <c r="Z436" s="65"/>
      <c r="AA436" s="65"/>
      <c r="AB436" s="65"/>
      <c r="AC436" s="65"/>
      <c r="AD436" s="65"/>
      <c r="AE436" s="65"/>
      <c r="AF436" s="65"/>
      <c r="AG436" s="65"/>
      <c r="AH436" s="65"/>
      <c r="AI436" s="65"/>
      <c r="AJ436" s="63"/>
      <c r="AK436" s="63"/>
      <c r="AL436" s="63"/>
      <c r="AM436" s="63"/>
      <c r="AN436" s="63"/>
      <c r="AO436" s="63"/>
      <c r="AP436" s="63"/>
      <c r="AQ436" s="63"/>
      <c r="AR436" s="63"/>
      <c r="AS436" s="63"/>
      <c r="AT436" s="63"/>
      <c r="AU436" s="63"/>
    </row>
    <row r="437" ht="15.75" customHeight="1">
      <c r="D437" s="71"/>
      <c r="E437" s="71"/>
      <c r="F437" s="71"/>
      <c r="G437" s="63"/>
      <c r="H437" s="63"/>
      <c r="I437" s="63"/>
      <c r="J437" s="63"/>
      <c r="K437" s="63"/>
      <c r="L437" s="63"/>
      <c r="M437" s="63"/>
      <c r="N437" s="63"/>
      <c r="O437" s="63"/>
      <c r="P437" s="63"/>
      <c r="Q437" s="63"/>
      <c r="R437" s="63"/>
      <c r="S437" s="63"/>
      <c r="T437" s="63"/>
      <c r="U437" s="63"/>
      <c r="V437" s="63"/>
      <c r="W437" s="63"/>
      <c r="X437" s="65"/>
      <c r="Y437" s="65"/>
      <c r="Z437" s="65"/>
      <c r="AA437" s="65"/>
      <c r="AB437" s="65"/>
      <c r="AC437" s="65"/>
      <c r="AD437" s="65"/>
      <c r="AE437" s="65"/>
      <c r="AF437" s="65"/>
      <c r="AG437" s="65"/>
      <c r="AH437" s="65"/>
      <c r="AI437" s="65"/>
      <c r="AJ437" s="63"/>
      <c r="AK437" s="63"/>
      <c r="AL437" s="63"/>
      <c r="AM437" s="63"/>
      <c r="AN437" s="63"/>
      <c r="AO437" s="63"/>
      <c r="AP437" s="63"/>
      <c r="AQ437" s="63"/>
      <c r="AR437" s="63"/>
      <c r="AS437" s="63"/>
      <c r="AT437" s="63"/>
      <c r="AU437" s="63"/>
    </row>
    <row r="438" ht="15.75" customHeight="1">
      <c r="D438" s="71"/>
      <c r="E438" s="71"/>
      <c r="F438" s="71"/>
      <c r="G438" s="63"/>
      <c r="H438" s="63"/>
      <c r="I438" s="63"/>
      <c r="J438" s="63"/>
      <c r="K438" s="63"/>
      <c r="L438" s="63"/>
      <c r="M438" s="63"/>
      <c r="N438" s="63"/>
      <c r="O438" s="63"/>
      <c r="P438" s="63"/>
      <c r="Q438" s="63"/>
      <c r="R438" s="63"/>
      <c r="S438" s="63"/>
      <c r="T438" s="63"/>
      <c r="U438" s="63"/>
      <c r="V438" s="63"/>
      <c r="W438" s="63"/>
      <c r="X438" s="65"/>
      <c r="Y438" s="65"/>
      <c r="Z438" s="65"/>
      <c r="AA438" s="65"/>
      <c r="AB438" s="65"/>
      <c r="AC438" s="65"/>
      <c r="AD438" s="65"/>
      <c r="AE438" s="65"/>
      <c r="AF438" s="65"/>
      <c r="AG438" s="65"/>
      <c r="AH438" s="65"/>
      <c r="AI438" s="65"/>
      <c r="AJ438" s="63"/>
      <c r="AK438" s="63"/>
      <c r="AL438" s="63"/>
      <c r="AM438" s="63"/>
      <c r="AN438" s="63"/>
      <c r="AO438" s="63"/>
      <c r="AP438" s="63"/>
      <c r="AQ438" s="63"/>
      <c r="AR438" s="63"/>
      <c r="AS438" s="63"/>
      <c r="AT438" s="63"/>
      <c r="AU438" s="63"/>
    </row>
    <row r="439" ht="15.75" customHeight="1">
      <c r="D439" s="71"/>
      <c r="E439" s="71"/>
      <c r="F439" s="71"/>
      <c r="G439" s="63"/>
      <c r="H439" s="63"/>
      <c r="I439" s="63"/>
      <c r="J439" s="63"/>
      <c r="K439" s="63"/>
      <c r="L439" s="63"/>
      <c r="M439" s="63"/>
      <c r="N439" s="63"/>
      <c r="O439" s="63"/>
      <c r="P439" s="63"/>
      <c r="Q439" s="63"/>
      <c r="R439" s="63"/>
      <c r="S439" s="63"/>
      <c r="T439" s="63"/>
      <c r="U439" s="63"/>
      <c r="V439" s="63"/>
      <c r="W439" s="63"/>
      <c r="X439" s="65"/>
      <c r="Y439" s="65"/>
      <c r="Z439" s="65"/>
      <c r="AA439" s="65"/>
      <c r="AB439" s="65"/>
      <c r="AC439" s="65"/>
      <c r="AD439" s="65"/>
      <c r="AE439" s="65"/>
      <c r="AF439" s="65"/>
      <c r="AG439" s="65"/>
      <c r="AH439" s="65"/>
      <c r="AI439" s="65"/>
      <c r="AJ439" s="63"/>
      <c r="AK439" s="63"/>
      <c r="AL439" s="63"/>
      <c r="AM439" s="63"/>
      <c r="AN439" s="63"/>
      <c r="AO439" s="63"/>
      <c r="AP439" s="63"/>
      <c r="AQ439" s="63"/>
      <c r="AR439" s="63"/>
      <c r="AS439" s="63"/>
      <c r="AT439" s="63"/>
      <c r="AU439" s="63"/>
    </row>
    <row r="440" ht="15.75" customHeight="1">
      <c r="D440" s="71"/>
      <c r="E440" s="71"/>
      <c r="F440" s="71"/>
      <c r="G440" s="63"/>
      <c r="H440" s="63"/>
      <c r="I440" s="63"/>
      <c r="J440" s="63"/>
      <c r="K440" s="63"/>
      <c r="L440" s="63"/>
      <c r="M440" s="63"/>
      <c r="N440" s="63"/>
      <c r="O440" s="63"/>
      <c r="P440" s="63"/>
      <c r="Q440" s="63"/>
      <c r="R440" s="63"/>
      <c r="S440" s="63"/>
      <c r="T440" s="63"/>
      <c r="U440" s="63"/>
      <c r="V440" s="63"/>
      <c r="W440" s="63"/>
      <c r="X440" s="65"/>
      <c r="Y440" s="65"/>
      <c r="Z440" s="65"/>
      <c r="AA440" s="65"/>
      <c r="AB440" s="65"/>
      <c r="AC440" s="65"/>
      <c r="AD440" s="65"/>
      <c r="AE440" s="65"/>
      <c r="AF440" s="65"/>
      <c r="AG440" s="65"/>
      <c r="AH440" s="65"/>
      <c r="AI440" s="65"/>
      <c r="AJ440" s="63"/>
      <c r="AK440" s="63"/>
      <c r="AL440" s="63"/>
      <c r="AM440" s="63"/>
      <c r="AN440" s="63"/>
      <c r="AO440" s="63"/>
      <c r="AP440" s="63"/>
      <c r="AQ440" s="63"/>
      <c r="AR440" s="63"/>
      <c r="AS440" s="63"/>
      <c r="AT440" s="63"/>
      <c r="AU440" s="63"/>
    </row>
    <row r="441" ht="15.75" customHeight="1">
      <c r="D441" s="71"/>
      <c r="E441" s="71"/>
      <c r="F441" s="71"/>
      <c r="G441" s="63"/>
      <c r="H441" s="63"/>
      <c r="I441" s="63"/>
      <c r="J441" s="63"/>
      <c r="K441" s="63"/>
      <c r="L441" s="63"/>
      <c r="M441" s="63"/>
      <c r="N441" s="63"/>
      <c r="O441" s="63"/>
      <c r="P441" s="63"/>
      <c r="Q441" s="63"/>
      <c r="R441" s="63"/>
      <c r="S441" s="63"/>
      <c r="T441" s="63"/>
      <c r="U441" s="63"/>
      <c r="V441" s="63"/>
      <c r="W441" s="63"/>
      <c r="X441" s="65"/>
      <c r="Y441" s="65"/>
      <c r="Z441" s="65"/>
      <c r="AA441" s="65"/>
      <c r="AB441" s="65"/>
      <c r="AC441" s="65"/>
      <c r="AD441" s="65"/>
      <c r="AE441" s="65"/>
      <c r="AF441" s="65"/>
      <c r="AG441" s="65"/>
      <c r="AH441" s="65"/>
      <c r="AI441" s="65"/>
      <c r="AJ441" s="63"/>
      <c r="AK441" s="63"/>
      <c r="AL441" s="63"/>
      <c r="AM441" s="63"/>
      <c r="AN441" s="63"/>
      <c r="AO441" s="63"/>
      <c r="AP441" s="63"/>
      <c r="AQ441" s="63"/>
      <c r="AR441" s="63"/>
      <c r="AS441" s="63"/>
      <c r="AT441" s="63"/>
      <c r="AU441" s="63"/>
    </row>
    <row r="442" ht="15.75" customHeight="1">
      <c r="D442" s="71"/>
      <c r="E442" s="71"/>
      <c r="F442" s="71"/>
      <c r="G442" s="63"/>
      <c r="H442" s="63"/>
      <c r="I442" s="63"/>
      <c r="J442" s="63"/>
      <c r="K442" s="63"/>
      <c r="L442" s="63"/>
      <c r="M442" s="63"/>
      <c r="N442" s="63"/>
      <c r="O442" s="63"/>
      <c r="P442" s="63"/>
      <c r="Q442" s="63"/>
      <c r="R442" s="63"/>
      <c r="S442" s="63"/>
      <c r="T442" s="63"/>
      <c r="U442" s="63"/>
      <c r="V442" s="63"/>
      <c r="W442" s="63"/>
      <c r="X442" s="65"/>
      <c r="Y442" s="65"/>
      <c r="Z442" s="65"/>
      <c r="AA442" s="65"/>
      <c r="AB442" s="65"/>
      <c r="AC442" s="65"/>
      <c r="AD442" s="65"/>
      <c r="AE442" s="65"/>
      <c r="AF442" s="65"/>
      <c r="AG442" s="65"/>
      <c r="AH442" s="65"/>
      <c r="AI442" s="65"/>
      <c r="AJ442" s="63"/>
      <c r="AK442" s="63"/>
      <c r="AL442" s="63"/>
      <c r="AM442" s="63"/>
      <c r="AN442" s="63"/>
      <c r="AO442" s="63"/>
      <c r="AP442" s="63"/>
      <c r="AQ442" s="63"/>
      <c r="AR442" s="63"/>
      <c r="AS442" s="63"/>
      <c r="AT442" s="63"/>
      <c r="AU442" s="63"/>
    </row>
    <row r="443" ht="15.75" customHeight="1">
      <c r="D443" s="71"/>
      <c r="E443" s="71"/>
      <c r="F443" s="71"/>
      <c r="G443" s="63"/>
      <c r="H443" s="63"/>
      <c r="I443" s="63"/>
      <c r="J443" s="63"/>
      <c r="K443" s="63"/>
      <c r="L443" s="63"/>
      <c r="M443" s="63"/>
      <c r="N443" s="63"/>
      <c r="O443" s="63"/>
      <c r="P443" s="63"/>
      <c r="Q443" s="63"/>
      <c r="R443" s="63"/>
      <c r="S443" s="63"/>
      <c r="T443" s="63"/>
      <c r="U443" s="63"/>
      <c r="V443" s="63"/>
      <c r="W443" s="63"/>
      <c r="X443" s="65"/>
      <c r="Y443" s="65"/>
      <c r="Z443" s="65"/>
      <c r="AA443" s="65"/>
      <c r="AB443" s="65"/>
      <c r="AC443" s="65"/>
      <c r="AD443" s="65"/>
      <c r="AE443" s="65"/>
      <c r="AF443" s="65"/>
      <c r="AG443" s="65"/>
      <c r="AH443" s="65"/>
      <c r="AI443" s="65"/>
      <c r="AJ443" s="63"/>
      <c r="AK443" s="63"/>
      <c r="AL443" s="63"/>
      <c r="AM443" s="63"/>
      <c r="AN443" s="63"/>
      <c r="AO443" s="63"/>
      <c r="AP443" s="63"/>
      <c r="AQ443" s="63"/>
      <c r="AR443" s="63"/>
      <c r="AS443" s="63"/>
      <c r="AT443" s="63"/>
      <c r="AU443" s="63"/>
    </row>
    <row r="444" ht="15.75" customHeight="1">
      <c r="D444" s="71"/>
      <c r="E444" s="71"/>
      <c r="F444" s="71"/>
      <c r="G444" s="63"/>
      <c r="H444" s="63"/>
      <c r="I444" s="63"/>
      <c r="J444" s="63"/>
      <c r="K444" s="63"/>
      <c r="L444" s="63"/>
      <c r="M444" s="63"/>
      <c r="N444" s="63"/>
      <c r="O444" s="63"/>
      <c r="P444" s="63"/>
      <c r="Q444" s="63"/>
      <c r="R444" s="63"/>
      <c r="S444" s="63"/>
      <c r="T444" s="63"/>
      <c r="U444" s="63"/>
      <c r="V444" s="63"/>
      <c r="W444" s="63"/>
      <c r="X444" s="65"/>
      <c r="Y444" s="65"/>
      <c r="Z444" s="65"/>
      <c r="AA444" s="65"/>
      <c r="AB444" s="65"/>
      <c r="AC444" s="65"/>
      <c r="AD444" s="65"/>
      <c r="AE444" s="65"/>
      <c r="AF444" s="65"/>
      <c r="AG444" s="65"/>
      <c r="AH444" s="65"/>
      <c r="AI444" s="65"/>
      <c r="AJ444" s="63"/>
      <c r="AK444" s="63"/>
      <c r="AL444" s="63"/>
      <c r="AM444" s="63"/>
      <c r="AN444" s="63"/>
      <c r="AO444" s="63"/>
      <c r="AP444" s="63"/>
      <c r="AQ444" s="63"/>
      <c r="AR444" s="63"/>
      <c r="AS444" s="63"/>
      <c r="AT444" s="63"/>
      <c r="AU444" s="63"/>
    </row>
    <row r="445" ht="15.75" customHeight="1">
      <c r="D445" s="71"/>
      <c r="E445" s="71"/>
      <c r="F445" s="71"/>
      <c r="G445" s="63"/>
      <c r="H445" s="63"/>
      <c r="I445" s="63"/>
      <c r="J445" s="63"/>
      <c r="K445" s="63"/>
      <c r="L445" s="63"/>
      <c r="M445" s="63"/>
      <c r="N445" s="63"/>
      <c r="O445" s="63"/>
      <c r="P445" s="63"/>
      <c r="Q445" s="63"/>
      <c r="R445" s="63"/>
      <c r="S445" s="63"/>
      <c r="T445" s="63"/>
      <c r="U445" s="63"/>
      <c r="V445" s="63"/>
      <c r="W445" s="63"/>
      <c r="X445" s="65"/>
      <c r="Y445" s="65"/>
      <c r="Z445" s="65"/>
      <c r="AA445" s="65"/>
      <c r="AB445" s="65"/>
      <c r="AC445" s="65"/>
      <c r="AD445" s="65"/>
      <c r="AE445" s="65"/>
      <c r="AF445" s="65"/>
      <c r="AG445" s="65"/>
      <c r="AH445" s="65"/>
      <c r="AI445" s="65"/>
      <c r="AJ445" s="63"/>
      <c r="AK445" s="63"/>
      <c r="AL445" s="63"/>
      <c r="AM445" s="63"/>
      <c r="AN445" s="63"/>
      <c r="AO445" s="63"/>
      <c r="AP445" s="63"/>
      <c r="AQ445" s="63"/>
      <c r="AR445" s="63"/>
      <c r="AS445" s="63"/>
      <c r="AT445" s="63"/>
      <c r="AU445" s="63"/>
    </row>
    <row r="446" ht="15.75" customHeight="1">
      <c r="D446" s="71"/>
      <c r="E446" s="71"/>
      <c r="F446" s="71"/>
      <c r="G446" s="63"/>
      <c r="H446" s="63"/>
      <c r="I446" s="63"/>
      <c r="J446" s="63"/>
      <c r="K446" s="63"/>
      <c r="L446" s="63"/>
      <c r="M446" s="63"/>
      <c r="N446" s="63"/>
      <c r="O446" s="63"/>
      <c r="P446" s="63"/>
      <c r="Q446" s="63"/>
      <c r="R446" s="63"/>
      <c r="S446" s="63"/>
      <c r="T446" s="63"/>
      <c r="U446" s="63"/>
      <c r="V446" s="63"/>
      <c r="W446" s="63"/>
      <c r="X446" s="65"/>
      <c r="Y446" s="65"/>
      <c r="Z446" s="65"/>
      <c r="AA446" s="65"/>
      <c r="AB446" s="65"/>
      <c r="AC446" s="65"/>
      <c r="AD446" s="65"/>
      <c r="AE446" s="65"/>
      <c r="AF446" s="65"/>
      <c r="AG446" s="65"/>
      <c r="AH446" s="65"/>
      <c r="AI446" s="65"/>
      <c r="AJ446" s="63"/>
      <c r="AK446" s="63"/>
      <c r="AL446" s="63"/>
      <c r="AM446" s="63"/>
      <c r="AN446" s="63"/>
      <c r="AO446" s="63"/>
      <c r="AP446" s="63"/>
      <c r="AQ446" s="63"/>
      <c r="AR446" s="63"/>
      <c r="AS446" s="63"/>
      <c r="AT446" s="63"/>
      <c r="AU446" s="63"/>
    </row>
    <row r="447" ht="15.75" customHeight="1">
      <c r="D447" s="71"/>
      <c r="E447" s="71"/>
      <c r="F447" s="71"/>
      <c r="G447" s="63"/>
      <c r="H447" s="63"/>
      <c r="I447" s="63"/>
      <c r="J447" s="63"/>
      <c r="K447" s="63"/>
      <c r="L447" s="63"/>
      <c r="M447" s="63"/>
      <c r="N447" s="63"/>
      <c r="O447" s="63"/>
      <c r="P447" s="63"/>
      <c r="Q447" s="63"/>
      <c r="R447" s="63"/>
      <c r="S447" s="63"/>
      <c r="T447" s="63"/>
      <c r="U447" s="63"/>
      <c r="V447" s="63"/>
      <c r="W447" s="63"/>
      <c r="X447" s="65"/>
      <c r="Y447" s="65"/>
      <c r="Z447" s="65"/>
      <c r="AA447" s="65"/>
      <c r="AB447" s="65"/>
      <c r="AC447" s="65"/>
      <c r="AD447" s="65"/>
      <c r="AE447" s="65"/>
      <c r="AF447" s="65"/>
      <c r="AG447" s="65"/>
      <c r="AH447" s="65"/>
      <c r="AI447" s="65"/>
      <c r="AJ447" s="63"/>
      <c r="AK447" s="63"/>
      <c r="AL447" s="63"/>
      <c r="AM447" s="63"/>
      <c r="AN447" s="63"/>
      <c r="AO447" s="63"/>
      <c r="AP447" s="63"/>
      <c r="AQ447" s="63"/>
      <c r="AR447" s="63"/>
      <c r="AS447" s="63"/>
      <c r="AT447" s="63"/>
      <c r="AU447" s="63"/>
    </row>
    <row r="448" ht="15.75" customHeight="1">
      <c r="D448" s="71"/>
      <c r="E448" s="71"/>
      <c r="F448" s="71"/>
      <c r="G448" s="63"/>
      <c r="H448" s="63"/>
      <c r="I448" s="63"/>
      <c r="J448" s="63"/>
      <c r="K448" s="63"/>
      <c r="L448" s="63"/>
      <c r="M448" s="63"/>
      <c r="N448" s="63"/>
      <c r="O448" s="63"/>
      <c r="P448" s="63"/>
      <c r="Q448" s="63"/>
      <c r="R448" s="63"/>
      <c r="S448" s="63"/>
      <c r="T448" s="63"/>
      <c r="U448" s="63"/>
      <c r="V448" s="63"/>
      <c r="W448" s="63"/>
      <c r="X448" s="65"/>
      <c r="Y448" s="65"/>
      <c r="Z448" s="65"/>
      <c r="AA448" s="65"/>
      <c r="AB448" s="65"/>
      <c r="AC448" s="65"/>
      <c r="AD448" s="65"/>
      <c r="AE448" s="65"/>
      <c r="AF448" s="65"/>
      <c r="AG448" s="65"/>
      <c r="AH448" s="65"/>
      <c r="AI448" s="65"/>
      <c r="AJ448" s="63"/>
      <c r="AK448" s="63"/>
      <c r="AL448" s="63"/>
      <c r="AM448" s="63"/>
      <c r="AN448" s="63"/>
      <c r="AO448" s="63"/>
      <c r="AP448" s="63"/>
      <c r="AQ448" s="63"/>
      <c r="AR448" s="63"/>
      <c r="AS448" s="63"/>
      <c r="AT448" s="63"/>
      <c r="AU448" s="63"/>
    </row>
    <row r="449" ht="15.75" customHeight="1">
      <c r="D449" s="71"/>
      <c r="E449" s="71"/>
      <c r="F449" s="71"/>
      <c r="G449" s="63"/>
      <c r="H449" s="63"/>
      <c r="I449" s="63"/>
      <c r="J449" s="63"/>
      <c r="K449" s="63"/>
      <c r="L449" s="63"/>
      <c r="M449" s="63"/>
      <c r="N449" s="63"/>
      <c r="O449" s="63"/>
      <c r="P449" s="63"/>
      <c r="Q449" s="63"/>
      <c r="R449" s="63"/>
      <c r="S449" s="63"/>
      <c r="T449" s="63"/>
      <c r="U449" s="63"/>
      <c r="V449" s="63"/>
      <c r="W449" s="63"/>
      <c r="X449" s="65"/>
      <c r="Y449" s="65"/>
      <c r="Z449" s="65"/>
      <c r="AA449" s="65"/>
      <c r="AB449" s="65"/>
      <c r="AC449" s="65"/>
      <c r="AD449" s="65"/>
      <c r="AE449" s="65"/>
      <c r="AF449" s="65"/>
      <c r="AG449" s="65"/>
      <c r="AH449" s="65"/>
      <c r="AI449" s="65"/>
      <c r="AJ449" s="63"/>
      <c r="AK449" s="63"/>
      <c r="AL449" s="63"/>
      <c r="AM449" s="63"/>
      <c r="AN449" s="63"/>
      <c r="AO449" s="63"/>
      <c r="AP449" s="63"/>
      <c r="AQ449" s="63"/>
      <c r="AR449" s="63"/>
      <c r="AS449" s="63"/>
      <c r="AT449" s="63"/>
      <c r="AU449" s="63"/>
    </row>
    <row r="450" ht="15.75" customHeight="1">
      <c r="D450" s="71"/>
      <c r="E450" s="71"/>
      <c r="F450" s="71"/>
      <c r="G450" s="63"/>
      <c r="H450" s="63"/>
      <c r="I450" s="63"/>
      <c r="J450" s="63"/>
      <c r="K450" s="63"/>
      <c r="L450" s="63"/>
      <c r="M450" s="63"/>
      <c r="N450" s="63"/>
      <c r="O450" s="63"/>
      <c r="P450" s="63"/>
      <c r="Q450" s="63"/>
      <c r="R450" s="63"/>
      <c r="S450" s="63"/>
      <c r="T450" s="63"/>
      <c r="U450" s="63"/>
      <c r="V450" s="63"/>
      <c r="W450" s="63"/>
      <c r="X450" s="65"/>
      <c r="Y450" s="65"/>
      <c r="Z450" s="65"/>
      <c r="AA450" s="65"/>
      <c r="AB450" s="65"/>
      <c r="AC450" s="65"/>
      <c r="AD450" s="65"/>
      <c r="AE450" s="65"/>
      <c r="AF450" s="65"/>
      <c r="AG450" s="65"/>
      <c r="AH450" s="65"/>
      <c r="AI450" s="65"/>
      <c r="AJ450" s="63"/>
      <c r="AK450" s="63"/>
      <c r="AL450" s="63"/>
      <c r="AM450" s="63"/>
      <c r="AN450" s="63"/>
      <c r="AO450" s="63"/>
      <c r="AP450" s="63"/>
      <c r="AQ450" s="63"/>
      <c r="AR450" s="63"/>
      <c r="AS450" s="63"/>
      <c r="AT450" s="63"/>
      <c r="AU450" s="63"/>
    </row>
    <row r="451" ht="15.75" customHeight="1">
      <c r="D451" s="71"/>
      <c r="E451" s="71"/>
      <c r="F451" s="71"/>
      <c r="G451" s="63"/>
      <c r="H451" s="63"/>
      <c r="I451" s="63"/>
      <c r="J451" s="63"/>
      <c r="K451" s="63"/>
      <c r="L451" s="63"/>
      <c r="M451" s="63"/>
      <c r="N451" s="63"/>
      <c r="O451" s="63"/>
      <c r="P451" s="63"/>
      <c r="Q451" s="63"/>
      <c r="R451" s="63"/>
      <c r="S451" s="63"/>
      <c r="T451" s="63"/>
      <c r="U451" s="63"/>
      <c r="V451" s="63"/>
      <c r="W451" s="63"/>
      <c r="X451" s="65"/>
      <c r="Y451" s="65"/>
      <c r="Z451" s="65"/>
      <c r="AA451" s="65"/>
      <c r="AB451" s="65"/>
      <c r="AC451" s="65"/>
      <c r="AD451" s="65"/>
      <c r="AE451" s="65"/>
      <c r="AF451" s="65"/>
      <c r="AG451" s="65"/>
      <c r="AH451" s="65"/>
      <c r="AI451" s="65"/>
      <c r="AJ451" s="63"/>
      <c r="AK451" s="63"/>
      <c r="AL451" s="63"/>
      <c r="AM451" s="63"/>
      <c r="AN451" s="63"/>
      <c r="AO451" s="63"/>
      <c r="AP451" s="63"/>
      <c r="AQ451" s="63"/>
      <c r="AR451" s="63"/>
      <c r="AS451" s="63"/>
      <c r="AT451" s="63"/>
      <c r="AU451" s="63"/>
    </row>
    <row r="452" ht="15.75" customHeight="1">
      <c r="D452" s="71"/>
      <c r="E452" s="71"/>
      <c r="F452" s="71"/>
      <c r="G452" s="63"/>
      <c r="H452" s="63"/>
      <c r="I452" s="63"/>
      <c r="J452" s="63"/>
      <c r="K452" s="63"/>
      <c r="L452" s="63"/>
      <c r="M452" s="63"/>
      <c r="N452" s="63"/>
      <c r="O452" s="63"/>
      <c r="P452" s="63"/>
      <c r="Q452" s="63"/>
      <c r="R452" s="63"/>
      <c r="S452" s="63"/>
      <c r="T452" s="63"/>
      <c r="U452" s="63"/>
      <c r="V452" s="63"/>
      <c r="W452" s="63"/>
      <c r="X452" s="65"/>
      <c r="Y452" s="65"/>
      <c r="Z452" s="65"/>
      <c r="AA452" s="65"/>
      <c r="AB452" s="65"/>
      <c r="AC452" s="65"/>
      <c r="AD452" s="65"/>
      <c r="AE452" s="65"/>
      <c r="AF452" s="65"/>
      <c r="AG452" s="65"/>
      <c r="AH452" s="65"/>
      <c r="AI452" s="65"/>
      <c r="AJ452" s="63"/>
      <c r="AK452" s="63"/>
      <c r="AL452" s="63"/>
      <c r="AM452" s="63"/>
      <c r="AN452" s="63"/>
      <c r="AO452" s="63"/>
      <c r="AP452" s="63"/>
      <c r="AQ452" s="63"/>
      <c r="AR452" s="63"/>
      <c r="AS452" s="63"/>
      <c r="AT452" s="63"/>
      <c r="AU452" s="63"/>
    </row>
    <row r="453" ht="15.75" customHeight="1">
      <c r="D453" s="71"/>
      <c r="E453" s="71"/>
      <c r="F453" s="71"/>
      <c r="G453" s="63"/>
      <c r="H453" s="63"/>
      <c r="I453" s="63"/>
      <c r="J453" s="63"/>
      <c r="K453" s="63"/>
      <c r="L453" s="63"/>
      <c r="M453" s="63"/>
      <c r="N453" s="63"/>
      <c r="O453" s="63"/>
      <c r="P453" s="63"/>
      <c r="Q453" s="63"/>
      <c r="R453" s="63"/>
      <c r="S453" s="63"/>
      <c r="T453" s="63"/>
      <c r="U453" s="63"/>
      <c r="V453" s="63"/>
      <c r="W453" s="63"/>
      <c r="X453" s="65"/>
      <c r="Y453" s="65"/>
      <c r="Z453" s="65"/>
      <c r="AA453" s="65"/>
      <c r="AB453" s="65"/>
      <c r="AC453" s="65"/>
      <c r="AD453" s="65"/>
      <c r="AE453" s="65"/>
      <c r="AF453" s="65"/>
      <c r="AG453" s="65"/>
      <c r="AH453" s="65"/>
      <c r="AI453" s="65"/>
      <c r="AJ453" s="63"/>
      <c r="AK453" s="63"/>
      <c r="AL453" s="63"/>
      <c r="AM453" s="63"/>
      <c r="AN453" s="63"/>
      <c r="AO453" s="63"/>
      <c r="AP453" s="63"/>
      <c r="AQ453" s="63"/>
      <c r="AR453" s="63"/>
      <c r="AS453" s="63"/>
      <c r="AT453" s="63"/>
      <c r="AU453" s="63"/>
    </row>
    <row r="454" ht="15.75" customHeight="1">
      <c r="D454" s="71"/>
      <c r="E454" s="71"/>
      <c r="F454" s="71"/>
      <c r="G454" s="63"/>
      <c r="H454" s="63"/>
      <c r="I454" s="63"/>
      <c r="J454" s="63"/>
      <c r="K454" s="63"/>
      <c r="L454" s="63"/>
      <c r="M454" s="63"/>
      <c r="N454" s="63"/>
      <c r="O454" s="63"/>
      <c r="P454" s="63"/>
      <c r="Q454" s="63"/>
      <c r="R454" s="63"/>
      <c r="S454" s="63"/>
      <c r="T454" s="63"/>
      <c r="U454" s="63"/>
      <c r="V454" s="63"/>
      <c r="W454" s="63"/>
      <c r="X454" s="65"/>
      <c r="Y454" s="65"/>
      <c r="Z454" s="65"/>
      <c r="AA454" s="65"/>
      <c r="AB454" s="65"/>
      <c r="AC454" s="65"/>
      <c r="AD454" s="65"/>
      <c r="AE454" s="65"/>
      <c r="AF454" s="65"/>
      <c r="AG454" s="65"/>
      <c r="AH454" s="65"/>
      <c r="AI454" s="65"/>
      <c r="AJ454" s="63"/>
      <c r="AK454" s="63"/>
      <c r="AL454" s="63"/>
      <c r="AM454" s="63"/>
      <c r="AN454" s="63"/>
      <c r="AO454" s="63"/>
      <c r="AP454" s="63"/>
      <c r="AQ454" s="63"/>
      <c r="AR454" s="63"/>
      <c r="AS454" s="63"/>
      <c r="AT454" s="63"/>
      <c r="AU454" s="63"/>
    </row>
    <row r="455" ht="15.75" customHeight="1">
      <c r="D455" s="71"/>
      <c r="E455" s="71"/>
      <c r="F455" s="71"/>
      <c r="G455" s="63"/>
      <c r="H455" s="63"/>
      <c r="I455" s="63"/>
      <c r="J455" s="63"/>
      <c r="K455" s="63"/>
      <c r="L455" s="63"/>
      <c r="M455" s="63"/>
      <c r="N455" s="63"/>
      <c r="O455" s="63"/>
      <c r="P455" s="63"/>
      <c r="Q455" s="63"/>
      <c r="R455" s="63"/>
      <c r="S455" s="63"/>
      <c r="T455" s="63"/>
      <c r="U455" s="63"/>
      <c r="V455" s="63"/>
      <c r="W455" s="63"/>
      <c r="X455" s="65"/>
      <c r="Y455" s="65"/>
      <c r="Z455" s="65"/>
      <c r="AA455" s="65"/>
      <c r="AB455" s="65"/>
      <c r="AC455" s="65"/>
      <c r="AD455" s="65"/>
      <c r="AE455" s="65"/>
      <c r="AF455" s="65"/>
      <c r="AG455" s="65"/>
      <c r="AH455" s="65"/>
      <c r="AI455" s="65"/>
      <c r="AJ455" s="63"/>
      <c r="AK455" s="63"/>
      <c r="AL455" s="63"/>
      <c r="AM455" s="63"/>
      <c r="AN455" s="63"/>
      <c r="AO455" s="63"/>
      <c r="AP455" s="63"/>
      <c r="AQ455" s="63"/>
      <c r="AR455" s="63"/>
      <c r="AS455" s="63"/>
      <c r="AT455" s="63"/>
      <c r="AU455" s="63"/>
    </row>
    <row r="456" ht="15.75" customHeight="1">
      <c r="D456" s="71"/>
      <c r="E456" s="71"/>
      <c r="F456" s="71"/>
      <c r="G456" s="63"/>
      <c r="H456" s="63"/>
      <c r="I456" s="63"/>
      <c r="J456" s="63"/>
      <c r="K456" s="63"/>
      <c r="L456" s="63"/>
      <c r="M456" s="63"/>
      <c r="N456" s="63"/>
      <c r="O456" s="63"/>
      <c r="P456" s="63"/>
      <c r="Q456" s="63"/>
      <c r="R456" s="63"/>
      <c r="S456" s="63"/>
      <c r="T456" s="63"/>
      <c r="U456" s="63"/>
      <c r="V456" s="63"/>
      <c r="W456" s="63"/>
      <c r="X456" s="65"/>
      <c r="Y456" s="65"/>
      <c r="Z456" s="65"/>
      <c r="AA456" s="65"/>
      <c r="AB456" s="65"/>
      <c r="AC456" s="65"/>
      <c r="AD456" s="65"/>
      <c r="AE456" s="65"/>
      <c r="AF456" s="65"/>
      <c r="AG456" s="65"/>
      <c r="AH456" s="65"/>
      <c r="AI456" s="65"/>
      <c r="AJ456" s="63"/>
      <c r="AK456" s="63"/>
      <c r="AL456" s="63"/>
      <c r="AM456" s="63"/>
      <c r="AN456" s="63"/>
      <c r="AO456" s="63"/>
      <c r="AP456" s="63"/>
      <c r="AQ456" s="63"/>
      <c r="AR456" s="63"/>
      <c r="AS456" s="63"/>
      <c r="AT456" s="63"/>
      <c r="AU456" s="63"/>
    </row>
    <row r="457" ht="15.75" customHeight="1">
      <c r="D457" s="71"/>
      <c r="E457" s="71"/>
      <c r="F457" s="71"/>
      <c r="G457" s="63"/>
      <c r="H457" s="63"/>
      <c r="I457" s="63"/>
      <c r="J457" s="63"/>
      <c r="K457" s="63"/>
      <c r="L457" s="63"/>
      <c r="M457" s="63"/>
      <c r="N457" s="63"/>
      <c r="O457" s="63"/>
      <c r="P457" s="63"/>
      <c r="Q457" s="63"/>
      <c r="R457" s="63"/>
      <c r="S457" s="63"/>
      <c r="T457" s="63"/>
      <c r="U457" s="63"/>
      <c r="V457" s="63"/>
      <c r="W457" s="63"/>
      <c r="X457" s="65"/>
      <c r="Y457" s="65"/>
      <c r="Z457" s="65"/>
      <c r="AA457" s="65"/>
      <c r="AB457" s="65"/>
      <c r="AC457" s="65"/>
      <c r="AD457" s="65"/>
      <c r="AE457" s="65"/>
      <c r="AF457" s="65"/>
      <c r="AG457" s="65"/>
      <c r="AH457" s="65"/>
      <c r="AI457" s="65"/>
      <c r="AJ457" s="63"/>
      <c r="AK457" s="63"/>
      <c r="AL457" s="63"/>
      <c r="AM457" s="63"/>
      <c r="AN457" s="63"/>
      <c r="AO457" s="63"/>
      <c r="AP457" s="63"/>
      <c r="AQ457" s="63"/>
      <c r="AR457" s="63"/>
      <c r="AS457" s="63"/>
      <c r="AT457" s="63"/>
      <c r="AU457" s="63"/>
    </row>
    <row r="458" ht="15.75" customHeight="1">
      <c r="D458" s="71"/>
      <c r="E458" s="71"/>
      <c r="F458" s="71"/>
      <c r="G458" s="63"/>
      <c r="H458" s="63"/>
      <c r="I458" s="63"/>
      <c r="J458" s="63"/>
      <c r="K458" s="63"/>
      <c r="L458" s="63"/>
      <c r="M458" s="63"/>
      <c r="N458" s="63"/>
      <c r="O458" s="63"/>
      <c r="P458" s="63"/>
      <c r="Q458" s="63"/>
      <c r="R458" s="63"/>
      <c r="S458" s="63"/>
      <c r="T458" s="63"/>
      <c r="U458" s="63"/>
      <c r="V458" s="63"/>
      <c r="W458" s="63"/>
      <c r="X458" s="65"/>
      <c r="Y458" s="65"/>
      <c r="Z458" s="65"/>
      <c r="AA458" s="65"/>
      <c r="AB458" s="65"/>
      <c r="AC458" s="65"/>
      <c r="AD458" s="65"/>
      <c r="AE458" s="65"/>
      <c r="AF458" s="65"/>
      <c r="AG458" s="65"/>
      <c r="AH458" s="65"/>
      <c r="AI458" s="65"/>
      <c r="AJ458" s="63"/>
      <c r="AK458" s="63"/>
      <c r="AL458" s="63"/>
      <c r="AM458" s="63"/>
      <c r="AN458" s="63"/>
      <c r="AO458" s="63"/>
      <c r="AP458" s="63"/>
      <c r="AQ458" s="63"/>
      <c r="AR458" s="63"/>
      <c r="AS458" s="63"/>
      <c r="AT458" s="63"/>
      <c r="AU458" s="63"/>
    </row>
    <row r="459" ht="15.75" customHeight="1">
      <c r="D459" s="71"/>
      <c r="E459" s="71"/>
      <c r="F459" s="71"/>
      <c r="G459" s="63"/>
      <c r="H459" s="63"/>
      <c r="I459" s="63"/>
      <c r="J459" s="63"/>
      <c r="K459" s="63"/>
      <c r="L459" s="63"/>
      <c r="M459" s="63"/>
      <c r="N459" s="63"/>
      <c r="O459" s="63"/>
      <c r="P459" s="63"/>
      <c r="Q459" s="63"/>
      <c r="R459" s="63"/>
      <c r="S459" s="63"/>
      <c r="T459" s="63"/>
      <c r="U459" s="63"/>
      <c r="V459" s="63"/>
      <c r="W459" s="63"/>
      <c r="X459" s="65"/>
      <c r="Y459" s="65"/>
      <c r="Z459" s="65"/>
      <c r="AA459" s="65"/>
      <c r="AB459" s="65"/>
      <c r="AC459" s="65"/>
      <c r="AD459" s="65"/>
      <c r="AE459" s="65"/>
      <c r="AF459" s="65"/>
      <c r="AG459" s="65"/>
      <c r="AH459" s="65"/>
      <c r="AI459" s="65"/>
      <c r="AJ459" s="63"/>
      <c r="AK459" s="63"/>
      <c r="AL459" s="63"/>
      <c r="AM459" s="63"/>
      <c r="AN459" s="63"/>
      <c r="AO459" s="63"/>
      <c r="AP459" s="63"/>
      <c r="AQ459" s="63"/>
      <c r="AR459" s="63"/>
      <c r="AS459" s="63"/>
      <c r="AT459" s="63"/>
      <c r="AU459" s="63"/>
    </row>
    <row r="460" ht="15.75" customHeight="1">
      <c r="D460" s="71"/>
      <c r="E460" s="71"/>
      <c r="F460" s="71"/>
      <c r="G460" s="63"/>
      <c r="H460" s="63"/>
      <c r="I460" s="63"/>
      <c r="J460" s="63"/>
      <c r="K460" s="63"/>
      <c r="L460" s="63"/>
      <c r="M460" s="63"/>
      <c r="N460" s="63"/>
      <c r="O460" s="63"/>
      <c r="P460" s="63"/>
      <c r="Q460" s="63"/>
      <c r="R460" s="63"/>
      <c r="S460" s="63"/>
      <c r="T460" s="63"/>
      <c r="U460" s="63"/>
      <c r="V460" s="63"/>
      <c r="W460" s="63"/>
      <c r="X460" s="65"/>
      <c r="Y460" s="65"/>
      <c r="Z460" s="65"/>
      <c r="AA460" s="65"/>
      <c r="AB460" s="65"/>
      <c r="AC460" s="65"/>
      <c r="AD460" s="65"/>
      <c r="AE460" s="65"/>
      <c r="AF460" s="65"/>
      <c r="AG460" s="65"/>
      <c r="AH460" s="65"/>
      <c r="AI460" s="65"/>
      <c r="AJ460" s="63"/>
      <c r="AK460" s="63"/>
      <c r="AL460" s="63"/>
      <c r="AM460" s="63"/>
      <c r="AN460" s="63"/>
      <c r="AO460" s="63"/>
      <c r="AP460" s="63"/>
      <c r="AQ460" s="63"/>
      <c r="AR460" s="63"/>
      <c r="AS460" s="63"/>
      <c r="AT460" s="63"/>
      <c r="AU460" s="63"/>
    </row>
    <row r="461" ht="15.75" customHeight="1">
      <c r="D461" s="71"/>
      <c r="E461" s="71"/>
      <c r="F461" s="71"/>
      <c r="G461" s="63"/>
      <c r="H461" s="63"/>
      <c r="I461" s="63"/>
      <c r="J461" s="63"/>
      <c r="K461" s="63"/>
      <c r="L461" s="63"/>
      <c r="M461" s="63"/>
      <c r="N461" s="63"/>
      <c r="O461" s="63"/>
      <c r="P461" s="63"/>
      <c r="Q461" s="63"/>
      <c r="R461" s="63"/>
      <c r="S461" s="63"/>
      <c r="T461" s="63"/>
      <c r="U461" s="63"/>
      <c r="V461" s="63"/>
      <c r="W461" s="63"/>
      <c r="X461" s="65"/>
      <c r="Y461" s="65"/>
      <c r="Z461" s="65"/>
      <c r="AA461" s="65"/>
      <c r="AB461" s="65"/>
      <c r="AC461" s="65"/>
      <c r="AD461" s="65"/>
      <c r="AE461" s="65"/>
      <c r="AF461" s="65"/>
      <c r="AG461" s="65"/>
      <c r="AH461" s="65"/>
      <c r="AI461" s="65"/>
      <c r="AJ461" s="63"/>
      <c r="AK461" s="63"/>
      <c r="AL461" s="63"/>
      <c r="AM461" s="63"/>
      <c r="AN461" s="63"/>
      <c r="AO461" s="63"/>
      <c r="AP461" s="63"/>
      <c r="AQ461" s="63"/>
      <c r="AR461" s="63"/>
      <c r="AS461" s="63"/>
      <c r="AT461" s="63"/>
      <c r="AU461" s="63"/>
    </row>
    <row r="462" ht="15.75" customHeight="1">
      <c r="D462" s="71"/>
      <c r="E462" s="71"/>
      <c r="F462" s="71"/>
      <c r="G462" s="63"/>
      <c r="H462" s="63"/>
      <c r="I462" s="63"/>
      <c r="J462" s="63"/>
      <c r="K462" s="63"/>
      <c r="L462" s="63"/>
      <c r="M462" s="63"/>
      <c r="N462" s="63"/>
      <c r="O462" s="63"/>
      <c r="P462" s="63"/>
      <c r="Q462" s="63"/>
      <c r="R462" s="63"/>
      <c r="S462" s="63"/>
      <c r="T462" s="63"/>
      <c r="U462" s="63"/>
      <c r="V462" s="63"/>
      <c r="W462" s="63"/>
      <c r="X462" s="65"/>
      <c r="Y462" s="65"/>
      <c r="Z462" s="65"/>
      <c r="AA462" s="65"/>
      <c r="AB462" s="65"/>
      <c r="AC462" s="65"/>
      <c r="AD462" s="65"/>
      <c r="AE462" s="65"/>
      <c r="AF462" s="65"/>
      <c r="AG462" s="65"/>
      <c r="AH462" s="65"/>
      <c r="AI462" s="65"/>
      <c r="AJ462" s="63"/>
      <c r="AK462" s="63"/>
      <c r="AL462" s="63"/>
      <c r="AM462" s="63"/>
      <c r="AN462" s="63"/>
      <c r="AO462" s="63"/>
      <c r="AP462" s="63"/>
      <c r="AQ462" s="63"/>
      <c r="AR462" s="63"/>
      <c r="AS462" s="63"/>
      <c r="AT462" s="63"/>
      <c r="AU462" s="63"/>
    </row>
    <row r="463" ht="15.75" customHeight="1">
      <c r="D463" s="71"/>
      <c r="E463" s="71"/>
      <c r="F463" s="71"/>
      <c r="G463" s="63"/>
      <c r="H463" s="63"/>
      <c r="I463" s="63"/>
      <c r="J463" s="63"/>
      <c r="K463" s="63"/>
      <c r="L463" s="63"/>
      <c r="M463" s="63"/>
      <c r="N463" s="63"/>
      <c r="O463" s="63"/>
      <c r="P463" s="63"/>
      <c r="Q463" s="63"/>
      <c r="R463" s="63"/>
      <c r="S463" s="63"/>
      <c r="T463" s="63"/>
      <c r="U463" s="63"/>
      <c r="V463" s="63"/>
      <c r="W463" s="63"/>
      <c r="X463" s="65"/>
      <c r="Y463" s="65"/>
      <c r="Z463" s="65"/>
      <c r="AA463" s="65"/>
      <c r="AB463" s="65"/>
      <c r="AC463" s="65"/>
      <c r="AD463" s="65"/>
      <c r="AE463" s="65"/>
      <c r="AF463" s="65"/>
      <c r="AG463" s="65"/>
      <c r="AH463" s="65"/>
      <c r="AI463" s="65"/>
      <c r="AJ463" s="63"/>
      <c r="AK463" s="63"/>
      <c r="AL463" s="63"/>
      <c r="AM463" s="63"/>
      <c r="AN463" s="63"/>
      <c r="AO463" s="63"/>
      <c r="AP463" s="63"/>
      <c r="AQ463" s="63"/>
      <c r="AR463" s="63"/>
      <c r="AS463" s="63"/>
      <c r="AT463" s="63"/>
      <c r="AU463" s="63"/>
    </row>
    <row r="464" ht="15.75" customHeight="1">
      <c r="D464" s="71"/>
      <c r="E464" s="71"/>
      <c r="F464" s="71"/>
      <c r="G464" s="63"/>
      <c r="H464" s="63"/>
      <c r="I464" s="63"/>
      <c r="J464" s="63"/>
      <c r="K464" s="63"/>
      <c r="L464" s="63"/>
      <c r="M464" s="63"/>
      <c r="N464" s="63"/>
      <c r="O464" s="63"/>
      <c r="P464" s="63"/>
      <c r="Q464" s="63"/>
      <c r="R464" s="63"/>
      <c r="S464" s="63"/>
      <c r="T464" s="63"/>
      <c r="U464" s="63"/>
      <c r="V464" s="63"/>
      <c r="W464" s="63"/>
      <c r="X464" s="65"/>
      <c r="Y464" s="65"/>
      <c r="Z464" s="65"/>
      <c r="AA464" s="65"/>
      <c r="AB464" s="65"/>
      <c r="AC464" s="65"/>
      <c r="AD464" s="65"/>
      <c r="AE464" s="65"/>
      <c r="AF464" s="65"/>
      <c r="AG464" s="65"/>
      <c r="AH464" s="65"/>
      <c r="AI464" s="65"/>
      <c r="AJ464" s="63"/>
      <c r="AK464" s="63"/>
      <c r="AL464" s="63"/>
      <c r="AM464" s="63"/>
      <c r="AN464" s="63"/>
      <c r="AO464" s="63"/>
      <c r="AP464" s="63"/>
      <c r="AQ464" s="63"/>
      <c r="AR464" s="63"/>
      <c r="AS464" s="63"/>
      <c r="AT464" s="63"/>
      <c r="AU464" s="63"/>
    </row>
    <row r="465" ht="15.75" customHeight="1">
      <c r="D465" s="71"/>
      <c r="E465" s="71"/>
      <c r="F465" s="71"/>
      <c r="G465" s="63"/>
      <c r="H465" s="63"/>
      <c r="I465" s="63"/>
      <c r="J465" s="63"/>
      <c r="K465" s="63"/>
      <c r="L465" s="63"/>
      <c r="M465" s="63"/>
      <c r="N465" s="63"/>
      <c r="O465" s="63"/>
      <c r="P465" s="63"/>
      <c r="Q465" s="63"/>
      <c r="R465" s="63"/>
      <c r="S465" s="63"/>
      <c r="T465" s="63"/>
      <c r="U465" s="63"/>
      <c r="V465" s="63"/>
      <c r="W465" s="63"/>
      <c r="X465" s="65"/>
      <c r="Y465" s="65"/>
      <c r="Z465" s="65"/>
      <c r="AA465" s="65"/>
      <c r="AB465" s="65"/>
      <c r="AC465" s="65"/>
      <c r="AD465" s="65"/>
      <c r="AE465" s="65"/>
      <c r="AF465" s="65"/>
      <c r="AG465" s="65"/>
      <c r="AH465" s="65"/>
      <c r="AI465" s="65"/>
      <c r="AJ465" s="63"/>
      <c r="AK465" s="63"/>
      <c r="AL465" s="63"/>
      <c r="AM465" s="63"/>
      <c r="AN465" s="63"/>
      <c r="AO465" s="63"/>
      <c r="AP465" s="63"/>
      <c r="AQ465" s="63"/>
      <c r="AR465" s="63"/>
      <c r="AS465" s="63"/>
      <c r="AT465" s="63"/>
      <c r="AU465" s="63"/>
    </row>
    <row r="466" ht="15.75" customHeight="1">
      <c r="D466" s="71"/>
      <c r="E466" s="71"/>
      <c r="F466" s="71"/>
      <c r="G466" s="63"/>
      <c r="H466" s="63"/>
      <c r="I466" s="63"/>
      <c r="J466" s="63"/>
      <c r="K466" s="63"/>
      <c r="L466" s="63"/>
      <c r="M466" s="63"/>
      <c r="N466" s="63"/>
      <c r="O466" s="63"/>
      <c r="P466" s="63"/>
      <c r="Q466" s="63"/>
      <c r="R466" s="63"/>
      <c r="S466" s="63"/>
      <c r="T466" s="63"/>
      <c r="U466" s="63"/>
      <c r="V466" s="63"/>
      <c r="W466" s="63"/>
      <c r="X466" s="65"/>
      <c r="Y466" s="65"/>
      <c r="Z466" s="65"/>
      <c r="AA466" s="65"/>
      <c r="AB466" s="65"/>
      <c r="AC466" s="65"/>
      <c r="AD466" s="65"/>
      <c r="AE466" s="65"/>
      <c r="AF466" s="65"/>
      <c r="AG466" s="65"/>
      <c r="AH466" s="65"/>
      <c r="AI466" s="65"/>
      <c r="AJ466" s="63"/>
      <c r="AK466" s="63"/>
      <c r="AL466" s="63"/>
      <c r="AM466" s="63"/>
      <c r="AN466" s="63"/>
      <c r="AO466" s="63"/>
      <c r="AP466" s="63"/>
      <c r="AQ466" s="63"/>
      <c r="AR466" s="63"/>
      <c r="AS466" s="63"/>
      <c r="AT466" s="63"/>
      <c r="AU466" s="63"/>
    </row>
    <row r="467" ht="15.75" customHeight="1">
      <c r="D467" s="71"/>
      <c r="E467" s="71"/>
      <c r="F467" s="71"/>
      <c r="G467" s="63"/>
      <c r="H467" s="63"/>
      <c r="I467" s="63"/>
      <c r="J467" s="63"/>
      <c r="K467" s="63"/>
      <c r="L467" s="63"/>
      <c r="M467" s="63"/>
      <c r="N467" s="63"/>
      <c r="O467" s="63"/>
      <c r="P467" s="63"/>
      <c r="Q467" s="63"/>
      <c r="R467" s="63"/>
      <c r="S467" s="63"/>
      <c r="T467" s="63"/>
      <c r="U467" s="63"/>
      <c r="V467" s="63"/>
      <c r="W467" s="63"/>
      <c r="X467" s="65"/>
      <c r="Y467" s="65"/>
      <c r="Z467" s="65"/>
      <c r="AA467" s="65"/>
      <c r="AB467" s="65"/>
      <c r="AC467" s="65"/>
      <c r="AD467" s="65"/>
      <c r="AE467" s="65"/>
      <c r="AF467" s="65"/>
      <c r="AG467" s="65"/>
      <c r="AH467" s="65"/>
      <c r="AI467" s="65"/>
      <c r="AJ467" s="63"/>
      <c r="AK467" s="63"/>
      <c r="AL467" s="63"/>
      <c r="AM467" s="63"/>
      <c r="AN467" s="63"/>
      <c r="AO467" s="63"/>
      <c r="AP467" s="63"/>
      <c r="AQ467" s="63"/>
      <c r="AR467" s="63"/>
      <c r="AS467" s="63"/>
      <c r="AT467" s="63"/>
      <c r="AU467" s="63"/>
    </row>
    <row r="468" ht="15.75" customHeight="1">
      <c r="D468" s="71"/>
      <c r="E468" s="71"/>
      <c r="F468" s="71"/>
      <c r="G468" s="63"/>
      <c r="H468" s="63"/>
      <c r="I468" s="63"/>
      <c r="J468" s="63"/>
      <c r="K468" s="63"/>
      <c r="L468" s="63"/>
      <c r="M468" s="63"/>
      <c r="N468" s="63"/>
      <c r="O468" s="63"/>
      <c r="P468" s="63"/>
      <c r="Q468" s="63"/>
      <c r="R468" s="63"/>
      <c r="S468" s="63"/>
      <c r="T468" s="63"/>
      <c r="U468" s="63"/>
      <c r="V468" s="63"/>
      <c r="W468" s="63"/>
      <c r="X468" s="65"/>
      <c r="Y468" s="65"/>
      <c r="Z468" s="65"/>
      <c r="AA468" s="65"/>
      <c r="AB468" s="65"/>
      <c r="AC468" s="65"/>
      <c r="AD468" s="65"/>
      <c r="AE468" s="65"/>
      <c r="AF468" s="65"/>
      <c r="AG468" s="65"/>
      <c r="AH468" s="65"/>
      <c r="AI468" s="65"/>
      <c r="AJ468" s="63"/>
      <c r="AK468" s="63"/>
      <c r="AL468" s="63"/>
      <c r="AM468" s="63"/>
      <c r="AN468" s="63"/>
      <c r="AO468" s="63"/>
      <c r="AP468" s="63"/>
      <c r="AQ468" s="63"/>
      <c r="AR468" s="63"/>
      <c r="AS468" s="63"/>
      <c r="AT468" s="63"/>
      <c r="AU468" s="63"/>
    </row>
    <row r="469" ht="15.75" customHeight="1">
      <c r="D469" s="71"/>
      <c r="E469" s="71"/>
      <c r="F469" s="71"/>
      <c r="G469" s="63"/>
      <c r="H469" s="63"/>
      <c r="I469" s="63"/>
      <c r="J469" s="63"/>
      <c r="K469" s="63"/>
      <c r="L469" s="63"/>
      <c r="M469" s="63"/>
      <c r="N469" s="63"/>
      <c r="O469" s="63"/>
      <c r="P469" s="63"/>
      <c r="Q469" s="63"/>
      <c r="R469" s="63"/>
      <c r="S469" s="63"/>
      <c r="T469" s="63"/>
      <c r="U469" s="63"/>
      <c r="V469" s="63"/>
      <c r="W469" s="63"/>
      <c r="X469" s="65"/>
      <c r="Y469" s="65"/>
      <c r="Z469" s="65"/>
      <c r="AA469" s="65"/>
      <c r="AB469" s="65"/>
      <c r="AC469" s="65"/>
      <c r="AD469" s="65"/>
      <c r="AE469" s="65"/>
      <c r="AF469" s="65"/>
      <c r="AG469" s="65"/>
      <c r="AH469" s="65"/>
      <c r="AI469" s="65"/>
      <c r="AJ469" s="63"/>
      <c r="AK469" s="63"/>
      <c r="AL469" s="63"/>
      <c r="AM469" s="63"/>
      <c r="AN469" s="63"/>
      <c r="AO469" s="63"/>
      <c r="AP469" s="63"/>
      <c r="AQ469" s="63"/>
      <c r="AR469" s="63"/>
      <c r="AS469" s="63"/>
      <c r="AT469" s="63"/>
      <c r="AU469" s="63"/>
    </row>
    <row r="470" ht="15.75" customHeight="1">
      <c r="D470" s="71"/>
      <c r="E470" s="71"/>
      <c r="F470" s="71"/>
      <c r="G470" s="63"/>
      <c r="H470" s="63"/>
      <c r="I470" s="63"/>
      <c r="J470" s="63"/>
      <c r="K470" s="63"/>
      <c r="L470" s="63"/>
      <c r="M470" s="63"/>
      <c r="N470" s="63"/>
      <c r="O470" s="63"/>
      <c r="P470" s="63"/>
      <c r="Q470" s="63"/>
      <c r="R470" s="63"/>
      <c r="S470" s="63"/>
      <c r="T470" s="63"/>
      <c r="U470" s="63"/>
      <c r="V470" s="63"/>
      <c r="W470" s="63"/>
      <c r="X470" s="65"/>
      <c r="Y470" s="65"/>
      <c r="Z470" s="65"/>
      <c r="AA470" s="65"/>
      <c r="AB470" s="65"/>
      <c r="AC470" s="65"/>
      <c r="AD470" s="65"/>
      <c r="AE470" s="65"/>
      <c r="AF470" s="65"/>
      <c r="AG470" s="65"/>
      <c r="AH470" s="65"/>
      <c r="AI470" s="65"/>
      <c r="AJ470" s="63"/>
      <c r="AK470" s="63"/>
      <c r="AL470" s="63"/>
      <c r="AM470" s="63"/>
      <c r="AN470" s="63"/>
      <c r="AO470" s="63"/>
      <c r="AP470" s="63"/>
      <c r="AQ470" s="63"/>
      <c r="AR470" s="63"/>
      <c r="AS470" s="63"/>
      <c r="AT470" s="63"/>
      <c r="AU470" s="63"/>
    </row>
    <row r="471" ht="15.75" customHeight="1">
      <c r="D471" s="71"/>
      <c r="E471" s="71"/>
      <c r="F471" s="71"/>
      <c r="G471" s="63"/>
      <c r="H471" s="63"/>
      <c r="I471" s="63"/>
      <c r="J471" s="63"/>
      <c r="K471" s="63"/>
      <c r="L471" s="63"/>
      <c r="M471" s="63"/>
      <c r="N471" s="63"/>
      <c r="O471" s="63"/>
      <c r="P471" s="63"/>
      <c r="Q471" s="63"/>
      <c r="R471" s="63"/>
      <c r="S471" s="63"/>
      <c r="T471" s="63"/>
      <c r="U471" s="63"/>
      <c r="V471" s="63"/>
      <c r="W471" s="63"/>
      <c r="X471" s="65"/>
      <c r="Y471" s="65"/>
      <c r="Z471" s="65"/>
      <c r="AA471" s="65"/>
      <c r="AB471" s="65"/>
      <c r="AC471" s="65"/>
      <c r="AD471" s="65"/>
      <c r="AE471" s="65"/>
      <c r="AF471" s="65"/>
      <c r="AG471" s="65"/>
      <c r="AH471" s="65"/>
      <c r="AI471" s="65"/>
      <c r="AJ471" s="63"/>
      <c r="AK471" s="63"/>
      <c r="AL471" s="63"/>
      <c r="AM471" s="63"/>
      <c r="AN471" s="63"/>
      <c r="AO471" s="63"/>
      <c r="AP471" s="63"/>
      <c r="AQ471" s="63"/>
      <c r="AR471" s="63"/>
      <c r="AS471" s="63"/>
      <c r="AT471" s="63"/>
      <c r="AU471" s="63"/>
    </row>
    <row r="472" ht="15.75" customHeight="1">
      <c r="D472" s="71"/>
      <c r="E472" s="71"/>
      <c r="F472" s="71"/>
      <c r="G472" s="63"/>
      <c r="H472" s="63"/>
      <c r="I472" s="63"/>
      <c r="J472" s="63"/>
      <c r="K472" s="63"/>
      <c r="L472" s="63"/>
      <c r="M472" s="63"/>
      <c r="N472" s="63"/>
      <c r="O472" s="63"/>
      <c r="P472" s="63"/>
      <c r="Q472" s="63"/>
      <c r="R472" s="63"/>
      <c r="S472" s="63"/>
      <c r="T472" s="63"/>
      <c r="U472" s="63"/>
      <c r="V472" s="63"/>
      <c r="W472" s="63"/>
      <c r="X472" s="65"/>
      <c r="Y472" s="65"/>
      <c r="Z472" s="65"/>
      <c r="AA472" s="65"/>
      <c r="AB472" s="65"/>
      <c r="AC472" s="65"/>
      <c r="AD472" s="65"/>
      <c r="AE472" s="65"/>
      <c r="AF472" s="65"/>
      <c r="AG472" s="65"/>
      <c r="AH472" s="65"/>
      <c r="AI472" s="65"/>
      <c r="AJ472" s="63"/>
      <c r="AK472" s="63"/>
      <c r="AL472" s="63"/>
      <c r="AM472" s="63"/>
      <c r="AN472" s="63"/>
      <c r="AO472" s="63"/>
      <c r="AP472" s="63"/>
      <c r="AQ472" s="63"/>
      <c r="AR472" s="63"/>
      <c r="AS472" s="63"/>
      <c r="AT472" s="63"/>
      <c r="AU472" s="63"/>
    </row>
    <row r="473" ht="15.75" customHeight="1">
      <c r="D473" s="71"/>
      <c r="E473" s="71"/>
      <c r="F473" s="71"/>
      <c r="G473" s="63"/>
      <c r="H473" s="63"/>
      <c r="I473" s="63"/>
      <c r="J473" s="63"/>
      <c r="K473" s="63"/>
      <c r="L473" s="63"/>
      <c r="M473" s="63"/>
      <c r="N473" s="63"/>
      <c r="O473" s="63"/>
      <c r="P473" s="63"/>
      <c r="Q473" s="63"/>
      <c r="R473" s="63"/>
      <c r="S473" s="63"/>
      <c r="T473" s="63"/>
      <c r="U473" s="63"/>
      <c r="V473" s="63"/>
      <c r="W473" s="63"/>
      <c r="X473" s="65"/>
      <c r="Y473" s="65"/>
      <c r="Z473" s="65"/>
      <c r="AA473" s="65"/>
      <c r="AB473" s="65"/>
      <c r="AC473" s="65"/>
      <c r="AD473" s="65"/>
      <c r="AE473" s="65"/>
      <c r="AF473" s="65"/>
      <c r="AG473" s="65"/>
      <c r="AH473" s="65"/>
      <c r="AI473" s="65"/>
      <c r="AJ473" s="63"/>
      <c r="AK473" s="63"/>
      <c r="AL473" s="63"/>
      <c r="AM473" s="63"/>
      <c r="AN473" s="63"/>
      <c r="AO473" s="63"/>
      <c r="AP473" s="63"/>
      <c r="AQ473" s="63"/>
      <c r="AR473" s="63"/>
      <c r="AS473" s="63"/>
      <c r="AT473" s="63"/>
      <c r="AU473" s="63"/>
    </row>
    <row r="474" ht="15.75" customHeight="1">
      <c r="D474" s="71"/>
      <c r="E474" s="71"/>
      <c r="F474" s="71"/>
      <c r="G474" s="63"/>
      <c r="H474" s="63"/>
      <c r="I474" s="63"/>
      <c r="J474" s="63"/>
      <c r="K474" s="63"/>
      <c r="L474" s="63"/>
      <c r="M474" s="63"/>
      <c r="N474" s="63"/>
      <c r="O474" s="63"/>
      <c r="P474" s="63"/>
      <c r="Q474" s="63"/>
      <c r="R474" s="63"/>
      <c r="S474" s="63"/>
      <c r="T474" s="63"/>
      <c r="U474" s="63"/>
      <c r="V474" s="63"/>
      <c r="W474" s="63"/>
      <c r="X474" s="65"/>
      <c r="Y474" s="65"/>
      <c r="Z474" s="65"/>
      <c r="AA474" s="65"/>
      <c r="AB474" s="65"/>
      <c r="AC474" s="65"/>
      <c r="AD474" s="65"/>
      <c r="AE474" s="65"/>
      <c r="AF474" s="65"/>
      <c r="AG474" s="65"/>
      <c r="AH474" s="65"/>
      <c r="AI474" s="65"/>
      <c r="AJ474" s="63"/>
      <c r="AK474" s="63"/>
      <c r="AL474" s="63"/>
      <c r="AM474" s="63"/>
      <c r="AN474" s="63"/>
      <c r="AO474" s="63"/>
      <c r="AP474" s="63"/>
      <c r="AQ474" s="63"/>
      <c r="AR474" s="63"/>
      <c r="AS474" s="63"/>
      <c r="AT474" s="63"/>
      <c r="AU474" s="63"/>
    </row>
    <row r="475" ht="15.75" customHeight="1">
      <c r="D475" s="71"/>
      <c r="E475" s="71"/>
      <c r="F475" s="71"/>
      <c r="G475" s="63"/>
      <c r="H475" s="63"/>
      <c r="I475" s="63"/>
      <c r="J475" s="63"/>
      <c r="K475" s="63"/>
      <c r="L475" s="63"/>
      <c r="M475" s="63"/>
      <c r="N475" s="63"/>
      <c r="O475" s="63"/>
      <c r="P475" s="63"/>
      <c r="Q475" s="63"/>
      <c r="R475" s="63"/>
      <c r="S475" s="63"/>
      <c r="T475" s="63"/>
      <c r="U475" s="63"/>
      <c r="V475" s="63"/>
      <c r="W475" s="63"/>
      <c r="X475" s="65"/>
      <c r="Y475" s="65"/>
      <c r="Z475" s="65"/>
      <c r="AA475" s="65"/>
      <c r="AB475" s="65"/>
      <c r="AC475" s="65"/>
      <c r="AD475" s="65"/>
      <c r="AE475" s="65"/>
      <c r="AF475" s="65"/>
      <c r="AG475" s="65"/>
      <c r="AH475" s="65"/>
      <c r="AI475" s="65"/>
      <c r="AJ475" s="63"/>
      <c r="AK475" s="63"/>
      <c r="AL475" s="63"/>
      <c r="AM475" s="63"/>
      <c r="AN475" s="63"/>
      <c r="AO475" s="63"/>
      <c r="AP475" s="63"/>
      <c r="AQ475" s="63"/>
      <c r="AR475" s="63"/>
      <c r="AS475" s="63"/>
      <c r="AT475" s="63"/>
      <c r="AU475" s="63"/>
    </row>
    <row r="476" ht="15.75" customHeight="1">
      <c r="D476" s="71"/>
      <c r="E476" s="71"/>
      <c r="F476" s="71"/>
      <c r="G476" s="63"/>
      <c r="H476" s="63"/>
      <c r="I476" s="63"/>
      <c r="J476" s="63"/>
      <c r="K476" s="63"/>
      <c r="L476" s="63"/>
      <c r="M476" s="63"/>
      <c r="N476" s="63"/>
      <c r="O476" s="63"/>
      <c r="P476" s="63"/>
      <c r="Q476" s="63"/>
      <c r="R476" s="63"/>
      <c r="S476" s="63"/>
      <c r="T476" s="63"/>
      <c r="U476" s="63"/>
      <c r="V476" s="63"/>
      <c r="W476" s="63"/>
      <c r="X476" s="65"/>
      <c r="Y476" s="65"/>
      <c r="Z476" s="65"/>
      <c r="AA476" s="65"/>
      <c r="AB476" s="65"/>
      <c r="AC476" s="65"/>
      <c r="AD476" s="65"/>
      <c r="AE476" s="65"/>
      <c r="AF476" s="65"/>
      <c r="AG476" s="65"/>
      <c r="AH476" s="65"/>
      <c r="AI476" s="65"/>
      <c r="AJ476" s="63"/>
      <c r="AK476" s="63"/>
      <c r="AL476" s="63"/>
      <c r="AM476" s="63"/>
      <c r="AN476" s="63"/>
      <c r="AO476" s="63"/>
      <c r="AP476" s="63"/>
      <c r="AQ476" s="63"/>
      <c r="AR476" s="63"/>
      <c r="AS476" s="63"/>
      <c r="AT476" s="63"/>
      <c r="AU476" s="63"/>
    </row>
    <row r="477" ht="15.75" customHeight="1">
      <c r="D477" s="71"/>
      <c r="E477" s="71"/>
      <c r="F477" s="71"/>
      <c r="G477" s="63"/>
      <c r="H477" s="63"/>
      <c r="I477" s="63"/>
      <c r="J477" s="63"/>
      <c r="K477" s="63"/>
      <c r="L477" s="63"/>
      <c r="M477" s="63"/>
      <c r="N477" s="63"/>
      <c r="O477" s="63"/>
      <c r="P477" s="63"/>
      <c r="Q477" s="63"/>
      <c r="R477" s="63"/>
      <c r="S477" s="63"/>
      <c r="T477" s="63"/>
      <c r="U477" s="63"/>
      <c r="V477" s="63"/>
      <c r="W477" s="63"/>
      <c r="X477" s="65"/>
      <c r="Y477" s="65"/>
      <c r="Z477" s="65"/>
      <c r="AA477" s="65"/>
      <c r="AB477" s="65"/>
      <c r="AC477" s="65"/>
      <c r="AD477" s="65"/>
      <c r="AE477" s="65"/>
      <c r="AF477" s="65"/>
      <c r="AG477" s="65"/>
      <c r="AH477" s="65"/>
      <c r="AI477" s="65"/>
      <c r="AJ477" s="63"/>
      <c r="AK477" s="63"/>
      <c r="AL477" s="63"/>
      <c r="AM477" s="63"/>
      <c r="AN477" s="63"/>
      <c r="AO477" s="63"/>
      <c r="AP477" s="63"/>
      <c r="AQ477" s="63"/>
      <c r="AR477" s="63"/>
      <c r="AS477" s="63"/>
      <c r="AT477" s="63"/>
      <c r="AU477" s="63"/>
    </row>
    <row r="478" ht="15.75" customHeight="1">
      <c r="D478" s="71"/>
      <c r="E478" s="71"/>
      <c r="F478" s="71"/>
      <c r="G478" s="63"/>
      <c r="H478" s="63"/>
      <c r="I478" s="63"/>
      <c r="J478" s="63"/>
      <c r="K478" s="63"/>
      <c r="L478" s="63"/>
      <c r="M478" s="63"/>
      <c r="N478" s="63"/>
      <c r="O478" s="63"/>
      <c r="P478" s="63"/>
      <c r="Q478" s="63"/>
      <c r="R478" s="63"/>
      <c r="S478" s="63"/>
      <c r="T478" s="63"/>
      <c r="U478" s="63"/>
      <c r="V478" s="63"/>
      <c r="W478" s="63"/>
      <c r="X478" s="65"/>
      <c r="Y478" s="65"/>
      <c r="Z478" s="65"/>
      <c r="AA478" s="65"/>
      <c r="AB478" s="65"/>
      <c r="AC478" s="65"/>
      <c r="AD478" s="65"/>
      <c r="AE478" s="65"/>
      <c r="AF478" s="65"/>
      <c r="AG478" s="65"/>
      <c r="AH478" s="65"/>
      <c r="AI478" s="65"/>
      <c r="AJ478" s="63"/>
      <c r="AK478" s="63"/>
      <c r="AL478" s="63"/>
      <c r="AM478" s="63"/>
      <c r="AN478" s="63"/>
      <c r="AO478" s="63"/>
      <c r="AP478" s="63"/>
      <c r="AQ478" s="63"/>
      <c r="AR478" s="63"/>
      <c r="AS478" s="63"/>
      <c r="AT478" s="63"/>
      <c r="AU478" s="63"/>
    </row>
    <row r="479" ht="15.75" customHeight="1">
      <c r="D479" s="71"/>
      <c r="E479" s="71"/>
      <c r="F479" s="71"/>
      <c r="G479" s="63"/>
      <c r="H479" s="63"/>
      <c r="I479" s="63"/>
      <c r="J479" s="63"/>
      <c r="K479" s="63"/>
      <c r="L479" s="63"/>
      <c r="M479" s="63"/>
      <c r="N479" s="63"/>
      <c r="O479" s="63"/>
      <c r="P479" s="63"/>
      <c r="Q479" s="63"/>
      <c r="R479" s="63"/>
      <c r="S479" s="63"/>
      <c r="T479" s="63"/>
      <c r="U479" s="63"/>
      <c r="V479" s="63"/>
      <c r="W479" s="63"/>
      <c r="X479" s="65"/>
      <c r="Y479" s="65"/>
      <c r="Z479" s="65"/>
      <c r="AA479" s="65"/>
      <c r="AB479" s="65"/>
      <c r="AC479" s="65"/>
      <c r="AD479" s="65"/>
      <c r="AE479" s="65"/>
      <c r="AF479" s="65"/>
      <c r="AG479" s="65"/>
      <c r="AH479" s="65"/>
      <c r="AI479" s="65"/>
      <c r="AJ479" s="63"/>
      <c r="AK479" s="63"/>
      <c r="AL479" s="63"/>
      <c r="AM479" s="63"/>
      <c r="AN479" s="63"/>
      <c r="AO479" s="63"/>
      <c r="AP479" s="63"/>
      <c r="AQ479" s="63"/>
      <c r="AR479" s="63"/>
      <c r="AS479" s="63"/>
      <c r="AT479" s="63"/>
      <c r="AU479" s="63"/>
    </row>
    <row r="480" ht="15.75" customHeight="1">
      <c r="D480" s="71"/>
      <c r="E480" s="71"/>
      <c r="F480" s="71"/>
      <c r="G480" s="63"/>
      <c r="H480" s="63"/>
      <c r="I480" s="63"/>
      <c r="J480" s="63"/>
      <c r="K480" s="63"/>
      <c r="L480" s="63"/>
      <c r="M480" s="63"/>
      <c r="N480" s="63"/>
      <c r="O480" s="63"/>
      <c r="P480" s="63"/>
      <c r="Q480" s="63"/>
      <c r="R480" s="63"/>
      <c r="S480" s="63"/>
      <c r="T480" s="63"/>
      <c r="U480" s="63"/>
      <c r="V480" s="63"/>
      <c r="W480" s="63"/>
      <c r="X480" s="65"/>
      <c r="Y480" s="65"/>
      <c r="Z480" s="65"/>
      <c r="AA480" s="65"/>
      <c r="AB480" s="65"/>
      <c r="AC480" s="65"/>
      <c r="AD480" s="65"/>
      <c r="AE480" s="65"/>
      <c r="AF480" s="65"/>
      <c r="AG480" s="65"/>
      <c r="AH480" s="65"/>
      <c r="AI480" s="65"/>
      <c r="AJ480" s="63"/>
      <c r="AK480" s="63"/>
      <c r="AL480" s="63"/>
      <c r="AM480" s="63"/>
      <c r="AN480" s="63"/>
      <c r="AO480" s="63"/>
      <c r="AP480" s="63"/>
      <c r="AQ480" s="63"/>
      <c r="AR480" s="63"/>
      <c r="AS480" s="63"/>
      <c r="AT480" s="63"/>
      <c r="AU480" s="63"/>
    </row>
    <row r="481" ht="15.75" customHeight="1">
      <c r="D481" s="71"/>
      <c r="E481" s="71"/>
      <c r="F481" s="71"/>
      <c r="G481" s="63"/>
      <c r="H481" s="63"/>
      <c r="I481" s="63"/>
      <c r="J481" s="63"/>
      <c r="K481" s="63"/>
      <c r="L481" s="63"/>
      <c r="M481" s="63"/>
      <c r="N481" s="63"/>
      <c r="O481" s="63"/>
      <c r="P481" s="63"/>
      <c r="Q481" s="63"/>
      <c r="R481" s="63"/>
      <c r="S481" s="63"/>
      <c r="T481" s="63"/>
      <c r="U481" s="63"/>
      <c r="V481" s="63"/>
      <c r="W481" s="63"/>
      <c r="X481" s="65"/>
      <c r="Y481" s="65"/>
      <c r="Z481" s="65"/>
      <c r="AA481" s="65"/>
      <c r="AB481" s="65"/>
      <c r="AC481" s="65"/>
      <c r="AD481" s="65"/>
      <c r="AE481" s="65"/>
      <c r="AF481" s="65"/>
      <c r="AG481" s="65"/>
      <c r="AH481" s="65"/>
      <c r="AI481" s="65"/>
      <c r="AJ481" s="63"/>
      <c r="AK481" s="63"/>
      <c r="AL481" s="63"/>
      <c r="AM481" s="63"/>
      <c r="AN481" s="63"/>
      <c r="AO481" s="63"/>
      <c r="AP481" s="63"/>
      <c r="AQ481" s="63"/>
      <c r="AR481" s="63"/>
      <c r="AS481" s="63"/>
      <c r="AT481" s="63"/>
      <c r="AU481" s="63"/>
    </row>
    <row r="482" ht="15.75" customHeight="1">
      <c r="D482" s="71"/>
      <c r="E482" s="71"/>
      <c r="F482" s="71"/>
      <c r="G482" s="63"/>
      <c r="H482" s="63"/>
      <c r="I482" s="63"/>
      <c r="J482" s="63"/>
      <c r="K482" s="63"/>
      <c r="L482" s="63"/>
      <c r="M482" s="63"/>
      <c r="N482" s="63"/>
      <c r="O482" s="63"/>
      <c r="P482" s="63"/>
      <c r="Q482" s="63"/>
      <c r="R482" s="63"/>
      <c r="S482" s="63"/>
      <c r="T482" s="63"/>
      <c r="U482" s="63"/>
      <c r="V482" s="63"/>
      <c r="W482" s="63"/>
      <c r="X482" s="65"/>
      <c r="Y482" s="65"/>
      <c r="Z482" s="65"/>
      <c r="AA482" s="65"/>
      <c r="AB482" s="65"/>
      <c r="AC482" s="65"/>
      <c r="AD482" s="65"/>
      <c r="AE482" s="65"/>
      <c r="AF482" s="65"/>
      <c r="AG482" s="65"/>
      <c r="AH482" s="65"/>
      <c r="AI482" s="65"/>
      <c r="AJ482" s="63"/>
      <c r="AK482" s="63"/>
      <c r="AL482" s="63"/>
      <c r="AM482" s="63"/>
      <c r="AN482" s="63"/>
      <c r="AO482" s="63"/>
      <c r="AP482" s="63"/>
      <c r="AQ482" s="63"/>
      <c r="AR482" s="63"/>
      <c r="AS482" s="63"/>
      <c r="AT482" s="63"/>
      <c r="AU482" s="63"/>
    </row>
    <row r="483" ht="15.75" customHeight="1">
      <c r="D483" s="71"/>
      <c r="E483" s="71"/>
      <c r="F483" s="71"/>
      <c r="G483" s="63"/>
      <c r="H483" s="63"/>
      <c r="I483" s="63"/>
      <c r="J483" s="63"/>
      <c r="K483" s="63"/>
      <c r="L483" s="63"/>
      <c r="M483" s="63"/>
      <c r="N483" s="63"/>
      <c r="O483" s="63"/>
      <c r="P483" s="63"/>
      <c r="Q483" s="63"/>
      <c r="R483" s="63"/>
      <c r="S483" s="63"/>
      <c r="T483" s="63"/>
      <c r="U483" s="63"/>
      <c r="V483" s="63"/>
      <c r="W483" s="63"/>
      <c r="X483" s="65"/>
      <c r="Y483" s="65"/>
      <c r="Z483" s="65"/>
      <c r="AA483" s="65"/>
      <c r="AB483" s="65"/>
      <c r="AC483" s="65"/>
      <c r="AD483" s="65"/>
      <c r="AE483" s="65"/>
      <c r="AF483" s="65"/>
      <c r="AG483" s="65"/>
      <c r="AH483" s="65"/>
      <c r="AI483" s="65"/>
      <c r="AJ483" s="63"/>
      <c r="AK483" s="63"/>
      <c r="AL483" s="63"/>
      <c r="AM483" s="63"/>
      <c r="AN483" s="63"/>
      <c r="AO483" s="63"/>
      <c r="AP483" s="63"/>
      <c r="AQ483" s="63"/>
      <c r="AR483" s="63"/>
      <c r="AS483" s="63"/>
      <c r="AT483" s="63"/>
      <c r="AU483" s="63"/>
    </row>
    <row r="484" ht="15.75" customHeight="1">
      <c r="D484" s="71"/>
      <c r="E484" s="71"/>
      <c r="F484" s="71"/>
      <c r="G484" s="63"/>
      <c r="H484" s="63"/>
      <c r="I484" s="63"/>
      <c r="J484" s="63"/>
      <c r="K484" s="63"/>
      <c r="L484" s="63"/>
      <c r="M484" s="63"/>
      <c r="N484" s="63"/>
      <c r="O484" s="63"/>
      <c r="P484" s="63"/>
      <c r="Q484" s="63"/>
      <c r="R484" s="63"/>
      <c r="S484" s="63"/>
      <c r="T484" s="63"/>
      <c r="U484" s="63"/>
      <c r="V484" s="63"/>
      <c r="W484" s="63"/>
      <c r="X484" s="65"/>
      <c r="Y484" s="65"/>
      <c r="Z484" s="65"/>
      <c r="AA484" s="65"/>
      <c r="AB484" s="65"/>
      <c r="AC484" s="65"/>
      <c r="AD484" s="65"/>
      <c r="AE484" s="65"/>
      <c r="AF484" s="65"/>
      <c r="AG484" s="65"/>
      <c r="AH484" s="65"/>
      <c r="AI484" s="65"/>
      <c r="AJ484" s="63"/>
      <c r="AK484" s="63"/>
      <c r="AL484" s="63"/>
      <c r="AM484" s="63"/>
      <c r="AN484" s="63"/>
      <c r="AO484" s="63"/>
      <c r="AP484" s="63"/>
      <c r="AQ484" s="63"/>
      <c r="AR484" s="63"/>
      <c r="AS484" s="63"/>
      <c r="AT484" s="63"/>
      <c r="AU484" s="63"/>
    </row>
    <row r="485" ht="15.75" customHeight="1">
      <c r="D485" s="71"/>
      <c r="E485" s="71"/>
      <c r="F485" s="71"/>
      <c r="G485" s="63"/>
      <c r="H485" s="63"/>
      <c r="I485" s="63"/>
      <c r="J485" s="63"/>
      <c r="K485" s="63"/>
      <c r="L485" s="63"/>
      <c r="M485" s="63"/>
      <c r="N485" s="63"/>
      <c r="O485" s="63"/>
      <c r="P485" s="63"/>
      <c r="Q485" s="63"/>
      <c r="R485" s="63"/>
      <c r="S485" s="63"/>
      <c r="T485" s="63"/>
      <c r="U485" s="63"/>
      <c r="V485" s="63"/>
      <c r="W485" s="63"/>
      <c r="X485" s="65"/>
      <c r="Y485" s="65"/>
      <c r="Z485" s="65"/>
      <c r="AA485" s="65"/>
      <c r="AB485" s="65"/>
      <c r="AC485" s="65"/>
      <c r="AD485" s="65"/>
      <c r="AE485" s="65"/>
      <c r="AF485" s="65"/>
      <c r="AG485" s="65"/>
      <c r="AH485" s="65"/>
      <c r="AI485" s="65"/>
      <c r="AJ485" s="63"/>
      <c r="AK485" s="63"/>
      <c r="AL485" s="63"/>
      <c r="AM485" s="63"/>
      <c r="AN485" s="63"/>
      <c r="AO485" s="63"/>
      <c r="AP485" s="63"/>
      <c r="AQ485" s="63"/>
      <c r="AR485" s="63"/>
      <c r="AS485" s="63"/>
      <c r="AT485" s="63"/>
      <c r="AU485" s="63"/>
    </row>
    <row r="486" ht="15.75" customHeight="1">
      <c r="D486" s="71"/>
      <c r="E486" s="71"/>
      <c r="F486" s="71"/>
      <c r="G486" s="63"/>
      <c r="H486" s="63"/>
      <c r="I486" s="63"/>
      <c r="J486" s="63"/>
      <c r="K486" s="63"/>
      <c r="L486" s="63"/>
      <c r="M486" s="63"/>
      <c r="N486" s="63"/>
      <c r="O486" s="63"/>
      <c r="P486" s="63"/>
      <c r="Q486" s="63"/>
      <c r="R486" s="63"/>
      <c r="S486" s="63"/>
      <c r="T486" s="63"/>
      <c r="U486" s="63"/>
      <c r="V486" s="63"/>
      <c r="W486" s="63"/>
      <c r="X486" s="65"/>
      <c r="Y486" s="65"/>
      <c r="Z486" s="65"/>
      <c r="AA486" s="65"/>
      <c r="AB486" s="65"/>
      <c r="AC486" s="65"/>
      <c r="AD486" s="65"/>
      <c r="AE486" s="65"/>
      <c r="AF486" s="65"/>
      <c r="AG486" s="65"/>
      <c r="AH486" s="65"/>
      <c r="AI486" s="65"/>
      <c r="AJ486" s="63"/>
      <c r="AK486" s="63"/>
      <c r="AL486" s="63"/>
      <c r="AM486" s="63"/>
      <c r="AN486" s="63"/>
      <c r="AO486" s="63"/>
      <c r="AP486" s="63"/>
      <c r="AQ486" s="63"/>
      <c r="AR486" s="63"/>
      <c r="AS486" s="63"/>
      <c r="AT486" s="63"/>
      <c r="AU486" s="63"/>
    </row>
    <row r="487" ht="15.75" customHeight="1">
      <c r="D487" s="71"/>
      <c r="E487" s="71"/>
      <c r="F487" s="71"/>
      <c r="G487" s="63"/>
      <c r="H487" s="63"/>
      <c r="I487" s="63"/>
      <c r="J487" s="63"/>
      <c r="K487" s="63"/>
      <c r="L487" s="63"/>
      <c r="M487" s="63"/>
      <c r="N487" s="63"/>
      <c r="O487" s="63"/>
      <c r="P487" s="63"/>
      <c r="Q487" s="63"/>
      <c r="R487" s="63"/>
      <c r="S487" s="63"/>
      <c r="T487" s="63"/>
      <c r="U487" s="63"/>
      <c r="V487" s="63"/>
      <c r="W487" s="63"/>
      <c r="X487" s="65"/>
      <c r="Y487" s="65"/>
      <c r="Z487" s="65"/>
      <c r="AA487" s="65"/>
      <c r="AB487" s="65"/>
      <c r="AC487" s="65"/>
      <c r="AD487" s="65"/>
      <c r="AE487" s="65"/>
      <c r="AF487" s="65"/>
      <c r="AG487" s="65"/>
      <c r="AH487" s="65"/>
      <c r="AI487" s="65"/>
      <c r="AJ487" s="63"/>
      <c r="AK487" s="63"/>
      <c r="AL487" s="63"/>
      <c r="AM487" s="63"/>
      <c r="AN487" s="63"/>
      <c r="AO487" s="63"/>
      <c r="AP487" s="63"/>
      <c r="AQ487" s="63"/>
      <c r="AR487" s="63"/>
      <c r="AS487" s="63"/>
      <c r="AT487" s="63"/>
      <c r="AU487" s="63"/>
    </row>
    <row r="488" ht="15.75" customHeight="1">
      <c r="D488" s="71"/>
      <c r="E488" s="71"/>
      <c r="F488" s="71"/>
      <c r="G488" s="63"/>
      <c r="H488" s="63"/>
      <c r="I488" s="63"/>
      <c r="J488" s="63"/>
      <c r="K488" s="63"/>
      <c r="L488" s="63"/>
      <c r="M488" s="63"/>
      <c r="N488" s="63"/>
      <c r="O488" s="63"/>
      <c r="P488" s="63"/>
      <c r="Q488" s="63"/>
      <c r="R488" s="63"/>
      <c r="S488" s="63"/>
      <c r="T488" s="63"/>
      <c r="U488" s="63"/>
      <c r="V488" s="63"/>
      <c r="W488" s="63"/>
      <c r="X488" s="65"/>
      <c r="Y488" s="65"/>
      <c r="Z488" s="65"/>
      <c r="AA488" s="65"/>
      <c r="AB488" s="65"/>
      <c r="AC488" s="65"/>
      <c r="AD488" s="65"/>
      <c r="AE488" s="65"/>
      <c r="AF488" s="65"/>
      <c r="AG488" s="65"/>
      <c r="AH488" s="65"/>
      <c r="AI488" s="65"/>
      <c r="AJ488" s="63"/>
      <c r="AK488" s="63"/>
      <c r="AL488" s="63"/>
      <c r="AM488" s="63"/>
      <c r="AN488" s="63"/>
      <c r="AO488" s="63"/>
      <c r="AP488" s="63"/>
      <c r="AQ488" s="63"/>
      <c r="AR488" s="63"/>
      <c r="AS488" s="63"/>
      <c r="AT488" s="63"/>
      <c r="AU488" s="63"/>
    </row>
    <row r="489" ht="15.75" customHeight="1">
      <c r="D489" s="71"/>
      <c r="E489" s="71"/>
      <c r="F489" s="71"/>
      <c r="G489" s="63"/>
      <c r="H489" s="63"/>
      <c r="I489" s="63"/>
      <c r="J489" s="63"/>
      <c r="K489" s="63"/>
      <c r="L489" s="63"/>
      <c r="M489" s="63"/>
      <c r="N489" s="63"/>
      <c r="O489" s="63"/>
      <c r="P489" s="63"/>
      <c r="Q489" s="63"/>
      <c r="R489" s="63"/>
      <c r="S489" s="63"/>
      <c r="T489" s="63"/>
      <c r="U489" s="63"/>
      <c r="V489" s="63"/>
      <c r="W489" s="63"/>
      <c r="X489" s="65"/>
      <c r="Y489" s="65"/>
      <c r="Z489" s="65"/>
      <c r="AA489" s="65"/>
      <c r="AB489" s="65"/>
      <c r="AC489" s="65"/>
      <c r="AD489" s="65"/>
      <c r="AE489" s="65"/>
      <c r="AF489" s="65"/>
      <c r="AG489" s="65"/>
      <c r="AH489" s="65"/>
      <c r="AI489" s="65"/>
      <c r="AJ489" s="63"/>
      <c r="AK489" s="63"/>
      <c r="AL489" s="63"/>
      <c r="AM489" s="63"/>
      <c r="AN489" s="63"/>
      <c r="AO489" s="63"/>
      <c r="AP489" s="63"/>
      <c r="AQ489" s="63"/>
      <c r="AR489" s="63"/>
      <c r="AS489" s="63"/>
      <c r="AT489" s="63"/>
      <c r="AU489" s="63"/>
    </row>
    <row r="490" ht="15.75" customHeight="1">
      <c r="D490" s="71"/>
      <c r="E490" s="71"/>
      <c r="F490" s="71"/>
      <c r="G490" s="63"/>
      <c r="H490" s="63"/>
      <c r="I490" s="63"/>
      <c r="J490" s="63"/>
      <c r="K490" s="63"/>
      <c r="L490" s="63"/>
      <c r="M490" s="63"/>
      <c r="N490" s="63"/>
      <c r="O490" s="63"/>
      <c r="P490" s="63"/>
      <c r="Q490" s="63"/>
      <c r="R490" s="63"/>
      <c r="S490" s="63"/>
      <c r="T490" s="63"/>
      <c r="U490" s="63"/>
      <c r="V490" s="63"/>
      <c r="W490" s="63"/>
      <c r="X490" s="65"/>
      <c r="Y490" s="65"/>
      <c r="Z490" s="65"/>
      <c r="AA490" s="65"/>
      <c r="AB490" s="65"/>
      <c r="AC490" s="65"/>
      <c r="AD490" s="65"/>
      <c r="AE490" s="65"/>
      <c r="AF490" s="65"/>
      <c r="AG490" s="65"/>
      <c r="AH490" s="65"/>
      <c r="AI490" s="65"/>
      <c r="AJ490" s="63"/>
      <c r="AK490" s="63"/>
      <c r="AL490" s="63"/>
      <c r="AM490" s="63"/>
      <c r="AN490" s="63"/>
      <c r="AO490" s="63"/>
      <c r="AP490" s="63"/>
      <c r="AQ490" s="63"/>
      <c r="AR490" s="63"/>
      <c r="AS490" s="63"/>
      <c r="AT490" s="63"/>
      <c r="AU490" s="63"/>
    </row>
    <row r="491" ht="15.75" customHeight="1">
      <c r="D491" s="71"/>
      <c r="E491" s="71"/>
      <c r="F491" s="71"/>
      <c r="G491" s="63"/>
      <c r="H491" s="63"/>
      <c r="I491" s="63"/>
      <c r="J491" s="63"/>
      <c r="K491" s="63"/>
      <c r="L491" s="63"/>
      <c r="M491" s="63"/>
      <c r="N491" s="63"/>
      <c r="O491" s="63"/>
      <c r="P491" s="63"/>
      <c r="Q491" s="63"/>
      <c r="R491" s="63"/>
      <c r="S491" s="63"/>
      <c r="T491" s="63"/>
      <c r="U491" s="63"/>
      <c r="V491" s="63"/>
      <c r="W491" s="63"/>
      <c r="X491" s="65"/>
      <c r="Y491" s="65"/>
      <c r="Z491" s="65"/>
      <c r="AA491" s="65"/>
      <c r="AB491" s="65"/>
      <c r="AC491" s="65"/>
      <c r="AD491" s="65"/>
      <c r="AE491" s="65"/>
      <c r="AF491" s="65"/>
      <c r="AG491" s="65"/>
      <c r="AH491" s="65"/>
      <c r="AI491" s="65"/>
      <c r="AJ491" s="63"/>
      <c r="AK491" s="63"/>
      <c r="AL491" s="63"/>
      <c r="AM491" s="63"/>
      <c r="AN491" s="63"/>
      <c r="AO491" s="63"/>
      <c r="AP491" s="63"/>
      <c r="AQ491" s="63"/>
      <c r="AR491" s="63"/>
      <c r="AS491" s="63"/>
      <c r="AT491" s="63"/>
      <c r="AU491" s="63"/>
    </row>
    <row r="492" ht="15.75" customHeight="1">
      <c r="D492" s="71"/>
      <c r="E492" s="71"/>
      <c r="F492" s="71"/>
      <c r="G492" s="63"/>
      <c r="H492" s="63"/>
      <c r="I492" s="63"/>
      <c r="J492" s="63"/>
      <c r="K492" s="63"/>
      <c r="L492" s="63"/>
      <c r="M492" s="63"/>
      <c r="N492" s="63"/>
      <c r="O492" s="63"/>
      <c r="P492" s="63"/>
      <c r="Q492" s="63"/>
      <c r="R492" s="63"/>
      <c r="S492" s="63"/>
      <c r="T492" s="63"/>
      <c r="U492" s="63"/>
      <c r="V492" s="63"/>
      <c r="W492" s="63"/>
      <c r="X492" s="65"/>
      <c r="Y492" s="65"/>
      <c r="Z492" s="65"/>
      <c r="AA492" s="65"/>
      <c r="AB492" s="65"/>
      <c r="AC492" s="65"/>
      <c r="AD492" s="65"/>
      <c r="AE492" s="65"/>
      <c r="AF492" s="65"/>
      <c r="AG492" s="65"/>
      <c r="AH492" s="65"/>
      <c r="AI492" s="65"/>
      <c r="AJ492" s="63"/>
      <c r="AK492" s="63"/>
      <c r="AL492" s="63"/>
      <c r="AM492" s="63"/>
      <c r="AN492" s="63"/>
      <c r="AO492" s="63"/>
      <c r="AP492" s="63"/>
      <c r="AQ492" s="63"/>
      <c r="AR492" s="63"/>
      <c r="AS492" s="63"/>
      <c r="AT492" s="63"/>
      <c r="AU492" s="63"/>
    </row>
    <row r="493" ht="15.75" customHeight="1">
      <c r="D493" s="71"/>
      <c r="E493" s="71"/>
      <c r="F493" s="71"/>
      <c r="G493" s="63"/>
      <c r="H493" s="63"/>
      <c r="I493" s="63"/>
      <c r="J493" s="63"/>
      <c r="K493" s="63"/>
      <c r="L493" s="63"/>
      <c r="M493" s="63"/>
      <c r="N493" s="63"/>
      <c r="O493" s="63"/>
      <c r="P493" s="63"/>
      <c r="Q493" s="63"/>
      <c r="R493" s="63"/>
      <c r="S493" s="63"/>
      <c r="T493" s="63"/>
      <c r="U493" s="63"/>
      <c r="V493" s="63"/>
      <c r="W493" s="63"/>
      <c r="X493" s="65"/>
      <c r="Y493" s="65"/>
      <c r="Z493" s="65"/>
      <c r="AA493" s="65"/>
      <c r="AB493" s="65"/>
      <c r="AC493" s="65"/>
      <c r="AD493" s="65"/>
      <c r="AE493" s="65"/>
      <c r="AF493" s="65"/>
      <c r="AG493" s="65"/>
      <c r="AH493" s="65"/>
      <c r="AI493" s="65"/>
      <c r="AJ493" s="63"/>
      <c r="AK493" s="63"/>
      <c r="AL493" s="63"/>
      <c r="AM493" s="63"/>
      <c r="AN493" s="63"/>
      <c r="AO493" s="63"/>
      <c r="AP493" s="63"/>
      <c r="AQ493" s="63"/>
      <c r="AR493" s="63"/>
      <c r="AS493" s="63"/>
      <c r="AT493" s="63"/>
      <c r="AU493" s="63"/>
    </row>
    <row r="494" ht="15.75" customHeight="1">
      <c r="D494" s="71"/>
      <c r="E494" s="71"/>
      <c r="F494" s="71"/>
      <c r="G494" s="63"/>
      <c r="H494" s="63"/>
      <c r="I494" s="63"/>
      <c r="J494" s="63"/>
      <c r="K494" s="63"/>
      <c r="L494" s="63"/>
      <c r="M494" s="63"/>
      <c r="N494" s="63"/>
      <c r="O494" s="63"/>
      <c r="P494" s="63"/>
      <c r="Q494" s="63"/>
      <c r="R494" s="63"/>
      <c r="S494" s="63"/>
      <c r="T494" s="63"/>
      <c r="U494" s="63"/>
      <c r="V494" s="63"/>
      <c r="W494" s="63"/>
      <c r="X494" s="65"/>
      <c r="Y494" s="65"/>
      <c r="Z494" s="65"/>
      <c r="AA494" s="65"/>
      <c r="AB494" s="65"/>
      <c r="AC494" s="65"/>
      <c r="AD494" s="65"/>
      <c r="AE494" s="65"/>
      <c r="AF494" s="65"/>
      <c r="AG494" s="65"/>
      <c r="AH494" s="65"/>
      <c r="AI494" s="65"/>
      <c r="AJ494" s="63"/>
      <c r="AK494" s="63"/>
      <c r="AL494" s="63"/>
      <c r="AM494" s="63"/>
      <c r="AN494" s="63"/>
      <c r="AO494" s="63"/>
      <c r="AP494" s="63"/>
      <c r="AQ494" s="63"/>
      <c r="AR494" s="63"/>
      <c r="AS494" s="63"/>
      <c r="AT494" s="63"/>
      <c r="AU494" s="63"/>
    </row>
    <row r="495" ht="15.75" customHeight="1">
      <c r="D495" s="71"/>
      <c r="E495" s="71"/>
      <c r="F495" s="71"/>
      <c r="G495" s="63"/>
      <c r="H495" s="63"/>
      <c r="I495" s="63"/>
      <c r="J495" s="63"/>
      <c r="K495" s="63"/>
      <c r="L495" s="63"/>
      <c r="M495" s="63"/>
      <c r="N495" s="63"/>
      <c r="O495" s="63"/>
      <c r="P495" s="63"/>
      <c r="Q495" s="63"/>
      <c r="R495" s="63"/>
      <c r="S495" s="63"/>
      <c r="T495" s="63"/>
      <c r="U495" s="63"/>
      <c r="V495" s="63"/>
      <c r="W495" s="63"/>
      <c r="X495" s="65"/>
      <c r="Y495" s="65"/>
      <c r="Z495" s="65"/>
      <c r="AA495" s="65"/>
      <c r="AB495" s="65"/>
      <c r="AC495" s="65"/>
      <c r="AD495" s="65"/>
      <c r="AE495" s="65"/>
      <c r="AF495" s="65"/>
      <c r="AG495" s="65"/>
      <c r="AH495" s="65"/>
      <c r="AI495" s="65"/>
      <c r="AJ495" s="63"/>
      <c r="AK495" s="63"/>
      <c r="AL495" s="63"/>
      <c r="AM495" s="63"/>
      <c r="AN495" s="63"/>
      <c r="AO495" s="63"/>
      <c r="AP495" s="63"/>
      <c r="AQ495" s="63"/>
      <c r="AR495" s="63"/>
      <c r="AS495" s="63"/>
      <c r="AT495" s="63"/>
      <c r="AU495" s="63"/>
    </row>
    <row r="496" ht="15.75" customHeight="1">
      <c r="D496" s="71"/>
      <c r="E496" s="71"/>
      <c r="F496" s="71"/>
      <c r="G496" s="63"/>
      <c r="H496" s="63"/>
      <c r="I496" s="63"/>
      <c r="J496" s="63"/>
      <c r="K496" s="63"/>
      <c r="L496" s="63"/>
      <c r="M496" s="63"/>
      <c r="N496" s="63"/>
      <c r="O496" s="63"/>
      <c r="P496" s="63"/>
      <c r="Q496" s="63"/>
      <c r="R496" s="63"/>
      <c r="S496" s="63"/>
      <c r="T496" s="63"/>
      <c r="U496" s="63"/>
      <c r="V496" s="63"/>
      <c r="W496" s="63"/>
      <c r="X496" s="65"/>
      <c r="Y496" s="65"/>
      <c r="Z496" s="65"/>
      <c r="AA496" s="65"/>
      <c r="AB496" s="65"/>
      <c r="AC496" s="65"/>
      <c r="AD496" s="65"/>
      <c r="AE496" s="65"/>
      <c r="AF496" s="65"/>
      <c r="AG496" s="65"/>
      <c r="AH496" s="65"/>
      <c r="AI496" s="65"/>
      <c r="AJ496" s="63"/>
      <c r="AK496" s="63"/>
      <c r="AL496" s="63"/>
      <c r="AM496" s="63"/>
      <c r="AN496" s="63"/>
      <c r="AO496" s="63"/>
      <c r="AP496" s="63"/>
      <c r="AQ496" s="63"/>
      <c r="AR496" s="63"/>
      <c r="AS496" s="63"/>
      <c r="AT496" s="63"/>
      <c r="AU496" s="63"/>
    </row>
    <row r="497" ht="15.75" customHeight="1">
      <c r="D497" s="71"/>
      <c r="E497" s="71"/>
      <c r="F497" s="71"/>
      <c r="G497" s="63"/>
      <c r="H497" s="63"/>
      <c r="I497" s="63"/>
      <c r="J497" s="63"/>
      <c r="K497" s="63"/>
      <c r="L497" s="63"/>
      <c r="M497" s="63"/>
      <c r="N497" s="63"/>
      <c r="O497" s="63"/>
      <c r="P497" s="63"/>
      <c r="Q497" s="63"/>
      <c r="R497" s="63"/>
      <c r="S497" s="63"/>
      <c r="T497" s="63"/>
      <c r="U497" s="63"/>
      <c r="V497" s="63"/>
      <c r="W497" s="63"/>
      <c r="X497" s="65"/>
      <c r="Y497" s="65"/>
      <c r="Z497" s="65"/>
      <c r="AA497" s="65"/>
      <c r="AB497" s="65"/>
      <c r="AC497" s="65"/>
      <c r="AD497" s="65"/>
      <c r="AE497" s="65"/>
      <c r="AF497" s="65"/>
      <c r="AG497" s="65"/>
      <c r="AH497" s="65"/>
      <c r="AI497" s="65"/>
      <c r="AJ497" s="63"/>
      <c r="AK497" s="63"/>
      <c r="AL497" s="63"/>
      <c r="AM497" s="63"/>
      <c r="AN497" s="63"/>
      <c r="AO497" s="63"/>
      <c r="AP497" s="63"/>
      <c r="AQ497" s="63"/>
      <c r="AR497" s="63"/>
      <c r="AS497" s="63"/>
      <c r="AT497" s="63"/>
      <c r="AU497" s="63"/>
    </row>
    <row r="498" ht="15.75" customHeight="1">
      <c r="D498" s="71"/>
      <c r="E498" s="71"/>
      <c r="F498" s="71"/>
      <c r="G498" s="63"/>
      <c r="H498" s="63"/>
      <c r="I498" s="63"/>
      <c r="J498" s="63"/>
      <c r="K498" s="63"/>
      <c r="L498" s="63"/>
      <c r="M498" s="63"/>
      <c r="N498" s="63"/>
      <c r="O498" s="63"/>
      <c r="P498" s="63"/>
      <c r="Q498" s="63"/>
      <c r="R498" s="63"/>
      <c r="S498" s="63"/>
      <c r="T498" s="63"/>
      <c r="U498" s="63"/>
      <c r="V498" s="63"/>
      <c r="W498" s="63"/>
      <c r="X498" s="65"/>
      <c r="Y498" s="65"/>
      <c r="Z498" s="65"/>
      <c r="AA498" s="65"/>
      <c r="AB498" s="65"/>
      <c r="AC498" s="65"/>
      <c r="AD498" s="65"/>
      <c r="AE498" s="65"/>
      <c r="AF498" s="65"/>
      <c r="AG498" s="65"/>
      <c r="AH498" s="65"/>
      <c r="AI498" s="65"/>
      <c r="AJ498" s="63"/>
      <c r="AK498" s="63"/>
      <c r="AL498" s="63"/>
      <c r="AM498" s="63"/>
      <c r="AN498" s="63"/>
      <c r="AO498" s="63"/>
      <c r="AP498" s="63"/>
      <c r="AQ498" s="63"/>
      <c r="AR498" s="63"/>
      <c r="AS498" s="63"/>
      <c r="AT498" s="63"/>
      <c r="AU498" s="63"/>
    </row>
    <row r="499" ht="15.75" customHeight="1">
      <c r="D499" s="71"/>
      <c r="E499" s="71"/>
      <c r="F499" s="71"/>
      <c r="G499" s="63"/>
      <c r="H499" s="63"/>
      <c r="I499" s="63"/>
      <c r="J499" s="63"/>
      <c r="K499" s="63"/>
      <c r="L499" s="63"/>
      <c r="M499" s="63"/>
      <c r="N499" s="63"/>
      <c r="O499" s="63"/>
      <c r="P499" s="63"/>
      <c r="Q499" s="63"/>
      <c r="R499" s="63"/>
      <c r="S499" s="63"/>
      <c r="T499" s="63"/>
      <c r="U499" s="63"/>
      <c r="V499" s="63"/>
      <c r="W499" s="63"/>
      <c r="X499" s="65"/>
      <c r="Y499" s="65"/>
      <c r="Z499" s="65"/>
      <c r="AA499" s="65"/>
      <c r="AB499" s="65"/>
      <c r="AC499" s="65"/>
      <c r="AD499" s="65"/>
      <c r="AE499" s="65"/>
      <c r="AF499" s="65"/>
      <c r="AG499" s="65"/>
      <c r="AH499" s="65"/>
      <c r="AI499" s="65"/>
      <c r="AJ499" s="63"/>
      <c r="AK499" s="63"/>
      <c r="AL499" s="63"/>
      <c r="AM499" s="63"/>
      <c r="AN499" s="63"/>
      <c r="AO499" s="63"/>
      <c r="AP499" s="63"/>
      <c r="AQ499" s="63"/>
      <c r="AR499" s="63"/>
      <c r="AS499" s="63"/>
      <c r="AT499" s="63"/>
      <c r="AU499" s="63"/>
    </row>
    <row r="500" ht="15.75" customHeight="1">
      <c r="D500" s="71"/>
      <c r="E500" s="71"/>
      <c r="F500" s="71"/>
      <c r="G500" s="63"/>
      <c r="H500" s="63"/>
      <c r="I500" s="63"/>
      <c r="J500" s="63"/>
      <c r="K500" s="63"/>
      <c r="L500" s="63"/>
      <c r="M500" s="63"/>
      <c r="N500" s="63"/>
      <c r="O500" s="63"/>
      <c r="P500" s="63"/>
      <c r="Q500" s="63"/>
      <c r="R500" s="63"/>
      <c r="S500" s="63"/>
      <c r="T500" s="63"/>
      <c r="U500" s="63"/>
      <c r="V500" s="63"/>
      <c r="W500" s="63"/>
      <c r="X500" s="65"/>
      <c r="Y500" s="65"/>
      <c r="Z500" s="65"/>
      <c r="AA500" s="65"/>
      <c r="AB500" s="65"/>
      <c r="AC500" s="65"/>
      <c r="AD500" s="65"/>
      <c r="AE500" s="65"/>
      <c r="AF500" s="65"/>
      <c r="AG500" s="65"/>
      <c r="AH500" s="65"/>
      <c r="AI500" s="65"/>
      <c r="AJ500" s="63"/>
      <c r="AK500" s="63"/>
      <c r="AL500" s="63"/>
      <c r="AM500" s="63"/>
      <c r="AN500" s="63"/>
      <c r="AO500" s="63"/>
      <c r="AP500" s="63"/>
      <c r="AQ500" s="63"/>
      <c r="AR500" s="63"/>
      <c r="AS500" s="63"/>
      <c r="AT500" s="63"/>
      <c r="AU500" s="63"/>
    </row>
    <row r="501" ht="15.75" customHeight="1">
      <c r="D501" s="71"/>
      <c r="E501" s="71"/>
      <c r="F501" s="71"/>
      <c r="G501" s="63"/>
      <c r="H501" s="63"/>
      <c r="I501" s="63"/>
      <c r="J501" s="63"/>
      <c r="K501" s="63"/>
      <c r="L501" s="63"/>
      <c r="M501" s="63"/>
      <c r="N501" s="63"/>
      <c r="O501" s="63"/>
      <c r="P501" s="63"/>
      <c r="Q501" s="63"/>
      <c r="R501" s="63"/>
      <c r="S501" s="63"/>
      <c r="T501" s="63"/>
      <c r="U501" s="63"/>
      <c r="V501" s="63"/>
      <c r="W501" s="63"/>
      <c r="X501" s="65"/>
      <c r="Y501" s="65"/>
      <c r="Z501" s="65"/>
      <c r="AA501" s="65"/>
      <c r="AB501" s="65"/>
      <c r="AC501" s="65"/>
      <c r="AD501" s="65"/>
      <c r="AE501" s="65"/>
      <c r="AF501" s="65"/>
      <c r="AG501" s="65"/>
      <c r="AH501" s="65"/>
      <c r="AI501" s="65"/>
      <c r="AJ501" s="63"/>
      <c r="AK501" s="63"/>
      <c r="AL501" s="63"/>
      <c r="AM501" s="63"/>
      <c r="AN501" s="63"/>
      <c r="AO501" s="63"/>
      <c r="AP501" s="63"/>
      <c r="AQ501" s="63"/>
      <c r="AR501" s="63"/>
      <c r="AS501" s="63"/>
      <c r="AT501" s="63"/>
      <c r="AU501" s="63"/>
    </row>
    <row r="502" ht="15.75" customHeight="1">
      <c r="D502" s="71"/>
      <c r="E502" s="71"/>
      <c r="F502" s="71"/>
      <c r="G502" s="63"/>
      <c r="H502" s="63"/>
      <c r="I502" s="63"/>
      <c r="J502" s="63"/>
      <c r="K502" s="63"/>
      <c r="L502" s="63"/>
      <c r="M502" s="63"/>
      <c r="N502" s="63"/>
      <c r="O502" s="63"/>
      <c r="P502" s="63"/>
      <c r="Q502" s="63"/>
      <c r="R502" s="63"/>
      <c r="S502" s="63"/>
      <c r="T502" s="63"/>
      <c r="U502" s="63"/>
      <c r="V502" s="63"/>
      <c r="W502" s="63"/>
      <c r="X502" s="65"/>
      <c r="Y502" s="65"/>
      <c r="Z502" s="65"/>
      <c r="AA502" s="65"/>
      <c r="AB502" s="65"/>
      <c r="AC502" s="65"/>
      <c r="AD502" s="65"/>
      <c r="AE502" s="65"/>
      <c r="AF502" s="65"/>
      <c r="AG502" s="65"/>
      <c r="AH502" s="65"/>
      <c r="AI502" s="65"/>
      <c r="AJ502" s="63"/>
      <c r="AK502" s="63"/>
      <c r="AL502" s="63"/>
      <c r="AM502" s="63"/>
      <c r="AN502" s="63"/>
      <c r="AO502" s="63"/>
      <c r="AP502" s="63"/>
      <c r="AQ502" s="63"/>
      <c r="AR502" s="63"/>
      <c r="AS502" s="63"/>
      <c r="AT502" s="63"/>
      <c r="AU502" s="63"/>
    </row>
    <row r="503" ht="15.75" customHeight="1">
      <c r="D503" s="71"/>
      <c r="E503" s="71"/>
      <c r="F503" s="71"/>
      <c r="G503" s="63"/>
      <c r="H503" s="63"/>
      <c r="I503" s="63"/>
      <c r="J503" s="63"/>
      <c r="K503" s="63"/>
      <c r="L503" s="63"/>
      <c r="M503" s="63"/>
      <c r="N503" s="63"/>
      <c r="O503" s="63"/>
      <c r="P503" s="63"/>
      <c r="Q503" s="63"/>
      <c r="R503" s="63"/>
      <c r="S503" s="63"/>
      <c r="T503" s="63"/>
      <c r="U503" s="63"/>
      <c r="V503" s="63"/>
      <c r="W503" s="63"/>
      <c r="X503" s="65"/>
      <c r="Y503" s="65"/>
      <c r="Z503" s="65"/>
      <c r="AA503" s="65"/>
      <c r="AB503" s="65"/>
      <c r="AC503" s="65"/>
      <c r="AD503" s="65"/>
      <c r="AE503" s="65"/>
      <c r="AF503" s="65"/>
      <c r="AG503" s="65"/>
      <c r="AH503" s="65"/>
      <c r="AI503" s="65"/>
      <c r="AJ503" s="63"/>
      <c r="AK503" s="63"/>
      <c r="AL503" s="63"/>
      <c r="AM503" s="63"/>
      <c r="AN503" s="63"/>
      <c r="AO503" s="63"/>
      <c r="AP503" s="63"/>
      <c r="AQ503" s="63"/>
      <c r="AR503" s="63"/>
      <c r="AS503" s="63"/>
      <c r="AT503" s="63"/>
      <c r="AU503" s="63"/>
    </row>
    <row r="504" ht="15.75" customHeight="1">
      <c r="D504" s="71"/>
      <c r="E504" s="71"/>
      <c r="F504" s="71"/>
      <c r="G504" s="63"/>
      <c r="H504" s="63"/>
      <c r="I504" s="63"/>
      <c r="J504" s="63"/>
      <c r="K504" s="63"/>
      <c r="L504" s="63"/>
      <c r="M504" s="63"/>
      <c r="N504" s="63"/>
      <c r="O504" s="63"/>
      <c r="P504" s="63"/>
      <c r="Q504" s="63"/>
      <c r="R504" s="63"/>
      <c r="S504" s="63"/>
      <c r="T504" s="63"/>
      <c r="U504" s="63"/>
      <c r="V504" s="63"/>
      <c r="W504" s="63"/>
      <c r="X504" s="65"/>
      <c r="Y504" s="65"/>
      <c r="Z504" s="65"/>
      <c r="AA504" s="65"/>
      <c r="AB504" s="65"/>
      <c r="AC504" s="65"/>
      <c r="AD504" s="65"/>
      <c r="AE504" s="65"/>
      <c r="AF504" s="65"/>
      <c r="AG504" s="65"/>
      <c r="AH504" s="65"/>
      <c r="AI504" s="65"/>
      <c r="AJ504" s="63"/>
      <c r="AK504" s="63"/>
      <c r="AL504" s="63"/>
      <c r="AM504" s="63"/>
      <c r="AN504" s="63"/>
      <c r="AO504" s="63"/>
      <c r="AP504" s="63"/>
      <c r="AQ504" s="63"/>
      <c r="AR504" s="63"/>
      <c r="AS504" s="63"/>
      <c r="AT504" s="63"/>
      <c r="AU504" s="63"/>
    </row>
    <row r="505" ht="15.75" customHeight="1">
      <c r="D505" s="71"/>
      <c r="E505" s="71"/>
      <c r="F505" s="71"/>
      <c r="G505" s="63"/>
      <c r="H505" s="63"/>
      <c r="I505" s="63"/>
      <c r="J505" s="63"/>
      <c r="K505" s="63"/>
      <c r="L505" s="63"/>
      <c r="M505" s="63"/>
      <c r="N505" s="63"/>
      <c r="O505" s="63"/>
      <c r="P505" s="63"/>
      <c r="Q505" s="63"/>
      <c r="R505" s="63"/>
      <c r="S505" s="63"/>
      <c r="T505" s="63"/>
      <c r="U505" s="63"/>
      <c r="V505" s="63"/>
      <c r="W505" s="63"/>
      <c r="X505" s="65"/>
      <c r="Y505" s="65"/>
      <c r="Z505" s="65"/>
      <c r="AA505" s="65"/>
      <c r="AB505" s="65"/>
      <c r="AC505" s="65"/>
      <c r="AD505" s="65"/>
      <c r="AE505" s="65"/>
      <c r="AF505" s="65"/>
      <c r="AG505" s="65"/>
      <c r="AH505" s="65"/>
      <c r="AI505" s="65"/>
      <c r="AJ505" s="63"/>
      <c r="AK505" s="63"/>
      <c r="AL505" s="63"/>
      <c r="AM505" s="63"/>
      <c r="AN505" s="63"/>
      <c r="AO505" s="63"/>
      <c r="AP505" s="63"/>
      <c r="AQ505" s="63"/>
      <c r="AR505" s="63"/>
      <c r="AS505" s="63"/>
      <c r="AT505" s="63"/>
      <c r="AU505" s="63"/>
    </row>
    <row r="506" ht="15.75" customHeight="1">
      <c r="D506" s="71"/>
      <c r="E506" s="71"/>
      <c r="F506" s="71"/>
      <c r="G506" s="63"/>
      <c r="H506" s="63"/>
      <c r="I506" s="63"/>
      <c r="J506" s="63"/>
      <c r="K506" s="63"/>
      <c r="L506" s="63"/>
      <c r="M506" s="63"/>
      <c r="N506" s="63"/>
      <c r="O506" s="63"/>
      <c r="P506" s="63"/>
      <c r="Q506" s="63"/>
      <c r="R506" s="63"/>
      <c r="S506" s="63"/>
      <c r="T506" s="63"/>
      <c r="U506" s="63"/>
      <c r="V506" s="63"/>
      <c r="W506" s="63"/>
      <c r="X506" s="65"/>
      <c r="Y506" s="65"/>
      <c r="Z506" s="65"/>
      <c r="AA506" s="65"/>
      <c r="AB506" s="65"/>
      <c r="AC506" s="65"/>
      <c r="AD506" s="65"/>
      <c r="AE506" s="65"/>
      <c r="AF506" s="65"/>
      <c r="AG506" s="65"/>
      <c r="AH506" s="65"/>
      <c r="AI506" s="65"/>
      <c r="AJ506" s="63"/>
      <c r="AK506" s="63"/>
      <c r="AL506" s="63"/>
      <c r="AM506" s="63"/>
      <c r="AN506" s="63"/>
      <c r="AO506" s="63"/>
      <c r="AP506" s="63"/>
      <c r="AQ506" s="63"/>
      <c r="AR506" s="63"/>
      <c r="AS506" s="63"/>
      <c r="AT506" s="63"/>
      <c r="AU506" s="63"/>
    </row>
    <row r="507" ht="15.75" customHeight="1">
      <c r="D507" s="71"/>
      <c r="E507" s="71"/>
      <c r="F507" s="71"/>
      <c r="G507" s="63"/>
      <c r="H507" s="63"/>
      <c r="I507" s="63"/>
      <c r="J507" s="63"/>
      <c r="K507" s="63"/>
      <c r="L507" s="63"/>
      <c r="M507" s="63"/>
      <c r="N507" s="63"/>
      <c r="O507" s="63"/>
      <c r="P507" s="63"/>
      <c r="Q507" s="63"/>
      <c r="R507" s="63"/>
      <c r="S507" s="63"/>
      <c r="T507" s="63"/>
      <c r="U507" s="63"/>
      <c r="V507" s="63"/>
      <c r="W507" s="63"/>
      <c r="X507" s="65"/>
      <c r="Y507" s="65"/>
      <c r="Z507" s="65"/>
      <c r="AA507" s="65"/>
      <c r="AB507" s="65"/>
      <c r="AC507" s="65"/>
      <c r="AD507" s="65"/>
      <c r="AE507" s="65"/>
      <c r="AF507" s="65"/>
      <c r="AG507" s="65"/>
      <c r="AH507" s="65"/>
      <c r="AI507" s="65"/>
      <c r="AJ507" s="63"/>
      <c r="AK507" s="63"/>
      <c r="AL507" s="63"/>
      <c r="AM507" s="63"/>
      <c r="AN507" s="63"/>
      <c r="AO507" s="63"/>
      <c r="AP507" s="63"/>
      <c r="AQ507" s="63"/>
      <c r="AR507" s="63"/>
      <c r="AS507" s="63"/>
      <c r="AT507" s="63"/>
      <c r="AU507" s="63"/>
    </row>
    <row r="508" ht="15.75" customHeight="1">
      <c r="D508" s="71"/>
      <c r="E508" s="71"/>
      <c r="F508" s="71"/>
      <c r="G508" s="63"/>
      <c r="H508" s="63"/>
      <c r="I508" s="63"/>
      <c r="J508" s="63"/>
      <c r="K508" s="63"/>
      <c r="L508" s="63"/>
      <c r="M508" s="63"/>
      <c r="N508" s="63"/>
      <c r="O508" s="63"/>
      <c r="P508" s="63"/>
      <c r="Q508" s="63"/>
      <c r="R508" s="63"/>
      <c r="S508" s="63"/>
      <c r="T508" s="63"/>
      <c r="U508" s="63"/>
      <c r="V508" s="63"/>
      <c r="W508" s="63"/>
      <c r="X508" s="65"/>
      <c r="Y508" s="65"/>
      <c r="Z508" s="65"/>
      <c r="AA508" s="65"/>
      <c r="AB508" s="65"/>
      <c r="AC508" s="65"/>
      <c r="AD508" s="65"/>
      <c r="AE508" s="65"/>
      <c r="AF508" s="65"/>
      <c r="AG508" s="65"/>
      <c r="AH508" s="65"/>
      <c r="AI508" s="65"/>
      <c r="AJ508" s="63"/>
      <c r="AK508" s="63"/>
      <c r="AL508" s="63"/>
      <c r="AM508" s="63"/>
      <c r="AN508" s="63"/>
      <c r="AO508" s="63"/>
      <c r="AP508" s="63"/>
      <c r="AQ508" s="63"/>
      <c r="AR508" s="63"/>
      <c r="AS508" s="63"/>
      <c r="AT508" s="63"/>
      <c r="AU508" s="63"/>
    </row>
    <row r="509" ht="15.75" customHeight="1">
      <c r="D509" s="71"/>
      <c r="E509" s="71"/>
      <c r="F509" s="71"/>
      <c r="G509" s="63"/>
      <c r="H509" s="63"/>
      <c r="I509" s="63"/>
      <c r="J509" s="63"/>
      <c r="K509" s="63"/>
      <c r="L509" s="63"/>
      <c r="M509" s="63"/>
      <c r="N509" s="63"/>
      <c r="O509" s="63"/>
      <c r="P509" s="63"/>
      <c r="Q509" s="63"/>
      <c r="R509" s="63"/>
      <c r="S509" s="63"/>
      <c r="T509" s="63"/>
      <c r="U509" s="63"/>
      <c r="V509" s="63"/>
      <c r="W509" s="63"/>
      <c r="X509" s="65"/>
      <c r="Y509" s="65"/>
      <c r="Z509" s="65"/>
      <c r="AA509" s="65"/>
      <c r="AB509" s="65"/>
      <c r="AC509" s="65"/>
      <c r="AD509" s="65"/>
      <c r="AE509" s="65"/>
      <c r="AF509" s="65"/>
      <c r="AG509" s="65"/>
      <c r="AH509" s="65"/>
      <c r="AI509" s="65"/>
      <c r="AJ509" s="63"/>
      <c r="AK509" s="63"/>
      <c r="AL509" s="63"/>
      <c r="AM509" s="63"/>
      <c r="AN509" s="63"/>
      <c r="AO509" s="63"/>
      <c r="AP509" s="63"/>
      <c r="AQ509" s="63"/>
      <c r="AR509" s="63"/>
      <c r="AS509" s="63"/>
      <c r="AT509" s="63"/>
      <c r="AU509" s="63"/>
    </row>
    <row r="510" ht="15.75" customHeight="1">
      <c r="D510" s="71"/>
      <c r="E510" s="71"/>
      <c r="F510" s="71"/>
      <c r="G510" s="63"/>
      <c r="H510" s="63"/>
      <c r="I510" s="63"/>
      <c r="J510" s="63"/>
      <c r="K510" s="63"/>
      <c r="L510" s="63"/>
      <c r="M510" s="63"/>
      <c r="N510" s="63"/>
      <c r="O510" s="63"/>
      <c r="P510" s="63"/>
      <c r="Q510" s="63"/>
      <c r="R510" s="63"/>
      <c r="S510" s="63"/>
      <c r="T510" s="63"/>
      <c r="U510" s="63"/>
      <c r="V510" s="63"/>
      <c r="W510" s="63"/>
      <c r="X510" s="65"/>
      <c r="Y510" s="65"/>
      <c r="Z510" s="65"/>
      <c r="AA510" s="65"/>
      <c r="AB510" s="65"/>
      <c r="AC510" s="65"/>
      <c r="AD510" s="65"/>
      <c r="AE510" s="65"/>
      <c r="AF510" s="65"/>
      <c r="AG510" s="65"/>
      <c r="AH510" s="65"/>
      <c r="AI510" s="65"/>
      <c r="AJ510" s="63"/>
      <c r="AK510" s="63"/>
      <c r="AL510" s="63"/>
      <c r="AM510" s="63"/>
      <c r="AN510" s="63"/>
      <c r="AO510" s="63"/>
      <c r="AP510" s="63"/>
      <c r="AQ510" s="63"/>
      <c r="AR510" s="63"/>
      <c r="AS510" s="63"/>
      <c r="AT510" s="63"/>
      <c r="AU510" s="63"/>
    </row>
    <row r="511" ht="15.75" customHeight="1">
      <c r="D511" s="71"/>
      <c r="E511" s="71"/>
      <c r="F511" s="71"/>
      <c r="G511" s="63"/>
      <c r="H511" s="63"/>
      <c r="I511" s="63"/>
      <c r="J511" s="63"/>
      <c r="K511" s="63"/>
      <c r="L511" s="63"/>
      <c r="M511" s="63"/>
      <c r="N511" s="63"/>
      <c r="O511" s="63"/>
      <c r="P511" s="63"/>
      <c r="Q511" s="63"/>
      <c r="R511" s="63"/>
      <c r="S511" s="63"/>
      <c r="T511" s="63"/>
      <c r="U511" s="63"/>
      <c r="V511" s="63"/>
      <c r="W511" s="63"/>
      <c r="X511" s="65"/>
      <c r="Y511" s="65"/>
      <c r="Z511" s="65"/>
      <c r="AA511" s="65"/>
      <c r="AB511" s="65"/>
      <c r="AC511" s="65"/>
      <c r="AD511" s="65"/>
      <c r="AE511" s="65"/>
      <c r="AF511" s="65"/>
      <c r="AG511" s="65"/>
      <c r="AH511" s="65"/>
      <c r="AI511" s="65"/>
      <c r="AJ511" s="63"/>
      <c r="AK511" s="63"/>
      <c r="AL511" s="63"/>
      <c r="AM511" s="63"/>
      <c r="AN511" s="63"/>
      <c r="AO511" s="63"/>
      <c r="AP511" s="63"/>
      <c r="AQ511" s="63"/>
      <c r="AR511" s="63"/>
      <c r="AS511" s="63"/>
      <c r="AT511" s="63"/>
      <c r="AU511" s="63"/>
    </row>
    <row r="512" ht="15.75" customHeight="1">
      <c r="D512" s="71"/>
      <c r="E512" s="71"/>
      <c r="F512" s="71"/>
      <c r="G512" s="63"/>
      <c r="H512" s="63"/>
      <c r="I512" s="63"/>
      <c r="J512" s="63"/>
      <c r="K512" s="63"/>
      <c r="L512" s="63"/>
      <c r="M512" s="63"/>
      <c r="N512" s="63"/>
      <c r="O512" s="63"/>
      <c r="P512" s="63"/>
      <c r="Q512" s="63"/>
      <c r="R512" s="63"/>
      <c r="S512" s="63"/>
      <c r="T512" s="63"/>
      <c r="U512" s="63"/>
      <c r="V512" s="63"/>
      <c r="W512" s="63"/>
      <c r="X512" s="65"/>
      <c r="Y512" s="65"/>
      <c r="Z512" s="65"/>
      <c r="AA512" s="65"/>
      <c r="AB512" s="65"/>
      <c r="AC512" s="65"/>
      <c r="AD512" s="65"/>
      <c r="AE512" s="65"/>
      <c r="AF512" s="65"/>
      <c r="AG512" s="65"/>
      <c r="AH512" s="65"/>
      <c r="AI512" s="65"/>
      <c r="AJ512" s="63"/>
      <c r="AK512" s="63"/>
      <c r="AL512" s="63"/>
      <c r="AM512" s="63"/>
      <c r="AN512" s="63"/>
      <c r="AO512" s="63"/>
      <c r="AP512" s="63"/>
      <c r="AQ512" s="63"/>
      <c r="AR512" s="63"/>
      <c r="AS512" s="63"/>
      <c r="AT512" s="63"/>
      <c r="AU512" s="63"/>
    </row>
    <row r="513" ht="15.75" customHeight="1">
      <c r="D513" s="71"/>
      <c r="E513" s="71"/>
      <c r="F513" s="71"/>
      <c r="G513" s="63"/>
      <c r="H513" s="63"/>
      <c r="I513" s="63"/>
      <c r="J513" s="63"/>
      <c r="K513" s="63"/>
      <c r="L513" s="63"/>
      <c r="M513" s="63"/>
      <c r="N513" s="63"/>
      <c r="O513" s="63"/>
      <c r="P513" s="63"/>
      <c r="Q513" s="63"/>
      <c r="R513" s="63"/>
      <c r="S513" s="63"/>
      <c r="T513" s="63"/>
      <c r="U513" s="63"/>
      <c r="V513" s="63"/>
      <c r="W513" s="63"/>
      <c r="X513" s="65"/>
      <c r="Y513" s="65"/>
      <c r="Z513" s="65"/>
      <c r="AA513" s="65"/>
      <c r="AB513" s="65"/>
      <c r="AC513" s="65"/>
      <c r="AD513" s="65"/>
      <c r="AE513" s="65"/>
      <c r="AF513" s="65"/>
      <c r="AG513" s="65"/>
      <c r="AH513" s="65"/>
      <c r="AI513" s="65"/>
      <c r="AJ513" s="63"/>
      <c r="AK513" s="63"/>
      <c r="AL513" s="63"/>
      <c r="AM513" s="63"/>
      <c r="AN513" s="63"/>
      <c r="AO513" s="63"/>
      <c r="AP513" s="63"/>
      <c r="AQ513" s="63"/>
      <c r="AR513" s="63"/>
      <c r="AS513" s="63"/>
      <c r="AT513" s="63"/>
      <c r="AU513" s="63"/>
    </row>
    <row r="514" ht="15.75" customHeight="1">
      <c r="D514" s="71"/>
      <c r="E514" s="71"/>
      <c r="F514" s="71"/>
      <c r="G514" s="63"/>
      <c r="H514" s="63"/>
      <c r="I514" s="63"/>
      <c r="J514" s="63"/>
      <c r="K514" s="63"/>
      <c r="L514" s="63"/>
      <c r="M514" s="63"/>
      <c r="N514" s="63"/>
      <c r="O514" s="63"/>
      <c r="P514" s="63"/>
      <c r="Q514" s="63"/>
      <c r="R514" s="63"/>
      <c r="S514" s="63"/>
      <c r="T514" s="63"/>
      <c r="U514" s="63"/>
      <c r="V514" s="63"/>
      <c r="W514" s="63"/>
      <c r="X514" s="65"/>
      <c r="Y514" s="65"/>
      <c r="Z514" s="65"/>
      <c r="AA514" s="65"/>
      <c r="AB514" s="65"/>
      <c r="AC514" s="65"/>
      <c r="AD514" s="65"/>
      <c r="AE514" s="65"/>
      <c r="AF514" s="65"/>
      <c r="AG514" s="65"/>
      <c r="AH514" s="65"/>
      <c r="AI514" s="65"/>
      <c r="AJ514" s="63"/>
      <c r="AK514" s="63"/>
      <c r="AL514" s="63"/>
      <c r="AM514" s="63"/>
      <c r="AN514" s="63"/>
      <c r="AO514" s="63"/>
      <c r="AP514" s="63"/>
      <c r="AQ514" s="63"/>
      <c r="AR514" s="63"/>
      <c r="AS514" s="63"/>
      <c r="AT514" s="63"/>
      <c r="AU514" s="63"/>
    </row>
    <row r="515" ht="15.75" customHeight="1">
      <c r="D515" s="71"/>
      <c r="E515" s="71"/>
      <c r="F515" s="71"/>
      <c r="G515" s="63"/>
      <c r="H515" s="63"/>
      <c r="I515" s="63"/>
      <c r="J515" s="63"/>
      <c r="K515" s="63"/>
      <c r="L515" s="63"/>
      <c r="M515" s="63"/>
      <c r="N515" s="63"/>
      <c r="O515" s="63"/>
      <c r="P515" s="63"/>
      <c r="Q515" s="63"/>
      <c r="R515" s="63"/>
      <c r="S515" s="63"/>
      <c r="T515" s="63"/>
      <c r="U515" s="63"/>
      <c r="V515" s="63"/>
      <c r="W515" s="63"/>
      <c r="X515" s="65"/>
      <c r="Y515" s="65"/>
      <c r="Z515" s="65"/>
      <c r="AA515" s="65"/>
      <c r="AB515" s="65"/>
      <c r="AC515" s="65"/>
      <c r="AD515" s="65"/>
      <c r="AE515" s="65"/>
      <c r="AF515" s="65"/>
      <c r="AG515" s="65"/>
      <c r="AH515" s="65"/>
      <c r="AI515" s="65"/>
      <c r="AJ515" s="63"/>
      <c r="AK515" s="63"/>
      <c r="AL515" s="63"/>
      <c r="AM515" s="63"/>
      <c r="AN515" s="63"/>
      <c r="AO515" s="63"/>
      <c r="AP515" s="63"/>
      <c r="AQ515" s="63"/>
      <c r="AR515" s="63"/>
      <c r="AS515" s="63"/>
      <c r="AT515" s="63"/>
      <c r="AU515" s="63"/>
    </row>
    <row r="516" ht="15.75" customHeight="1">
      <c r="D516" s="71"/>
      <c r="E516" s="71"/>
      <c r="F516" s="71"/>
      <c r="G516" s="63"/>
      <c r="H516" s="63"/>
      <c r="I516" s="63"/>
      <c r="J516" s="63"/>
      <c r="K516" s="63"/>
      <c r="L516" s="63"/>
      <c r="M516" s="63"/>
      <c r="N516" s="63"/>
      <c r="O516" s="63"/>
      <c r="P516" s="63"/>
      <c r="Q516" s="63"/>
      <c r="R516" s="63"/>
      <c r="S516" s="63"/>
      <c r="T516" s="63"/>
      <c r="U516" s="63"/>
      <c r="V516" s="63"/>
      <c r="W516" s="63"/>
      <c r="X516" s="65"/>
      <c r="Y516" s="65"/>
      <c r="Z516" s="65"/>
      <c r="AA516" s="65"/>
      <c r="AB516" s="65"/>
      <c r="AC516" s="65"/>
      <c r="AD516" s="65"/>
      <c r="AE516" s="65"/>
      <c r="AF516" s="65"/>
      <c r="AG516" s="65"/>
      <c r="AH516" s="65"/>
      <c r="AI516" s="65"/>
      <c r="AJ516" s="63"/>
      <c r="AK516" s="63"/>
      <c r="AL516" s="63"/>
      <c r="AM516" s="63"/>
      <c r="AN516" s="63"/>
      <c r="AO516" s="63"/>
      <c r="AP516" s="63"/>
      <c r="AQ516" s="63"/>
      <c r="AR516" s="63"/>
      <c r="AS516" s="63"/>
      <c r="AT516" s="63"/>
      <c r="AU516" s="63"/>
    </row>
    <row r="517" ht="15.75" customHeight="1">
      <c r="D517" s="71"/>
      <c r="E517" s="71"/>
      <c r="F517" s="71"/>
      <c r="G517" s="63"/>
      <c r="H517" s="63"/>
      <c r="I517" s="63"/>
      <c r="J517" s="63"/>
      <c r="K517" s="63"/>
      <c r="L517" s="63"/>
      <c r="M517" s="63"/>
      <c r="N517" s="63"/>
      <c r="O517" s="63"/>
      <c r="P517" s="63"/>
      <c r="Q517" s="63"/>
      <c r="R517" s="63"/>
      <c r="S517" s="63"/>
      <c r="T517" s="63"/>
      <c r="U517" s="63"/>
      <c r="V517" s="63"/>
      <c r="W517" s="63"/>
      <c r="X517" s="65"/>
      <c r="Y517" s="65"/>
      <c r="Z517" s="65"/>
      <c r="AA517" s="65"/>
      <c r="AB517" s="65"/>
      <c r="AC517" s="65"/>
      <c r="AD517" s="65"/>
      <c r="AE517" s="65"/>
      <c r="AF517" s="65"/>
      <c r="AG517" s="65"/>
      <c r="AH517" s="65"/>
      <c r="AI517" s="65"/>
      <c r="AJ517" s="63"/>
      <c r="AK517" s="63"/>
      <c r="AL517" s="63"/>
      <c r="AM517" s="63"/>
      <c r="AN517" s="63"/>
      <c r="AO517" s="63"/>
      <c r="AP517" s="63"/>
      <c r="AQ517" s="63"/>
      <c r="AR517" s="63"/>
      <c r="AS517" s="63"/>
      <c r="AT517" s="63"/>
      <c r="AU517" s="63"/>
    </row>
    <row r="518" ht="15.75" customHeight="1">
      <c r="D518" s="71"/>
      <c r="E518" s="71"/>
      <c r="F518" s="71"/>
      <c r="G518" s="63"/>
      <c r="H518" s="63"/>
      <c r="I518" s="63"/>
      <c r="J518" s="63"/>
      <c r="K518" s="63"/>
      <c r="L518" s="63"/>
      <c r="M518" s="63"/>
      <c r="N518" s="63"/>
      <c r="O518" s="63"/>
      <c r="P518" s="63"/>
      <c r="Q518" s="63"/>
      <c r="R518" s="63"/>
      <c r="S518" s="63"/>
      <c r="T518" s="63"/>
      <c r="U518" s="63"/>
      <c r="V518" s="63"/>
      <c r="W518" s="63"/>
      <c r="X518" s="65"/>
      <c r="Y518" s="65"/>
      <c r="Z518" s="65"/>
      <c r="AA518" s="65"/>
      <c r="AB518" s="65"/>
      <c r="AC518" s="65"/>
      <c r="AD518" s="65"/>
      <c r="AE518" s="65"/>
      <c r="AF518" s="65"/>
      <c r="AG518" s="65"/>
      <c r="AH518" s="65"/>
      <c r="AI518" s="65"/>
      <c r="AJ518" s="63"/>
      <c r="AK518" s="63"/>
      <c r="AL518" s="63"/>
      <c r="AM518" s="63"/>
      <c r="AN518" s="63"/>
      <c r="AO518" s="63"/>
      <c r="AP518" s="63"/>
      <c r="AQ518" s="63"/>
      <c r="AR518" s="63"/>
      <c r="AS518" s="63"/>
      <c r="AT518" s="63"/>
      <c r="AU518" s="63"/>
    </row>
    <row r="519" ht="15.75" customHeight="1">
      <c r="D519" s="71"/>
      <c r="E519" s="71"/>
      <c r="F519" s="71"/>
      <c r="G519" s="63"/>
      <c r="H519" s="63"/>
      <c r="I519" s="63"/>
      <c r="J519" s="63"/>
      <c r="K519" s="63"/>
      <c r="L519" s="63"/>
      <c r="M519" s="63"/>
      <c r="N519" s="63"/>
      <c r="O519" s="63"/>
      <c r="P519" s="63"/>
      <c r="Q519" s="63"/>
      <c r="R519" s="63"/>
      <c r="S519" s="63"/>
      <c r="T519" s="63"/>
      <c r="U519" s="63"/>
      <c r="V519" s="63"/>
      <c r="W519" s="63"/>
      <c r="X519" s="65"/>
      <c r="Y519" s="65"/>
      <c r="Z519" s="65"/>
      <c r="AA519" s="65"/>
      <c r="AB519" s="65"/>
      <c r="AC519" s="65"/>
      <c r="AD519" s="65"/>
      <c r="AE519" s="65"/>
      <c r="AF519" s="65"/>
      <c r="AG519" s="65"/>
      <c r="AH519" s="65"/>
      <c r="AI519" s="65"/>
      <c r="AJ519" s="63"/>
      <c r="AK519" s="63"/>
      <c r="AL519" s="63"/>
      <c r="AM519" s="63"/>
      <c r="AN519" s="63"/>
      <c r="AO519" s="63"/>
      <c r="AP519" s="63"/>
      <c r="AQ519" s="63"/>
      <c r="AR519" s="63"/>
      <c r="AS519" s="63"/>
      <c r="AT519" s="63"/>
      <c r="AU519" s="63"/>
    </row>
    <row r="520" ht="15.75" customHeight="1">
      <c r="D520" s="71"/>
      <c r="E520" s="71"/>
      <c r="F520" s="71"/>
      <c r="G520" s="63"/>
      <c r="H520" s="63"/>
      <c r="I520" s="63"/>
      <c r="J520" s="63"/>
      <c r="K520" s="63"/>
      <c r="L520" s="63"/>
      <c r="M520" s="63"/>
      <c r="N520" s="63"/>
      <c r="O520" s="63"/>
      <c r="P520" s="63"/>
      <c r="Q520" s="63"/>
      <c r="R520" s="63"/>
      <c r="S520" s="63"/>
      <c r="T520" s="63"/>
      <c r="U520" s="63"/>
      <c r="V520" s="63"/>
      <c r="W520" s="63"/>
      <c r="X520" s="65"/>
      <c r="Y520" s="65"/>
      <c r="Z520" s="65"/>
      <c r="AA520" s="65"/>
      <c r="AB520" s="65"/>
      <c r="AC520" s="65"/>
      <c r="AD520" s="65"/>
      <c r="AE520" s="65"/>
      <c r="AF520" s="65"/>
      <c r="AG520" s="65"/>
      <c r="AH520" s="65"/>
      <c r="AI520" s="65"/>
      <c r="AJ520" s="63"/>
      <c r="AK520" s="63"/>
      <c r="AL520" s="63"/>
      <c r="AM520" s="63"/>
      <c r="AN520" s="63"/>
      <c r="AO520" s="63"/>
      <c r="AP520" s="63"/>
      <c r="AQ520" s="63"/>
      <c r="AR520" s="63"/>
      <c r="AS520" s="63"/>
      <c r="AT520" s="63"/>
      <c r="AU520" s="63"/>
    </row>
    <row r="521" ht="15.75" customHeight="1">
      <c r="D521" s="71"/>
      <c r="E521" s="71"/>
      <c r="F521" s="71"/>
      <c r="G521" s="63"/>
      <c r="H521" s="63"/>
      <c r="I521" s="63"/>
      <c r="J521" s="63"/>
      <c r="K521" s="63"/>
      <c r="L521" s="63"/>
      <c r="M521" s="63"/>
      <c r="N521" s="63"/>
      <c r="O521" s="63"/>
      <c r="P521" s="63"/>
      <c r="Q521" s="63"/>
      <c r="R521" s="63"/>
      <c r="S521" s="63"/>
      <c r="T521" s="63"/>
      <c r="U521" s="63"/>
      <c r="V521" s="63"/>
      <c r="W521" s="63"/>
      <c r="X521" s="65"/>
      <c r="Y521" s="65"/>
      <c r="Z521" s="65"/>
      <c r="AA521" s="65"/>
      <c r="AB521" s="65"/>
      <c r="AC521" s="65"/>
      <c r="AD521" s="65"/>
      <c r="AE521" s="65"/>
      <c r="AF521" s="65"/>
      <c r="AG521" s="65"/>
      <c r="AH521" s="65"/>
      <c r="AI521" s="65"/>
      <c r="AJ521" s="63"/>
      <c r="AK521" s="63"/>
      <c r="AL521" s="63"/>
      <c r="AM521" s="63"/>
      <c r="AN521" s="63"/>
      <c r="AO521" s="63"/>
      <c r="AP521" s="63"/>
      <c r="AQ521" s="63"/>
      <c r="AR521" s="63"/>
      <c r="AS521" s="63"/>
      <c r="AT521" s="63"/>
      <c r="AU521" s="63"/>
    </row>
    <row r="522" ht="15.75" customHeight="1">
      <c r="D522" s="71"/>
      <c r="E522" s="71"/>
      <c r="F522" s="71"/>
      <c r="G522" s="63"/>
      <c r="H522" s="63"/>
      <c r="I522" s="63"/>
      <c r="J522" s="63"/>
      <c r="K522" s="63"/>
      <c r="L522" s="63"/>
      <c r="M522" s="63"/>
      <c r="N522" s="63"/>
      <c r="O522" s="63"/>
      <c r="P522" s="63"/>
      <c r="Q522" s="63"/>
      <c r="R522" s="63"/>
      <c r="S522" s="63"/>
      <c r="T522" s="63"/>
      <c r="U522" s="63"/>
      <c r="V522" s="63"/>
      <c r="W522" s="63"/>
      <c r="X522" s="65"/>
      <c r="Y522" s="65"/>
      <c r="Z522" s="65"/>
      <c r="AA522" s="65"/>
      <c r="AB522" s="65"/>
      <c r="AC522" s="65"/>
      <c r="AD522" s="65"/>
      <c r="AE522" s="65"/>
      <c r="AF522" s="65"/>
      <c r="AG522" s="65"/>
      <c r="AH522" s="65"/>
      <c r="AI522" s="65"/>
      <c r="AJ522" s="63"/>
      <c r="AK522" s="63"/>
      <c r="AL522" s="63"/>
      <c r="AM522" s="63"/>
      <c r="AN522" s="63"/>
      <c r="AO522" s="63"/>
      <c r="AP522" s="63"/>
      <c r="AQ522" s="63"/>
      <c r="AR522" s="63"/>
      <c r="AS522" s="63"/>
      <c r="AT522" s="63"/>
      <c r="AU522" s="63"/>
    </row>
    <row r="523" ht="15.75" customHeight="1">
      <c r="D523" s="71"/>
      <c r="E523" s="71"/>
      <c r="F523" s="71"/>
      <c r="G523" s="63"/>
      <c r="H523" s="63"/>
      <c r="I523" s="63"/>
      <c r="J523" s="63"/>
      <c r="K523" s="63"/>
      <c r="L523" s="63"/>
      <c r="M523" s="63"/>
      <c r="N523" s="63"/>
      <c r="O523" s="63"/>
      <c r="P523" s="63"/>
      <c r="Q523" s="63"/>
      <c r="R523" s="63"/>
      <c r="S523" s="63"/>
      <c r="T523" s="63"/>
      <c r="U523" s="63"/>
      <c r="V523" s="63"/>
      <c r="W523" s="63"/>
      <c r="X523" s="65"/>
      <c r="Y523" s="65"/>
      <c r="Z523" s="65"/>
      <c r="AA523" s="65"/>
      <c r="AB523" s="65"/>
      <c r="AC523" s="65"/>
      <c r="AD523" s="65"/>
      <c r="AE523" s="65"/>
      <c r="AF523" s="65"/>
      <c r="AG523" s="65"/>
      <c r="AH523" s="65"/>
      <c r="AI523" s="65"/>
      <c r="AJ523" s="63"/>
      <c r="AK523" s="63"/>
      <c r="AL523" s="63"/>
      <c r="AM523" s="63"/>
      <c r="AN523" s="63"/>
      <c r="AO523" s="63"/>
      <c r="AP523" s="63"/>
      <c r="AQ523" s="63"/>
      <c r="AR523" s="63"/>
      <c r="AS523" s="63"/>
      <c r="AT523" s="63"/>
      <c r="AU523" s="63"/>
    </row>
    <row r="524" ht="15.75" customHeight="1">
      <c r="D524" s="71"/>
      <c r="E524" s="71"/>
      <c r="F524" s="71"/>
      <c r="G524" s="63"/>
      <c r="H524" s="63"/>
      <c r="I524" s="63"/>
      <c r="J524" s="63"/>
      <c r="K524" s="63"/>
      <c r="L524" s="63"/>
      <c r="M524" s="63"/>
      <c r="N524" s="63"/>
      <c r="O524" s="63"/>
      <c r="P524" s="63"/>
      <c r="Q524" s="63"/>
      <c r="R524" s="63"/>
      <c r="S524" s="63"/>
      <c r="T524" s="63"/>
      <c r="U524" s="63"/>
      <c r="V524" s="63"/>
      <c r="W524" s="63"/>
      <c r="X524" s="65"/>
      <c r="Y524" s="65"/>
      <c r="Z524" s="65"/>
      <c r="AA524" s="65"/>
      <c r="AB524" s="65"/>
      <c r="AC524" s="65"/>
      <c r="AD524" s="65"/>
      <c r="AE524" s="65"/>
      <c r="AF524" s="65"/>
      <c r="AG524" s="65"/>
      <c r="AH524" s="65"/>
      <c r="AI524" s="65"/>
      <c r="AJ524" s="63"/>
      <c r="AK524" s="63"/>
      <c r="AL524" s="63"/>
      <c r="AM524" s="63"/>
      <c r="AN524" s="63"/>
      <c r="AO524" s="63"/>
      <c r="AP524" s="63"/>
      <c r="AQ524" s="63"/>
      <c r="AR524" s="63"/>
      <c r="AS524" s="63"/>
      <c r="AT524" s="63"/>
      <c r="AU524" s="63"/>
    </row>
    <row r="525" ht="15.75" customHeight="1">
      <c r="D525" s="71"/>
      <c r="E525" s="71"/>
      <c r="F525" s="71"/>
      <c r="G525" s="63"/>
      <c r="H525" s="63"/>
      <c r="I525" s="63"/>
      <c r="J525" s="63"/>
      <c r="K525" s="63"/>
      <c r="L525" s="63"/>
      <c r="M525" s="63"/>
      <c r="N525" s="63"/>
      <c r="O525" s="63"/>
      <c r="P525" s="63"/>
      <c r="Q525" s="63"/>
      <c r="R525" s="63"/>
      <c r="S525" s="63"/>
      <c r="T525" s="63"/>
      <c r="U525" s="63"/>
      <c r="V525" s="63"/>
      <c r="W525" s="63"/>
      <c r="X525" s="65"/>
      <c r="Y525" s="65"/>
      <c r="Z525" s="65"/>
      <c r="AA525" s="65"/>
      <c r="AB525" s="65"/>
      <c r="AC525" s="65"/>
      <c r="AD525" s="65"/>
      <c r="AE525" s="65"/>
      <c r="AF525" s="65"/>
      <c r="AG525" s="65"/>
      <c r="AH525" s="65"/>
      <c r="AI525" s="65"/>
      <c r="AJ525" s="63"/>
      <c r="AK525" s="63"/>
      <c r="AL525" s="63"/>
      <c r="AM525" s="63"/>
      <c r="AN525" s="63"/>
      <c r="AO525" s="63"/>
      <c r="AP525" s="63"/>
      <c r="AQ525" s="63"/>
      <c r="AR525" s="63"/>
      <c r="AS525" s="63"/>
      <c r="AT525" s="63"/>
      <c r="AU525" s="63"/>
    </row>
    <row r="526" ht="15.75" customHeight="1">
      <c r="D526" s="71"/>
      <c r="E526" s="71"/>
      <c r="F526" s="71"/>
      <c r="G526" s="63"/>
      <c r="H526" s="63"/>
      <c r="I526" s="63"/>
      <c r="J526" s="63"/>
      <c r="K526" s="63"/>
      <c r="L526" s="63"/>
      <c r="M526" s="63"/>
      <c r="N526" s="63"/>
      <c r="O526" s="63"/>
      <c r="P526" s="63"/>
      <c r="Q526" s="63"/>
      <c r="R526" s="63"/>
      <c r="S526" s="63"/>
      <c r="T526" s="63"/>
      <c r="U526" s="63"/>
      <c r="V526" s="63"/>
      <c r="W526" s="63"/>
      <c r="X526" s="65"/>
      <c r="Y526" s="65"/>
      <c r="Z526" s="65"/>
      <c r="AA526" s="65"/>
      <c r="AB526" s="65"/>
      <c r="AC526" s="65"/>
      <c r="AD526" s="65"/>
      <c r="AE526" s="65"/>
      <c r="AF526" s="65"/>
      <c r="AG526" s="65"/>
      <c r="AH526" s="65"/>
      <c r="AI526" s="65"/>
      <c r="AJ526" s="63"/>
      <c r="AK526" s="63"/>
      <c r="AL526" s="63"/>
      <c r="AM526" s="63"/>
      <c r="AN526" s="63"/>
      <c r="AO526" s="63"/>
      <c r="AP526" s="63"/>
      <c r="AQ526" s="63"/>
      <c r="AR526" s="63"/>
      <c r="AS526" s="63"/>
      <c r="AT526" s="63"/>
      <c r="AU526" s="63"/>
    </row>
    <row r="527" ht="15.75" customHeight="1">
      <c r="D527" s="71"/>
      <c r="E527" s="71"/>
      <c r="F527" s="71"/>
      <c r="G527" s="63"/>
      <c r="H527" s="63"/>
      <c r="I527" s="63"/>
      <c r="J527" s="63"/>
      <c r="K527" s="63"/>
      <c r="L527" s="63"/>
      <c r="M527" s="63"/>
      <c r="N527" s="63"/>
      <c r="O527" s="63"/>
      <c r="P527" s="63"/>
      <c r="Q527" s="63"/>
      <c r="R527" s="63"/>
      <c r="S527" s="63"/>
      <c r="T527" s="63"/>
      <c r="U527" s="63"/>
      <c r="V527" s="63"/>
      <c r="W527" s="63"/>
      <c r="X527" s="65"/>
      <c r="Y527" s="65"/>
      <c r="Z527" s="65"/>
      <c r="AA527" s="65"/>
      <c r="AB527" s="65"/>
      <c r="AC527" s="65"/>
      <c r="AD527" s="65"/>
      <c r="AE527" s="65"/>
      <c r="AF527" s="65"/>
      <c r="AG527" s="65"/>
      <c r="AH527" s="65"/>
      <c r="AI527" s="65"/>
      <c r="AJ527" s="63"/>
      <c r="AK527" s="63"/>
      <c r="AL527" s="63"/>
      <c r="AM527" s="63"/>
      <c r="AN527" s="63"/>
      <c r="AO527" s="63"/>
      <c r="AP527" s="63"/>
      <c r="AQ527" s="63"/>
      <c r="AR527" s="63"/>
      <c r="AS527" s="63"/>
      <c r="AT527" s="63"/>
      <c r="AU527" s="63"/>
    </row>
    <row r="528" ht="15.75" customHeight="1">
      <c r="D528" s="71"/>
      <c r="E528" s="71"/>
      <c r="F528" s="71"/>
      <c r="G528" s="63"/>
      <c r="H528" s="63"/>
      <c r="I528" s="63"/>
      <c r="J528" s="63"/>
      <c r="K528" s="63"/>
      <c r="L528" s="63"/>
      <c r="M528" s="63"/>
      <c r="N528" s="63"/>
      <c r="O528" s="63"/>
      <c r="P528" s="63"/>
      <c r="Q528" s="63"/>
      <c r="R528" s="63"/>
      <c r="S528" s="63"/>
      <c r="T528" s="63"/>
      <c r="U528" s="63"/>
      <c r="V528" s="63"/>
      <c r="W528" s="63"/>
      <c r="X528" s="65"/>
      <c r="Y528" s="65"/>
      <c r="Z528" s="65"/>
      <c r="AA528" s="65"/>
      <c r="AB528" s="65"/>
      <c r="AC528" s="65"/>
      <c r="AD528" s="65"/>
      <c r="AE528" s="65"/>
      <c r="AF528" s="65"/>
      <c r="AG528" s="65"/>
      <c r="AH528" s="65"/>
      <c r="AI528" s="65"/>
      <c r="AJ528" s="63"/>
      <c r="AK528" s="63"/>
      <c r="AL528" s="63"/>
      <c r="AM528" s="63"/>
      <c r="AN528" s="63"/>
      <c r="AO528" s="63"/>
      <c r="AP528" s="63"/>
      <c r="AQ528" s="63"/>
      <c r="AR528" s="63"/>
      <c r="AS528" s="63"/>
      <c r="AT528" s="63"/>
      <c r="AU528" s="63"/>
    </row>
    <row r="529" ht="15.75" customHeight="1">
      <c r="D529" s="71"/>
      <c r="E529" s="71"/>
      <c r="F529" s="71"/>
      <c r="G529" s="63"/>
      <c r="H529" s="63"/>
      <c r="I529" s="63"/>
      <c r="J529" s="63"/>
      <c r="K529" s="63"/>
      <c r="L529" s="63"/>
      <c r="M529" s="63"/>
      <c r="N529" s="63"/>
      <c r="O529" s="63"/>
      <c r="P529" s="63"/>
      <c r="Q529" s="63"/>
      <c r="R529" s="63"/>
      <c r="S529" s="63"/>
      <c r="T529" s="63"/>
      <c r="U529" s="63"/>
      <c r="V529" s="63"/>
      <c r="W529" s="63"/>
      <c r="X529" s="65"/>
      <c r="Y529" s="65"/>
      <c r="Z529" s="65"/>
      <c r="AA529" s="65"/>
      <c r="AB529" s="65"/>
      <c r="AC529" s="65"/>
      <c r="AD529" s="65"/>
      <c r="AE529" s="65"/>
      <c r="AF529" s="65"/>
      <c r="AG529" s="65"/>
      <c r="AH529" s="65"/>
      <c r="AI529" s="65"/>
      <c r="AJ529" s="63"/>
      <c r="AK529" s="63"/>
      <c r="AL529" s="63"/>
      <c r="AM529" s="63"/>
      <c r="AN529" s="63"/>
      <c r="AO529" s="63"/>
      <c r="AP529" s="63"/>
      <c r="AQ529" s="63"/>
      <c r="AR529" s="63"/>
      <c r="AS529" s="63"/>
      <c r="AT529" s="63"/>
      <c r="AU529" s="63"/>
    </row>
    <row r="530" ht="15.75" customHeight="1">
      <c r="D530" s="71"/>
      <c r="E530" s="71"/>
      <c r="F530" s="71"/>
      <c r="G530" s="63"/>
      <c r="H530" s="63"/>
      <c r="I530" s="63"/>
      <c r="J530" s="63"/>
      <c r="K530" s="63"/>
      <c r="L530" s="63"/>
      <c r="M530" s="63"/>
      <c r="N530" s="63"/>
      <c r="O530" s="63"/>
      <c r="P530" s="63"/>
      <c r="Q530" s="63"/>
      <c r="R530" s="63"/>
      <c r="S530" s="63"/>
      <c r="T530" s="63"/>
      <c r="U530" s="63"/>
      <c r="V530" s="63"/>
      <c r="W530" s="63"/>
      <c r="X530" s="65"/>
      <c r="Y530" s="65"/>
      <c r="Z530" s="65"/>
      <c r="AA530" s="65"/>
      <c r="AB530" s="65"/>
      <c r="AC530" s="65"/>
      <c r="AD530" s="65"/>
      <c r="AE530" s="65"/>
      <c r="AF530" s="65"/>
      <c r="AG530" s="65"/>
      <c r="AH530" s="65"/>
      <c r="AI530" s="65"/>
      <c r="AJ530" s="63"/>
      <c r="AK530" s="63"/>
      <c r="AL530" s="63"/>
      <c r="AM530" s="63"/>
      <c r="AN530" s="63"/>
      <c r="AO530" s="63"/>
      <c r="AP530" s="63"/>
      <c r="AQ530" s="63"/>
      <c r="AR530" s="63"/>
      <c r="AS530" s="63"/>
      <c r="AT530" s="63"/>
      <c r="AU530" s="63"/>
    </row>
    <row r="531" ht="15.75" customHeight="1">
      <c r="D531" s="71"/>
      <c r="E531" s="71"/>
      <c r="F531" s="71"/>
      <c r="G531" s="63"/>
      <c r="H531" s="63"/>
      <c r="I531" s="63"/>
      <c r="J531" s="63"/>
      <c r="K531" s="63"/>
      <c r="L531" s="63"/>
      <c r="M531" s="63"/>
      <c r="N531" s="63"/>
      <c r="O531" s="63"/>
      <c r="P531" s="63"/>
      <c r="Q531" s="63"/>
      <c r="R531" s="63"/>
      <c r="S531" s="63"/>
      <c r="T531" s="63"/>
      <c r="U531" s="63"/>
      <c r="V531" s="63"/>
      <c r="W531" s="63"/>
      <c r="X531" s="65"/>
      <c r="Y531" s="65"/>
      <c r="Z531" s="65"/>
      <c r="AA531" s="65"/>
      <c r="AB531" s="65"/>
      <c r="AC531" s="65"/>
      <c r="AD531" s="65"/>
      <c r="AE531" s="65"/>
      <c r="AF531" s="65"/>
      <c r="AG531" s="65"/>
      <c r="AH531" s="65"/>
      <c r="AI531" s="65"/>
      <c r="AJ531" s="63"/>
      <c r="AK531" s="63"/>
      <c r="AL531" s="63"/>
      <c r="AM531" s="63"/>
      <c r="AN531" s="63"/>
      <c r="AO531" s="63"/>
      <c r="AP531" s="63"/>
      <c r="AQ531" s="63"/>
      <c r="AR531" s="63"/>
      <c r="AS531" s="63"/>
      <c r="AT531" s="63"/>
      <c r="AU531" s="63"/>
    </row>
    <row r="532" ht="15.75" customHeight="1">
      <c r="D532" s="71"/>
      <c r="E532" s="71"/>
      <c r="F532" s="71"/>
      <c r="G532" s="63"/>
      <c r="H532" s="63"/>
      <c r="I532" s="63"/>
      <c r="J532" s="63"/>
      <c r="K532" s="63"/>
      <c r="L532" s="63"/>
      <c r="M532" s="63"/>
      <c r="N532" s="63"/>
      <c r="O532" s="63"/>
      <c r="P532" s="63"/>
      <c r="Q532" s="63"/>
      <c r="R532" s="63"/>
      <c r="S532" s="63"/>
      <c r="T532" s="63"/>
      <c r="U532" s="63"/>
      <c r="V532" s="63"/>
      <c r="W532" s="63"/>
      <c r="X532" s="65"/>
      <c r="Y532" s="65"/>
      <c r="Z532" s="65"/>
      <c r="AA532" s="65"/>
      <c r="AB532" s="65"/>
      <c r="AC532" s="65"/>
      <c r="AD532" s="65"/>
      <c r="AE532" s="65"/>
      <c r="AF532" s="65"/>
      <c r="AG532" s="65"/>
      <c r="AH532" s="65"/>
      <c r="AI532" s="65"/>
      <c r="AJ532" s="63"/>
      <c r="AK532" s="63"/>
      <c r="AL532" s="63"/>
      <c r="AM532" s="63"/>
      <c r="AN532" s="63"/>
      <c r="AO532" s="63"/>
      <c r="AP532" s="63"/>
      <c r="AQ532" s="63"/>
      <c r="AR532" s="63"/>
      <c r="AS532" s="63"/>
      <c r="AT532" s="63"/>
      <c r="AU532" s="63"/>
    </row>
    <row r="533" ht="15.75" customHeight="1">
      <c r="D533" s="71"/>
      <c r="E533" s="71"/>
      <c r="F533" s="71"/>
      <c r="G533" s="63"/>
      <c r="H533" s="63"/>
      <c r="I533" s="63"/>
      <c r="J533" s="63"/>
      <c r="K533" s="63"/>
      <c r="L533" s="63"/>
      <c r="M533" s="63"/>
      <c r="N533" s="63"/>
      <c r="O533" s="63"/>
      <c r="P533" s="63"/>
      <c r="Q533" s="63"/>
      <c r="R533" s="63"/>
      <c r="S533" s="63"/>
      <c r="T533" s="63"/>
      <c r="U533" s="63"/>
      <c r="V533" s="63"/>
      <c r="W533" s="63"/>
      <c r="X533" s="65"/>
      <c r="Y533" s="65"/>
      <c r="Z533" s="65"/>
      <c r="AA533" s="65"/>
      <c r="AB533" s="65"/>
      <c r="AC533" s="65"/>
      <c r="AD533" s="65"/>
      <c r="AE533" s="65"/>
      <c r="AF533" s="65"/>
      <c r="AG533" s="65"/>
      <c r="AH533" s="65"/>
      <c r="AI533" s="65"/>
      <c r="AJ533" s="63"/>
      <c r="AK533" s="63"/>
      <c r="AL533" s="63"/>
      <c r="AM533" s="63"/>
      <c r="AN533" s="63"/>
      <c r="AO533" s="63"/>
      <c r="AP533" s="63"/>
      <c r="AQ533" s="63"/>
      <c r="AR533" s="63"/>
      <c r="AS533" s="63"/>
      <c r="AT533" s="63"/>
      <c r="AU533" s="63"/>
    </row>
    <row r="534" ht="15.75" customHeight="1">
      <c r="D534" s="71"/>
      <c r="E534" s="71"/>
      <c r="F534" s="71"/>
      <c r="G534" s="63"/>
      <c r="H534" s="63"/>
      <c r="I534" s="63"/>
      <c r="J534" s="63"/>
      <c r="K534" s="63"/>
      <c r="L534" s="63"/>
      <c r="M534" s="63"/>
      <c r="N534" s="63"/>
      <c r="O534" s="63"/>
      <c r="P534" s="63"/>
      <c r="Q534" s="63"/>
      <c r="R534" s="63"/>
      <c r="S534" s="63"/>
      <c r="T534" s="63"/>
      <c r="U534" s="63"/>
      <c r="V534" s="63"/>
      <c r="W534" s="63"/>
      <c r="X534" s="65"/>
      <c r="Y534" s="65"/>
      <c r="Z534" s="65"/>
      <c r="AA534" s="65"/>
      <c r="AB534" s="65"/>
      <c r="AC534" s="65"/>
      <c r="AD534" s="65"/>
      <c r="AE534" s="65"/>
      <c r="AF534" s="65"/>
      <c r="AG534" s="65"/>
      <c r="AH534" s="65"/>
      <c r="AI534" s="65"/>
      <c r="AJ534" s="63"/>
      <c r="AK534" s="63"/>
      <c r="AL534" s="63"/>
      <c r="AM534" s="63"/>
      <c r="AN534" s="63"/>
      <c r="AO534" s="63"/>
      <c r="AP534" s="63"/>
      <c r="AQ534" s="63"/>
      <c r="AR534" s="63"/>
      <c r="AS534" s="63"/>
      <c r="AT534" s="63"/>
      <c r="AU534" s="63"/>
    </row>
    <row r="535" ht="15.75" customHeight="1">
      <c r="D535" s="71"/>
      <c r="E535" s="71"/>
      <c r="F535" s="71"/>
      <c r="G535" s="63"/>
      <c r="H535" s="63"/>
      <c r="I535" s="63"/>
      <c r="J535" s="63"/>
      <c r="K535" s="63"/>
      <c r="L535" s="63"/>
      <c r="M535" s="63"/>
      <c r="N535" s="63"/>
      <c r="O535" s="63"/>
      <c r="P535" s="63"/>
      <c r="Q535" s="63"/>
      <c r="R535" s="63"/>
      <c r="S535" s="63"/>
      <c r="T535" s="63"/>
      <c r="U535" s="63"/>
      <c r="V535" s="63"/>
      <c r="W535" s="63"/>
      <c r="X535" s="65"/>
      <c r="Y535" s="65"/>
      <c r="Z535" s="65"/>
      <c r="AA535" s="65"/>
      <c r="AB535" s="65"/>
      <c r="AC535" s="65"/>
      <c r="AD535" s="65"/>
      <c r="AE535" s="65"/>
      <c r="AF535" s="65"/>
      <c r="AG535" s="65"/>
      <c r="AH535" s="65"/>
      <c r="AI535" s="65"/>
      <c r="AJ535" s="63"/>
      <c r="AK535" s="63"/>
      <c r="AL535" s="63"/>
      <c r="AM535" s="63"/>
      <c r="AN535" s="63"/>
      <c r="AO535" s="63"/>
      <c r="AP535" s="63"/>
      <c r="AQ535" s="63"/>
      <c r="AR535" s="63"/>
      <c r="AS535" s="63"/>
      <c r="AT535" s="63"/>
      <c r="AU535" s="63"/>
    </row>
    <row r="536" ht="15.75" customHeight="1">
      <c r="D536" s="71"/>
      <c r="E536" s="71"/>
      <c r="F536" s="71"/>
      <c r="G536" s="63"/>
      <c r="H536" s="63"/>
      <c r="I536" s="63"/>
      <c r="J536" s="63"/>
      <c r="K536" s="63"/>
      <c r="L536" s="63"/>
      <c r="M536" s="63"/>
      <c r="N536" s="63"/>
      <c r="O536" s="63"/>
      <c r="P536" s="63"/>
      <c r="Q536" s="63"/>
      <c r="R536" s="63"/>
      <c r="S536" s="63"/>
      <c r="T536" s="63"/>
      <c r="U536" s="63"/>
      <c r="V536" s="63"/>
      <c r="W536" s="63"/>
      <c r="X536" s="65"/>
      <c r="Y536" s="65"/>
      <c r="Z536" s="65"/>
      <c r="AA536" s="65"/>
      <c r="AB536" s="65"/>
      <c r="AC536" s="65"/>
      <c r="AD536" s="65"/>
      <c r="AE536" s="65"/>
      <c r="AF536" s="65"/>
      <c r="AG536" s="65"/>
      <c r="AH536" s="65"/>
      <c r="AI536" s="65"/>
      <c r="AJ536" s="63"/>
      <c r="AK536" s="63"/>
      <c r="AL536" s="63"/>
      <c r="AM536" s="63"/>
      <c r="AN536" s="63"/>
      <c r="AO536" s="63"/>
      <c r="AP536" s="63"/>
      <c r="AQ536" s="63"/>
      <c r="AR536" s="63"/>
      <c r="AS536" s="63"/>
      <c r="AT536" s="63"/>
      <c r="AU536" s="63"/>
    </row>
    <row r="537" ht="15.75" customHeight="1">
      <c r="D537" s="71"/>
      <c r="E537" s="71"/>
      <c r="F537" s="71"/>
      <c r="G537" s="63"/>
      <c r="H537" s="63"/>
      <c r="I537" s="63"/>
      <c r="J537" s="63"/>
      <c r="K537" s="63"/>
      <c r="L537" s="63"/>
      <c r="M537" s="63"/>
      <c r="N537" s="63"/>
      <c r="O537" s="63"/>
      <c r="P537" s="63"/>
      <c r="Q537" s="63"/>
      <c r="R537" s="63"/>
      <c r="S537" s="63"/>
      <c r="T537" s="63"/>
      <c r="U537" s="63"/>
      <c r="V537" s="63"/>
      <c r="W537" s="63"/>
      <c r="X537" s="65"/>
      <c r="Y537" s="65"/>
      <c r="Z537" s="65"/>
      <c r="AA537" s="65"/>
      <c r="AB537" s="65"/>
      <c r="AC537" s="65"/>
      <c r="AD537" s="65"/>
      <c r="AE537" s="65"/>
      <c r="AF537" s="65"/>
      <c r="AG537" s="65"/>
      <c r="AH537" s="65"/>
      <c r="AI537" s="65"/>
      <c r="AJ537" s="63"/>
      <c r="AK537" s="63"/>
      <c r="AL537" s="63"/>
      <c r="AM537" s="63"/>
      <c r="AN537" s="63"/>
      <c r="AO537" s="63"/>
      <c r="AP537" s="63"/>
      <c r="AQ537" s="63"/>
      <c r="AR537" s="63"/>
      <c r="AS537" s="63"/>
      <c r="AT537" s="63"/>
      <c r="AU537" s="63"/>
    </row>
    <row r="538" ht="15.75" customHeight="1">
      <c r="D538" s="71"/>
      <c r="E538" s="71"/>
      <c r="F538" s="71"/>
      <c r="G538" s="63"/>
      <c r="H538" s="63"/>
      <c r="I538" s="63"/>
      <c r="J538" s="63"/>
      <c r="K538" s="63"/>
      <c r="L538" s="63"/>
      <c r="M538" s="63"/>
      <c r="N538" s="63"/>
      <c r="O538" s="63"/>
      <c r="P538" s="63"/>
      <c r="Q538" s="63"/>
      <c r="R538" s="63"/>
      <c r="S538" s="63"/>
      <c r="T538" s="63"/>
      <c r="U538" s="63"/>
      <c r="V538" s="63"/>
      <c r="W538" s="63"/>
      <c r="X538" s="65"/>
      <c r="Y538" s="65"/>
      <c r="Z538" s="65"/>
      <c r="AA538" s="65"/>
      <c r="AB538" s="65"/>
      <c r="AC538" s="65"/>
      <c r="AD538" s="65"/>
      <c r="AE538" s="65"/>
      <c r="AF538" s="65"/>
      <c r="AG538" s="65"/>
      <c r="AH538" s="65"/>
      <c r="AI538" s="65"/>
      <c r="AJ538" s="63"/>
      <c r="AK538" s="63"/>
      <c r="AL538" s="63"/>
      <c r="AM538" s="63"/>
      <c r="AN538" s="63"/>
      <c r="AO538" s="63"/>
      <c r="AP538" s="63"/>
      <c r="AQ538" s="63"/>
      <c r="AR538" s="63"/>
      <c r="AS538" s="63"/>
      <c r="AT538" s="63"/>
      <c r="AU538" s="63"/>
    </row>
    <row r="539" ht="15.75" customHeight="1">
      <c r="D539" s="71"/>
      <c r="E539" s="71"/>
      <c r="F539" s="71"/>
      <c r="G539" s="63"/>
      <c r="H539" s="63"/>
      <c r="I539" s="63"/>
      <c r="J539" s="63"/>
      <c r="K539" s="63"/>
      <c r="L539" s="63"/>
      <c r="M539" s="63"/>
      <c r="N539" s="63"/>
      <c r="O539" s="63"/>
      <c r="P539" s="63"/>
      <c r="Q539" s="63"/>
      <c r="R539" s="63"/>
      <c r="S539" s="63"/>
      <c r="T539" s="63"/>
      <c r="U539" s="63"/>
      <c r="V539" s="63"/>
      <c r="W539" s="63"/>
      <c r="X539" s="65"/>
      <c r="Y539" s="65"/>
      <c r="Z539" s="65"/>
      <c r="AA539" s="65"/>
      <c r="AB539" s="65"/>
      <c r="AC539" s="65"/>
      <c r="AD539" s="65"/>
      <c r="AE539" s="65"/>
      <c r="AF539" s="65"/>
      <c r="AG539" s="65"/>
      <c r="AH539" s="65"/>
      <c r="AI539" s="65"/>
      <c r="AJ539" s="63"/>
      <c r="AK539" s="63"/>
      <c r="AL539" s="63"/>
      <c r="AM539" s="63"/>
      <c r="AN539" s="63"/>
      <c r="AO539" s="63"/>
      <c r="AP539" s="63"/>
      <c r="AQ539" s="63"/>
      <c r="AR539" s="63"/>
      <c r="AS539" s="63"/>
      <c r="AT539" s="63"/>
      <c r="AU539" s="63"/>
    </row>
    <row r="540" ht="15.75" customHeight="1">
      <c r="D540" s="71"/>
      <c r="E540" s="71"/>
      <c r="F540" s="71"/>
      <c r="G540" s="63"/>
      <c r="H540" s="63"/>
      <c r="I540" s="63"/>
      <c r="J540" s="63"/>
      <c r="K540" s="63"/>
      <c r="L540" s="63"/>
      <c r="M540" s="63"/>
      <c r="N540" s="63"/>
      <c r="O540" s="63"/>
      <c r="P540" s="63"/>
      <c r="Q540" s="63"/>
      <c r="R540" s="63"/>
      <c r="S540" s="63"/>
      <c r="T540" s="63"/>
      <c r="U540" s="63"/>
      <c r="V540" s="63"/>
      <c r="W540" s="63"/>
      <c r="X540" s="65"/>
      <c r="Y540" s="65"/>
      <c r="Z540" s="65"/>
      <c r="AA540" s="65"/>
      <c r="AB540" s="65"/>
      <c r="AC540" s="65"/>
      <c r="AD540" s="65"/>
      <c r="AE540" s="65"/>
      <c r="AF540" s="65"/>
      <c r="AG540" s="65"/>
      <c r="AH540" s="65"/>
      <c r="AI540" s="65"/>
      <c r="AJ540" s="63"/>
      <c r="AK540" s="63"/>
      <c r="AL540" s="63"/>
      <c r="AM540" s="63"/>
      <c r="AN540" s="63"/>
      <c r="AO540" s="63"/>
      <c r="AP540" s="63"/>
      <c r="AQ540" s="63"/>
      <c r="AR540" s="63"/>
      <c r="AS540" s="63"/>
      <c r="AT540" s="63"/>
      <c r="AU540" s="63"/>
    </row>
    <row r="541" ht="15.75" customHeight="1">
      <c r="D541" s="71"/>
      <c r="E541" s="71"/>
      <c r="F541" s="71"/>
      <c r="G541" s="63"/>
      <c r="H541" s="63"/>
      <c r="I541" s="63"/>
      <c r="J541" s="63"/>
      <c r="K541" s="63"/>
      <c r="L541" s="63"/>
      <c r="M541" s="63"/>
      <c r="N541" s="63"/>
      <c r="O541" s="63"/>
      <c r="P541" s="63"/>
      <c r="Q541" s="63"/>
      <c r="R541" s="63"/>
      <c r="S541" s="63"/>
      <c r="T541" s="63"/>
      <c r="U541" s="63"/>
      <c r="V541" s="63"/>
      <c r="W541" s="63"/>
      <c r="X541" s="65"/>
      <c r="Y541" s="65"/>
      <c r="Z541" s="65"/>
      <c r="AA541" s="65"/>
      <c r="AB541" s="65"/>
      <c r="AC541" s="65"/>
      <c r="AD541" s="65"/>
      <c r="AE541" s="65"/>
      <c r="AF541" s="65"/>
      <c r="AG541" s="65"/>
      <c r="AH541" s="65"/>
      <c r="AI541" s="65"/>
      <c r="AJ541" s="63"/>
      <c r="AK541" s="63"/>
      <c r="AL541" s="63"/>
      <c r="AM541" s="63"/>
      <c r="AN541" s="63"/>
      <c r="AO541" s="63"/>
      <c r="AP541" s="63"/>
      <c r="AQ541" s="63"/>
      <c r="AR541" s="63"/>
      <c r="AS541" s="63"/>
      <c r="AT541" s="63"/>
      <c r="AU541" s="63"/>
    </row>
    <row r="542" ht="15.75" customHeight="1">
      <c r="D542" s="71"/>
      <c r="E542" s="71"/>
      <c r="F542" s="71"/>
      <c r="G542" s="63"/>
      <c r="H542" s="63"/>
      <c r="I542" s="63"/>
      <c r="J542" s="63"/>
      <c r="K542" s="63"/>
      <c r="L542" s="63"/>
      <c r="M542" s="63"/>
      <c r="N542" s="63"/>
      <c r="O542" s="63"/>
      <c r="P542" s="63"/>
      <c r="Q542" s="63"/>
      <c r="R542" s="63"/>
      <c r="S542" s="63"/>
      <c r="T542" s="63"/>
      <c r="U542" s="63"/>
      <c r="V542" s="63"/>
      <c r="W542" s="63"/>
      <c r="X542" s="65"/>
      <c r="Y542" s="65"/>
      <c r="Z542" s="65"/>
      <c r="AA542" s="65"/>
      <c r="AB542" s="65"/>
      <c r="AC542" s="65"/>
      <c r="AD542" s="65"/>
      <c r="AE542" s="65"/>
      <c r="AF542" s="65"/>
      <c r="AG542" s="65"/>
      <c r="AH542" s="65"/>
      <c r="AI542" s="65"/>
      <c r="AJ542" s="63"/>
      <c r="AK542" s="63"/>
      <c r="AL542" s="63"/>
      <c r="AM542" s="63"/>
      <c r="AN542" s="63"/>
      <c r="AO542" s="63"/>
      <c r="AP542" s="63"/>
      <c r="AQ542" s="63"/>
      <c r="AR542" s="63"/>
      <c r="AS542" s="63"/>
      <c r="AT542" s="63"/>
      <c r="AU542" s="63"/>
    </row>
    <row r="543" ht="15.75" customHeight="1">
      <c r="D543" s="71"/>
      <c r="E543" s="71"/>
      <c r="F543" s="71"/>
      <c r="G543" s="63"/>
      <c r="H543" s="63"/>
      <c r="I543" s="63"/>
      <c r="J543" s="63"/>
      <c r="K543" s="63"/>
      <c r="L543" s="63"/>
      <c r="M543" s="63"/>
      <c r="N543" s="63"/>
      <c r="O543" s="63"/>
      <c r="P543" s="63"/>
      <c r="Q543" s="63"/>
      <c r="R543" s="63"/>
      <c r="S543" s="63"/>
      <c r="T543" s="63"/>
      <c r="U543" s="63"/>
      <c r="V543" s="63"/>
      <c r="W543" s="63"/>
      <c r="X543" s="65"/>
      <c r="Y543" s="65"/>
      <c r="Z543" s="65"/>
      <c r="AA543" s="65"/>
      <c r="AB543" s="65"/>
      <c r="AC543" s="65"/>
      <c r="AD543" s="65"/>
      <c r="AE543" s="65"/>
      <c r="AF543" s="65"/>
      <c r="AG543" s="65"/>
      <c r="AH543" s="65"/>
      <c r="AI543" s="65"/>
      <c r="AJ543" s="63"/>
      <c r="AK543" s="63"/>
      <c r="AL543" s="63"/>
      <c r="AM543" s="63"/>
      <c r="AN543" s="63"/>
      <c r="AO543" s="63"/>
      <c r="AP543" s="63"/>
      <c r="AQ543" s="63"/>
      <c r="AR543" s="63"/>
      <c r="AS543" s="63"/>
      <c r="AT543" s="63"/>
      <c r="AU543" s="63"/>
    </row>
    <row r="544" ht="15.75" customHeight="1">
      <c r="D544" s="71"/>
      <c r="E544" s="71"/>
      <c r="F544" s="71"/>
      <c r="G544" s="63"/>
      <c r="H544" s="63"/>
      <c r="I544" s="63"/>
      <c r="J544" s="63"/>
      <c r="K544" s="63"/>
      <c r="L544" s="63"/>
      <c r="M544" s="63"/>
      <c r="N544" s="63"/>
      <c r="O544" s="63"/>
      <c r="P544" s="63"/>
      <c r="Q544" s="63"/>
      <c r="R544" s="63"/>
      <c r="S544" s="63"/>
      <c r="T544" s="63"/>
      <c r="U544" s="63"/>
      <c r="V544" s="63"/>
      <c r="W544" s="63"/>
      <c r="X544" s="65"/>
      <c r="Y544" s="65"/>
      <c r="Z544" s="65"/>
      <c r="AA544" s="65"/>
      <c r="AB544" s="65"/>
      <c r="AC544" s="65"/>
      <c r="AD544" s="65"/>
      <c r="AE544" s="65"/>
      <c r="AF544" s="65"/>
      <c r="AG544" s="65"/>
      <c r="AH544" s="65"/>
      <c r="AI544" s="65"/>
      <c r="AJ544" s="63"/>
      <c r="AK544" s="63"/>
      <c r="AL544" s="63"/>
      <c r="AM544" s="63"/>
      <c r="AN544" s="63"/>
      <c r="AO544" s="63"/>
      <c r="AP544" s="63"/>
      <c r="AQ544" s="63"/>
      <c r="AR544" s="63"/>
      <c r="AS544" s="63"/>
      <c r="AT544" s="63"/>
      <c r="AU544" s="63"/>
    </row>
    <row r="545" ht="15.75" customHeight="1">
      <c r="D545" s="71"/>
      <c r="E545" s="71"/>
      <c r="F545" s="71"/>
      <c r="G545" s="63"/>
      <c r="H545" s="63"/>
      <c r="I545" s="63"/>
      <c r="J545" s="63"/>
      <c r="K545" s="63"/>
      <c r="L545" s="63"/>
      <c r="M545" s="63"/>
      <c r="N545" s="63"/>
      <c r="O545" s="63"/>
      <c r="P545" s="63"/>
      <c r="Q545" s="63"/>
      <c r="R545" s="63"/>
      <c r="S545" s="63"/>
      <c r="T545" s="63"/>
      <c r="U545" s="63"/>
      <c r="V545" s="63"/>
      <c r="W545" s="63"/>
      <c r="X545" s="65"/>
      <c r="Y545" s="65"/>
      <c r="Z545" s="65"/>
      <c r="AA545" s="65"/>
      <c r="AB545" s="65"/>
      <c r="AC545" s="65"/>
      <c r="AD545" s="65"/>
      <c r="AE545" s="65"/>
      <c r="AF545" s="65"/>
      <c r="AG545" s="65"/>
      <c r="AH545" s="65"/>
      <c r="AI545" s="65"/>
      <c r="AJ545" s="63"/>
      <c r="AK545" s="63"/>
      <c r="AL545" s="63"/>
      <c r="AM545" s="63"/>
      <c r="AN545" s="63"/>
      <c r="AO545" s="63"/>
      <c r="AP545" s="63"/>
      <c r="AQ545" s="63"/>
      <c r="AR545" s="63"/>
      <c r="AS545" s="63"/>
      <c r="AT545" s="63"/>
      <c r="AU545" s="63"/>
    </row>
    <row r="546" ht="15.75" customHeight="1">
      <c r="D546" s="71"/>
      <c r="E546" s="71"/>
      <c r="F546" s="71"/>
      <c r="G546" s="63"/>
      <c r="H546" s="63"/>
      <c r="I546" s="63"/>
      <c r="J546" s="63"/>
      <c r="K546" s="63"/>
      <c r="L546" s="63"/>
      <c r="M546" s="63"/>
      <c r="N546" s="63"/>
      <c r="O546" s="63"/>
      <c r="P546" s="63"/>
      <c r="Q546" s="63"/>
      <c r="R546" s="63"/>
      <c r="S546" s="63"/>
      <c r="T546" s="63"/>
      <c r="U546" s="63"/>
      <c r="V546" s="63"/>
      <c r="W546" s="63"/>
      <c r="X546" s="65"/>
      <c r="Y546" s="65"/>
      <c r="Z546" s="65"/>
      <c r="AA546" s="65"/>
      <c r="AB546" s="65"/>
      <c r="AC546" s="65"/>
      <c r="AD546" s="65"/>
      <c r="AE546" s="65"/>
      <c r="AF546" s="65"/>
      <c r="AG546" s="65"/>
      <c r="AH546" s="65"/>
      <c r="AI546" s="65"/>
      <c r="AJ546" s="63"/>
      <c r="AK546" s="63"/>
      <c r="AL546" s="63"/>
      <c r="AM546" s="63"/>
      <c r="AN546" s="63"/>
      <c r="AO546" s="63"/>
      <c r="AP546" s="63"/>
      <c r="AQ546" s="63"/>
      <c r="AR546" s="63"/>
      <c r="AS546" s="63"/>
      <c r="AT546" s="63"/>
      <c r="AU546" s="63"/>
    </row>
    <row r="547" ht="15.75" customHeight="1">
      <c r="D547" s="71"/>
      <c r="E547" s="71"/>
      <c r="F547" s="71"/>
      <c r="G547" s="63"/>
      <c r="H547" s="63"/>
      <c r="I547" s="63"/>
      <c r="J547" s="63"/>
      <c r="K547" s="63"/>
      <c r="L547" s="63"/>
      <c r="M547" s="63"/>
      <c r="N547" s="63"/>
      <c r="O547" s="63"/>
      <c r="P547" s="63"/>
      <c r="Q547" s="63"/>
      <c r="R547" s="63"/>
      <c r="S547" s="63"/>
      <c r="T547" s="63"/>
      <c r="U547" s="63"/>
      <c r="V547" s="63"/>
      <c r="W547" s="63"/>
      <c r="X547" s="65"/>
      <c r="Y547" s="65"/>
      <c r="Z547" s="65"/>
      <c r="AA547" s="65"/>
      <c r="AB547" s="65"/>
      <c r="AC547" s="65"/>
      <c r="AD547" s="65"/>
      <c r="AE547" s="65"/>
      <c r="AF547" s="65"/>
      <c r="AG547" s="65"/>
      <c r="AH547" s="65"/>
      <c r="AI547" s="65"/>
      <c r="AJ547" s="63"/>
      <c r="AK547" s="63"/>
      <c r="AL547" s="63"/>
      <c r="AM547" s="63"/>
      <c r="AN547" s="63"/>
      <c r="AO547" s="63"/>
      <c r="AP547" s="63"/>
      <c r="AQ547" s="63"/>
      <c r="AR547" s="63"/>
      <c r="AS547" s="63"/>
      <c r="AT547" s="63"/>
      <c r="AU547" s="63"/>
    </row>
    <row r="548" ht="15.75" customHeight="1">
      <c r="D548" s="71"/>
      <c r="E548" s="71"/>
      <c r="F548" s="71"/>
      <c r="G548" s="63"/>
      <c r="H548" s="63"/>
      <c r="I548" s="63"/>
      <c r="J548" s="63"/>
      <c r="K548" s="63"/>
      <c r="L548" s="63"/>
      <c r="M548" s="63"/>
      <c r="N548" s="63"/>
      <c r="O548" s="63"/>
      <c r="P548" s="63"/>
      <c r="Q548" s="63"/>
      <c r="R548" s="63"/>
      <c r="S548" s="63"/>
      <c r="T548" s="63"/>
      <c r="U548" s="63"/>
      <c r="V548" s="63"/>
      <c r="W548" s="63"/>
      <c r="X548" s="65"/>
      <c r="Y548" s="65"/>
      <c r="Z548" s="65"/>
      <c r="AA548" s="65"/>
      <c r="AB548" s="65"/>
      <c r="AC548" s="65"/>
      <c r="AD548" s="65"/>
      <c r="AE548" s="65"/>
      <c r="AF548" s="65"/>
      <c r="AG548" s="65"/>
      <c r="AH548" s="65"/>
      <c r="AI548" s="65"/>
      <c r="AJ548" s="63"/>
      <c r="AK548" s="63"/>
      <c r="AL548" s="63"/>
      <c r="AM548" s="63"/>
      <c r="AN548" s="63"/>
      <c r="AO548" s="63"/>
      <c r="AP548" s="63"/>
      <c r="AQ548" s="63"/>
      <c r="AR548" s="63"/>
      <c r="AS548" s="63"/>
      <c r="AT548" s="63"/>
      <c r="AU548" s="63"/>
    </row>
    <row r="549" ht="15.75" customHeight="1">
      <c r="D549" s="71"/>
      <c r="E549" s="71"/>
      <c r="F549" s="71"/>
      <c r="G549" s="63"/>
      <c r="H549" s="63"/>
      <c r="I549" s="63"/>
      <c r="J549" s="63"/>
      <c r="K549" s="63"/>
      <c r="L549" s="63"/>
      <c r="M549" s="63"/>
      <c r="N549" s="63"/>
      <c r="O549" s="63"/>
      <c r="P549" s="63"/>
      <c r="Q549" s="63"/>
      <c r="R549" s="63"/>
      <c r="S549" s="63"/>
      <c r="T549" s="63"/>
      <c r="U549" s="63"/>
      <c r="V549" s="63"/>
      <c r="W549" s="63"/>
      <c r="X549" s="65"/>
      <c r="Y549" s="65"/>
      <c r="Z549" s="65"/>
      <c r="AA549" s="65"/>
      <c r="AB549" s="65"/>
      <c r="AC549" s="65"/>
      <c r="AD549" s="65"/>
      <c r="AE549" s="65"/>
      <c r="AF549" s="65"/>
      <c r="AG549" s="65"/>
      <c r="AH549" s="65"/>
      <c r="AI549" s="65"/>
      <c r="AJ549" s="63"/>
      <c r="AK549" s="63"/>
      <c r="AL549" s="63"/>
      <c r="AM549" s="63"/>
      <c r="AN549" s="63"/>
      <c r="AO549" s="63"/>
      <c r="AP549" s="63"/>
      <c r="AQ549" s="63"/>
      <c r="AR549" s="63"/>
      <c r="AS549" s="63"/>
      <c r="AT549" s="63"/>
      <c r="AU549" s="63"/>
    </row>
    <row r="550" ht="15.75" customHeight="1">
      <c r="D550" s="71"/>
      <c r="E550" s="71"/>
      <c r="F550" s="71"/>
      <c r="G550" s="63"/>
      <c r="H550" s="63"/>
      <c r="I550" s="63"/>
      <c r="J550" s="63"/>
      <c r="K550" s="63"/>
      <c r="L550" s="63"/>
      <c r="M550" s="63"/>
      <c r="N550" s="63"/>
      <c r="O550" s="63"/>
      <c r="P550" s="63"/>
      <c r="Q550" s="63"/>
      <c r="R550" s="63"/>
      <c r="S550" s="63"/>
      <c r="T550" s="63"/>
      <c r="U550" s="63"/>
      <c r="V550" s="63"/>
      <c r="W550" s="63"/>
      <c r="X550" s="65"/>
      <c r="Y550" s="65"/>
      <c r="Z550" s="65"/>
      <c r="AA550" s="65"/>
      <c r="AB550" s="65"/>
      <c r="AC550" s="65"/>
      <c r="AD550" s="65"/>
      <c r="AE550" s="65"/>
      <c r="AF550" s="65"/>
      <c r="AG550" s="65"/>
      <c r="AH550" s="65"/>
      <c r="AI550" s="65"/>
      <c r="AJ550" s="63"/>
      <c r="AK550" s="63"/>
      <c r="AL550" s="63"/>
      <c r="AM550" s="63"/>
      <c r="AN550" s="63"/>
      <c r="AO550" s="63"/>
      <c r="AP550" s="63"/>
      <c r="AQ550" s="63"/>
      <c r="AR550" s="63"/>
      <c r="AS550" s="63"/>
      <c r="AT550" s="63"/>
      <c r="AU550" s="63"/>
    </row>
    <row r="551" ht="15.75" customHeight="1">
      <c r="D551" s="71"/>
      <c r="E551" s="71"/>
      <c r="F551" s="71"/>
      <c r="G551" s="63"/>
      <c r="H551" s="63"/>
      <c r="I551" s="63"/>
      <c r="J551" s="63"/>
      <c r="K551" s="63"/>
      <c r="L551" s="63"/>
      <c r="M551" s="63"/>
      <c r="N551" s="63"/>
      <c r="O551" s="63"/>
      <c r="P551" s="63"/>
      <c r="Q551" s="63"/>
      <c r="R551" s="63"/>
      <c r="S551" s="63"/>
      <c r="T551" s="63"/>
      <c r="U551" s="63"/>
      <c r="V551" s="63"/>
      <c r="W551" s="63"/>
      <c r="X551" s="65"/>
      <c r="Y551" s="65"/>
      <c r="Z551" s="65"/>
      <c r="AA551" s="65"/>
      <c r="AB551" s="65"/>
      <c r="AC551" s="65"/>
      <c r="AD551" s="65"/>
      <c r="AE551" s="65"/>
      <c r="AF551" s="65"/>
      <c r="AG551" s="65"/>
      <c r="AH551" s="65"/>
      <c r="AI551" s="65"/>
      <c r="AJ551" s="63"/>
      <c r="AK551" s="63"/>
      <c r="AL551" s="63"/>
      <c r="AM551" s="63"/>
      <c r="AN551" s="63"/>
      <c r="AO551" s="63"/>
      <c r="AP551" s="63"/>
      <c r="AQ551" s="63"/>
      <c r="AR551" s="63"/>
      <c r="AS551" s="63"/>
      <c r="AT551" s="63"/>
      <c r="AU551" s="63"/>
    </row>
    <row r="552" ht="15.75" customHeight="1">
      <c r="D552" s="71"/>
      <c r="E552" s="71"/>
      <c r="F552" s="71"/>
      <c r="G552" s="63"/>
      <c r="H552" s="63"/>
      <c r="I552" s="63"/>
      <c r="J552" s="63"/>
      <c r="K552" s="63"/>
      <c r="L552" s="63"/>
      <c r="M552" s="63"/>
      <c r="N552" s="63"/>
      <c r="O552" s="63"/>
      <c r="P552" s="63"/>
      <c r="Q552" s="63"/>
      <c r="R552" s="63"/>
      <c r="S552" s="63"/>
      <c r="T552" s="63"/>
      <c r="U552" s="63"/>
      <c r="V552" s="63"/>
      <c r="W552" s="63"/>
      <c r="X552" s="65"/>
      <c r="Y552" s="65"/>
      <c r="Z552" s="65"/>
      <c r="AA552" s="65"/>
      <c r="AB552" s="65"/>
      <c r="AC552" s="65"/>
      <c r="AD552" s="65"/>
      <c r="AE552" s="65"/>
      <c r="AF552" s="65"/>
      <c r="AG552" s="65"/>
      <c r="AH552" s="65"/>
      <c r="AI552" s="65"/>
      <c r="AJ552" s="63"/>
      <c r="AK552" s="63"/>
      <c r="AL552" s="63"/>
      <c r="AM552" s="63"/>
      <c r="AN552" s="63"/>
      <c r="AO552" s="63"/>
      <c r="AP552" s="63"/>
      <c r="AQ552" s="63"/>
      <c r="AR552" s="63"/>
      <c r="AS552" s="63"/>
      <c r="AT552" s="63"/>
      <c r="AU552" s="63"/>
    </row>
    <row r="553" ht="15.75" customHeight="1">
      <c r="D553" s="71"/>
      <c r="E553" s="71"/>
      <c r="F553" s="71"/>
      <c r="G553" s="63"/>
      <c r="H553" s="63"/>
      <c r="I553" s="63"/>
      <c r="J553" s="63"/>
      <c r="K553" s="63"/>
      <c r="L553" s="63"/>
      <c r="M553" s="63"/>
      <c r="N553" s="63"/>
      <c r="O553" s="63"/>
      <c r="P553" s="63"/>
      <c r="Q553" s="63"/>
      <c r="R553" s="63"/>
      <c r="S553" s="63"/>
      <c r="T553" s="63"/>
      <c r="U553" s="63"/>
      <c r="V553" s="63"/>
      <c r="W553" s="63"/>
      <c r="X553" s="65"/>
      <c r="Y553" s="65"/>
      <c r="Z553" s="65"/>
      <c r="AA553" s="65"/>
      <c r="AB553" s="65"/>
      <c r="AC553" s="65"/>
      <c r="AD553" s="65"/>
      <c r="AE553" s="65"/>
      <c r="AF553" s="65"/>
      <c r="AG553" s="65"/>
      <c r="AH553" s="65"/>
      <c r="AI553" s="65"/>
      <c r="AJ553" s="63"/>
      <c r="AK553" s="63"/>
      <c r="AL553" s="63"/>
      <c r="AM553" s="63"/>
      <c r="AN553" s="63"/>
      <c r="AO553" s="63"/>
      <c r="AP553" s="63"/>
      <c r="AQ553" s="63"/>
      <c r="AR553" s="63"/>
      <c r="AS553" s="63"/>
      <c r="AT553" s="63"/>
      <c r="AU553" s="63"/>
    </row>
    <row r="554" ht="15.75" customHeight="1">
      <c r="D554" s="71"/>
      <c r="E554" s="71"/>
      <c r="F554" s="71"/>
      <c r="G554" s="63"/>
      <c r="H554" s="63"/>
      <c r="I554" s="63"/>
      <c r="J554" s="63"/>
      <c r="K554" s="63"/>
      <c r="L554" s="63"/>
      <c r="M554" s="63"/>
      <c r="N554" s="63"/>
      <c r="O554" s="63"/>
      <c r="P554" s="63"/>
      <c r="Q554" s="63"/>
      <c r="R554" s="63"/>
      <c r="S554" s="63"/>
      <c r="T554" s="63"/>
      <c r="U554" s="63"/>
      <c r="V554" s="63"/>
      <c r="W554" s="63"/>
      <c r="X554" s="65"/>
      <c r="Y554" s="65"/>
      <c r="Z554" s="65"/>
      <c r="AA554" s="65"/>
      <c r="AB554" s="65"/>
      <c r="AC554" s="65"/>
      <c r="AD554" s="65"/>
      <c r="AE554" s="65"/>
      <c r="AF554" s="65"/>
      <c r="AG554" s="65"/>
      <c r="AH554" s="65"/>
      <c r="AI554" s="65"/>
      <c r="AJ554" s="63"/>
      <c r="AK554" s="63"/>
      <c r="AL554" s="63"/>
      <c r="AM554" s="63"/>
      <c r="AN554" s="63"/>
      <c r="AO554" s="63"/>
      <c r="AP554" s="63"/>
      <c r="AQ554" s="63"/>
      <c r="AR554" s="63"/>
      <c r="AS554" s="63"/>
      <c r="AT554" s="63"/>
      <c r="AU554" s="63"/>
    </row>
    <row r="555" ht="15.75" customHeight="1">
      <c r="D555" s="71"/>
      <c r="E555" s="71"/>
      <c r="F555" s="71"/>
      <c r="G555" s="63"/>
      <c r="H555" s="63"/>
      <c r="I555" s="63"/>
      <c r="J555" s="63"/>
      <c r="K555" s="63"/>
      <c r="L555" s="63"/>
      <c r="M555" s="63"/>
      <c r="N555" s="63"/>
      <c r="O555" s="63"/>
      <c r="P555" s="63"/>
      <c r="Q555" s="63"/>
      <c r="R555" s="63"/>
      <c r="S555" s="63"/>
      <c r="T555" s="63"/>
      <c r="U555" s="63"/>
      <c r="V555" s="63"/>
      <c r="W555" s="63"/>
      <c r="X555" s="65"/>
      <c r="Y555" s="65"/>
      <c r="Z555" s="65"/>
      <c r="AA555" s="65"/>
      <c r="AB555" s="65"/>
      <c r="AC555" s="65"/>
      <c r="AD555" s="65"/>
      <c r="AE555" s="65"/>
      <c r="AF555" s="65"/>
      <c r="AG555" s="65"/>
      <c r="AH555" s="65"/>
      <c r="AI555" s="65"/>
      <c r="AJ555" s="63"/>
      <c r="AK555" s="63"/>
      <c r="AL555" s="63"/>
      <c r="AM555" s="63"/>
      <c r="AN555" s="63"/>
      <c r="AO555" s="63"/>
      <c r="AP555" s="63"/>
      <c r="AQ555" s="63"/>
      <c r="AR555" s="63"/>
      <c r="AS555" s="63"/>
      <c r="AT555" s="63"/>
      <c r="AU555" s="63"/>
    </row>
    <row r="556" ht="15.75" customHeight="1">
      <c r="D556" s="71"/>
      <c r="E556" s="71"/>
      <c r="F556" s="71"/>
      <c r="G556" s="63"/>
      <c r="H556" s="63"/>
      <c r="I556" s="63"/>
      <c r="J556" s="63"/>
      <c r="K556" s="63"/>
      <c r="L556" s="63"/>
      <c r="M556" s="63"/>
      <c r="N556" s="63"/>
      <c r="O556" s="63"/>
      <c r="P556" s="63"/>
      <c r="Q556" s="63"/>
      <c r="R556" s="63"/>
      <c r="S556" s="63"/>
      <c r="T556" s="63"/>
      <c r="U556" s="63"/>
      <c r="V556" s="63"/>
      <c r="W556" s="63"/>
      <c r="X556" s="65"/>
      <c r="Y556" s="65"/>
      <c r="Z556" s="65"/>
      <c r="AA556" s="65"/>
      <c r="AB556" s="65"/>
      <c r="AC556" s="65"/>
      <c r="AD556" s="65"/>
      <c r="AE556" s="65"/>
      <c r="AF556" s="65"/>
      <c r="AG556" s="65"/>
      <c r="AH556" s="65"/>
      <c r="AI556" s="65"/>
      <c r="AJ556" s="63"/>
      <c r="AK556" s="63"/>
      <c r="AL556" s="63"/>
      <c r="AM556" s="63"/>
      <c r="AN556" s="63"/>
      <c r="AO556" s="63"/>
      <c r="AP556" s="63"/>
      <c r="AQ556" s="63"/>
      <c r="AR556" s="63"/>
      <c r="AS556" s="63"/>
      <c r="AT556" s="63"/>
      <c r="AU556" s="63"/>
    </row>
    <row r="557" ht="15.75" customHeight="1">
      <c r="D557" s="71"/>
      <c r="E557" s="71"/>
      <c r="F557" s="71"/>
      <c r="G557" s="63"/>
      <c r="H557" s="63"/>
      <c r="I557" s="63"/>
      <c r="J557" s="63"/>
      <c r="K557" s="63"/>
      <c r="L557" s="63"/>
      <c r="M557" s="63"/>
      <c r="N557" s="63"/>
      <c r="O557" s="63"/>
      <c r="P557" s="63"/>
      <c r="Q557" s="63"/>
      <c r="R557" s="63"/>
      <c r="S557" s="63"/>
      <c r="T557" s="63"/>
      <c r="U557" s="63"/>
      <c r="V557" s="63"/>
      <c r="W557" s="63"/>
      <c r="X557" s="65"/>
      <c r="Y557" s="65"/>
      <c r="Z557" s="65"/>
      <c r="AA557" s="65"/>
      <c r="AB557" s="65"/>
      <c r="AC557" s="65"/>
      <c r="AD557" s="65"/>
      <c r="AE557" s="65"/>
      <c r="AF557" s="65"/>
      <c r="AG557" s="65"/>
      <c r="AH557" s="65"/>
      <c r="AI557" s="65"/>
      <c r="AJ557" s="63"/>
      <c r="AK557" s="63"/>
      <c r="AL557" s="63"/>
      <c r="AM557" s="63"/>
      <c r="AN557" s="63"/>
      <c r="AO557" s="63"/>
      <c r="AP557" s="63"/>
      <c r="AQ557" s="63"/>
      <c r="AR557" s="63"/>
      <c r="AS557" s="63"/>
      <c r="AT557" s="63"/>
      <c r="AU557" s="63"/>
    </row>
    <row r="558" ht="15.75" customHeight="1">
      <c r="D558" s="71"/>
      <c r="E558" s="71"/>
      <c r="F558" s="71"/>
      <c r="G558" s="63"/>
      <c r="H558" s="63"/>
      <c r="I558" s="63"/>
      <c r="J558" s="63"/>
      <c r="K558" s="63"/>
      <c r="L558" s="63"/>
      <c r="M558" s="63"/>
      <c r="N558" s="63"/>
      <c r="O558" s="63"/>
      <c r="P558" s="63"/>
      <c r="Q558" s="63"/>
      <c r="R558" s="63"/>
      <c r="S558" s="63"/>
      <c r="T558" s="63"/>
      <c r="U558" s="63"/>
      <c r="V558" s="63"/>
      <c r="W558" s="63"/>
      <c r="X558" s="65"/>
      <c r="Y558" s="65"/>
      <c r="Z558" s="65"/>
      <c r="AA558" s="65"/>
      <c r="AB558" s="65"/>
      <c r="AC558" s="65"/>
      <c r="AD558" s="65"/>
      <c r="AE558" s="65"/>
      <c r="AF558" s="65"/>
      <c r="AG558" s="65"/>
      <c r="AH558" s="65"/>
      <c r="AI558" s="65"/>
      <c r="AJ558" s="63"/>
      <c r="AK558" s="63"/>
      <c r="AL558" s="63"/>
      <c r="AM558" s="63"/>
      <c r="AN558" s="63"/>
      <c r="AO558" s="63"/>
      <c r="AP558" s="63"/>
      <c r="AQ558" s="63"/>
      <c r="AR558" s="63"/>
      <c r="AS558" s="63"/>
      <c r="AT558" s="63"/>
      <c r="AU558" s="63"/>
    </row>
    <row r="559" ht="15.75" customHeight="1">
      <c r="D559" s="71"/>
      <c r="E559" s="71"/>
      <c r="F559" s="71"/>
      <c r="G559" s="63"/>
      <c r="H559" s="63"/>
      <c r="I559" s="63"/>
      <c r="J559" s="63"/>
      <c r="K559" s="63"/>
      <c r="L559" s="63"/>
      <c r="M559" s="63"/>
      <c r="N559" s="63"/>
      <c r="O559" s="63"/>
      <c r="P559" s="63"/>
      <c r="Q559" s="63"/>
      <c r="R559" s="63"/>
      <c r="S559" s="63"/>
      <c r="T559" s="63"/>
      <c r="U559" s="63"/>
      <c r="V559" s="63"/>
      <c r="W559" s="63"/>
      <c r="X559" s="65"/>
      <c r="Y559" s="65"/>
      <c r="Z559" s="65"/>
      <c r="AA559" s="65"/>
      <c r="AB559" s="65"/>
      <c r="AC559" s="65"/>
      <c r="AD559" s="65"/>
      <c r="AE559" s="65"/>
      <c r="AF559" s="65"/>
      <c r="AG559" s="65"/>
      <c r="AH559" s="65"/>
      <c r="AI559" s="65"/>
      <c r="AJ559" s="63"/>
      <c r="AK559" s="63"/>
      <c r="AL559" s="63"/>
      <c r="AM559" s="63"/>
      <c r="AN559" s="63"/>
      <c r="AO559" s="63"/>
      <c r="AP559" s="63"/>
      <c r="AQ559" s="63"/>
      <c r="AR559" s="63"/>
      <c r="AS559" s="63"/>
      <c r="AT559" s="63"/>
      <c r="AU559" s="63"/>
    </row>
    <row r="560" ht="15.75" customHeight="1">
      <c r="D560" s="71"/>
      <c r="E560" s="71"/>
      <c r="F560" s="71"/>
      <c r="G560" s="63"/>
      <c r="H560" s="63"/>
      <c r="I560" s="63"/>
      <c r="J560" s="63"/>
      <c r="K560" s="63"/>
      <c r="L560" s="63"/>
      <c r="M560" s="63"/>
      <c r="N560" s="63"/>
      <c r="O560" s="63"/>
      <c r="P560" s="63"/>
      <c r="Q560" s="63"/>
      <c r="R560" s="63"/>
      <c r="S560" s="63"/>
      <c r="T560" s="63"/>
      <c r="U560" s="63"/>
      <c r="V560" s="63"/>
      <c r="W560" s="63"/>
      <c r="X560" s="65"/>
      <c r="Y560" s="65"/>
      <c r="Z560" s="65"/>
      <c r="AA560" s="65"/>
      <c r="AB560" s="65"/>
      <c r="AC560" s="65"/>
      <c r="AD560" s="65"/>
      <c r="AE560" s="65"/>
      <c r="AF560" s="65"/>
      <c r="AG560" s="65"/>
      <c r="AH560" s="65"/>
      <c r="AI560" s="65"/>
      <c r="AJ560" s="63"/>
      <c r="AK560" s="63"/>
      <c r="AL560" s="63"/>
      <c r="AM560" s="63"/>
      <c r="AN560" s="63"/>
      <c r="AO560" s="63"/>
      <c r="AP560" s="63"/>
      <c r="AQ560" s="63"/>
      <c r="AR560" s="63"/>
      <c r="AS560" s="63"/>
      <c r="AT560" s="63"/>
      <c r="AU560" s="63"/>
    </row>
    <row r="561" ht="15.75" customHeight="1">
      <c r="D561" s="71"/>
      <c r="E561" s="71"/>
      <c r="F561" s="71"/>
      <c r="G561" s="63"/>
      <c r="H561" s="63"/>
      <c r="I561" s="63"/>
      <c r="J561" s="63"/>
      <c r="K561" s="63"/>
      <c r="L561" s="63"/>
      <c r="M561" s="63"/>
      <c r="N561" s="63"/>
      <c r="O561" s="63"/>
      <c r="P561" s="63"/>
      <c r="Q561" s="63"/>
      <c r="R561" s="63"/>
      <c r="S561" s="63"/>
      <c r="T561" s="63"/>
      <c r="U561" s="63"/>
      <c r="V561" s="63"/>
      <c r="W561" s="63"/>
      <c r="X561" s="65"/>
      <c r="Y561" s="65"/>
      <c r="Z561" s="65"/>
      <c r="AA561" s="65"/>
      <c r="AB561" s="65"/>
      <c r="AC561" s="65"/>
      <c r="AD561" s="65"/>
      <c r="AE561" s="65"/>
      <c r="AF561" s="65"/>
      <c r="AG561" s="65"/>
      <c r="AH561" s="65"/>
      <c r="AI561" s="65"/>
      <c r="AJ561" s="63"/>
      <c r="AK561" s="63"/>
      <c r="AL561" s="63"/>
      <c r="AM561" s="63"/>
      <c r="AN561" s="63"/>
      <c r="AO561" s="63"/>
      <c r="AP561" s="63"/>
      <c r="AQ561" s="63"/>
      <c r="AR561" s="63"/>
      <c r="AS561" s="63"/>
      <c r="AT561" s="63"/>
      <c r="AU561" s="63"/>
    </row>
    <row r="562" ht="15.75" customHeight="1">
      <c r="D562" s="71"/>
      <c r="E562" s="71"/>
      <c r="F562" s="71"/>
      <c r="G562" s="63"/>
      <c r="H562" s="63"/>
      <c r="I562" s="63"/>
      <c r="J562" s="63"/>
      <c r="K562" s="63"/>
      <c r="L562" s="63"/>
      <c r="M562" s="63"/>
      <c r="N562" s="63"/>
      <c r="O562" s="63"/>
      <c r="P562" s="63"/>
      <c r="Q562" s="63"/>
      <c r="R562" s="63"/>
      <c r="S562" s="63"/>
      <c r="T562" s="63"/>
      <c r="U562" s="63"/>
      <c r="V562" s="63"/>
      <c r="W562" s="63"/>
      <c r="X562" s="65"/>
      <c r="Y562" s="65"/>
      <c r="Z562" s="65"/>
      <c r="AA562" s="65"/>
      <c r="AB562" s="65"/>
      <c r="AC562" s="65"/>
      <c r="AD562" s="65"/>
      <c r="AE562" s="65"/>
      <c r="AF562" s="65"/>
      <c r="AG562" s="65"/>
      <c r="AH562" s="65"/>
      <c r="AI562" s="65"/>
      <c r="AJ562" s="63"/>
      <c r="AK562" s="63"/>
      <c r="AL562" s="63"/>
      <c r="AM562" s="63"/>
      <c r="AN562" s="63"/>
      <c r="AO562" s="63"/>
      <c r="AP562" s="63"/>
      <c r="AQ562" s="63"/>
      <c r="AR562" s="63"/>
      <c r="AS562" s="63"/>
      <c r="AT562" s="63"/>
      <c r="AU562" s="63"/>
    </row>
    <row r="563" ht="15.75" customHeight="1">
      <c r="D563" s="71"/>
      <c r="E563" s="71"/>
      <c r="F563" s="71"/>
      <c r="G563" s="63"/>
      <c r="H563" s="63"/>
      <c r="I563" s="63"/>
      <c r="J563" s="63"/>
      <c r="K563" s="63"/>
      <c r="L563" s="63"/>
      <c r="M563" s="63"/>
      <c r="N563" s="63"/>
      <c r="O563" s="63"/>
      <c r="P563" s="63"/>
      <c r="Q563" s="63"/>
      <c r="R563" s="63"/>
      <c r="S563" s="63"/>
      <c r="T563" s="63"/>
      <c r="U563" s="63"/>
      <c r="V563" s="63"/>
      <c r="W563" s="63"/>
      <c r="X563" s="65"/>
      <c r="Y563" s="65"/>
      <c r="Z563" s="65"/>
      <c r="AA563" s="65"/>
      <c r="AB563" s="65"/>
      <c r="AC563" s="65"/>
      <c r="AD563" s="65"/>
      <c r="AE563" s="65"/>
      <c r="AF563" s="65"/>
      <c r="AG563" s="65"/>
      <c r="AH563" s="65"/>
      <c r="AI563" s="65"/>
      <c r="AJ563" s="63"/>
      <c r="AK563" s="63"/>
      <c r="AL563" s="63"/>
      <c r="AM563" s="63"/>
      <c r="AN563" s="63"/>
      <c r="AO563" s="63"/>
      <c r="AP563" s="63"/>
      <c r="AQ563" s="63"/>
      <c r="AR563" s="63"/>
      <c r="AS563" s="63"/>
      <c r="AT563" s="63"/>
      <c r="AU563" s="63"/>
    </row>
    <row r="564" ht="15.75" customHeight="1">
      <c r="D564" s="71"/>
      <c r="E564" s="71"/>
      <c r="F564" s="71"/>
      <c r="G564" s="63"/>
      <c r="H564" s="63"/>
      <c r="I564" s="63"/>
      <c r="J564" s="63"/>
      <c r="K564" s="63"/>
      <c r="L564" s="63"/>
      <c r="M564" s="63"/>
      <c r="N564" s="63"/>
      <c r="O564" s="63"/>
      <c r="P564" s="63"/>
      <c r="Q564" s="63"/>
      <c r="R564" s="63"/>
      <c r="S564" s="63"/>
      <c r="T564" s="63"/>
      <c r="U564" s="63"/>
      <c r="V564" s="63"/>
      <c r="W564" s="63"/>
      <c r="X564" s="65"/>
      <c r="Y564" s="65"/>
      <c r="Z564" s="65"/>
      <c r="AA564" s="65"/>
      <c r="AB564" s="65"/>
      <c r="AC564" s="65"/>
      <c r="AD564" s="65"/>
      <c r="AE564" s="65"/>
      <c r="AF564" s="65"/>
      <c r="AG564" s="65"/>
      <c r="AH564" s="65"/>
      <c r="AI564" s="65"/>
      <c r="AJ564" s="63"/>
      <c r="AK564" s="63"/>
      <c r="AL564" s="63"/>
      <c r="AM564" s="63"/>
      <c r="AN564" s="63"/>
      <c r="AO564" s="63"/>
      <c r="AP564" s="63"/>
      <c r="AQ564" s="63"/>
      <c r="AR564" s="63"/>
      <c r="AS564" s="63"/>
      <c r="AT564" s="63"/>
      <c r="AU564" s="63"/>
    </row>
    <row r="565" ht="15.75" customHeight="1">
      <c r="D565" s="71"/>
      <c r="E565" s="71"/>
      <c r="F565" s="71"/>
      <c r="G565" s="63"/>
      <c r="H565" s="63"/>
      <c r="I565" s="63"/>
      <c r="J565" s="63"/>
      <c r="K565" s="63"/>
      <c r="L565" s="63"/>
      <c r="M565" s="63"/>
      <c r="N565" s="63"/>
      <c r="O565" s="63"/>
      <c r="P565" s="63"/>
      <c r="Q565" s="63"/>
      <c r="R565" s="63"/>
      <c r="S565" s="63"/>
      <c r="T565" s="63"/>
      <c r="U565" s="63"/>
      <c r="V565" s="63"/>
      <c r="W565" s="63"/>
      <c r="X565" s="65"/>
      <c r="Y565" s="65"/>
      <c r="Z565" s="65"/>
      <c r="AA565" s="65"/>
      <c r="AB565" s="65"/>
      <c r="AC565" s="65"/>
      <c r="AD565" s="65"/>
      <c r="AE565" s="65"/>
      <c r="AF565" s="65"/>
      <c r="AG565" s="65"/>
      <c r="AH565" s="65"/>
      <c r="AI565" s="65"/>
      <c r="AJ565" s="63"/>
      <c r="AK565" s="63"/>
      <c r="AL565" s="63"/>
      <c r="AM565" s="63"/>
      <c r="AN565" s="63"/>
      <c r="AO565" s="63"/>
      <c r="AP565" s="63"/>
      <c r="AQ565" s="63"/>
      <c r="AR565" s="63"/>
      <c r="AS565" s="63"/>
      <c r="AT565" s="63"/>
      <c r="AU565" s="63"/>
    </row>
    <row r="566" ht="15.75" customHeight="1">
      <c r="D566" s="71"/>
      <c r="E566" s="71"/>
      <c r="F566" s="71"/>
      <c r="G566" s="63"/>
      <c r="H566" s="63"/>
      <c r="I566" s="63"/>
      <c r="J566" s="63"/>
      <c r="K566" s="63"/>
      <c r="L566" s="63"/>
      <c r="M566" s="63"/>
      <c r="N566" s="63"/>
      <c r="O566" s="63"/>
      <c r="P566" s="63"/>
      <c r="Q566" s="63"/>
      <c r="R566" s="63"/>
      <c r="S566" s="63"/>
      <c r="T566" s="63"/>
      <c r="U566" s="63"/>
      <c r="V566" s="63"/>
      <c r="W566" s="63"/>
      <c r="X566" s="65"/>
      <c r="Y566" s="65"/>
      <c r="Z566" s="65"/>
      <c r="AA566" s="65"/>
      <c r="AB566" s="65"/>
      <c r="AC566" s="65"/>
      <c r="AD566" s="65"/>
      <c r="AE566" s="65"/>
      <c r="AF566" s="65"/>
      <c r="AG566" s="65"/>
      <c r="AH566" s="65"/>
      <c r="AI566" s="65"/>
      <c r="AJ566" s="63"/>
      <c r="AK566" s="63"/>
      <c r="AL566" s="63"/>
      <c r="AM566" s="63"/>
      <c r="AN566" s="63"/>
      <c r="AO566" s="63"/>
      <c r="AP566" s="63"/>
      <c r="AQ566" s="63"/>
      <c r="AR566" s="63"/>
      <c r="AS566" s="63"/>
      <c r="AT566" s="63"/>
      <c r="AU566" s="63"/>
    </row>
    <row r="567" ht="15.75" customHeight="1">
      <c r="D567" s="71"/>
      <c r="E567" s="71"/>
      <c r="F567" s="71"/>
      <c r="G567" s="63"/>
      <c r="H567" s="63"/>
      <c r="I567" s="63"/>
      <c r="J567" s="63"/>
      <c r="K567" s="63"/>
      <c r="L567" s="63"/>
      <c r="M567" s="63"/>
      <c r="N567" s="63"/>
      <c r="O567" s="63"/>
      <c r="P567" s="63"/>
      <c r="Q567" s="63"/>
      <c r="R567" s="63"/>
      <c r="S567" s="63"/>
      <c r="T567" s="63"/>
      <c r="U567" s="63"/>
      <c r="V567" s="63"/>
      <c r="W567" s="63"/>
      <c r="X567" s="65"/>
      <c r="Y567" s="65"/>
      <c r="Z567" s="65"/>
      <c r="AA567" s="65"/>
      <c r="AB567" s="65"/>
      <c r="AC567" s="65"/>
      <c r="AD567" s="65"/>
      <c r="AE567" s="65"/>
      <c r="AF567" s="65"/>
      <c r="AG567" s="65"/>
      <c r="AH567" s="65"/>
      <c r="AI567" s="65"/>
      <c r="AJ567" s="63"/>
      <c r="AK567" s="63"/>
      <c r="AL567" s="63"/>
      <c r="AM567" s="63"/>
      <c r="AN567" s="63"/>
      <c r="AO567" s="63"/>
      <c r="AP567" s="63"/>
      <c r="AQ567" s="63"/>
      <c r="AR567" s="63"/>
      <c r="AS567" s="63"/>
      <c r="AT567" s="63"/>
      <c r="AU567" s="63"/>
    </row>
    <row r="568" ht="15.75" customHeight="1">
      <c r="D568" s="71"/>
      <c r="E568" s="71"/>
      <c r="F568" s="71"/>
      <c r="G568" s="63"/>
      <c r="H568" s="63"/>
      <c r="I568" s="63"/>
      <c r="J568" s="63"/>
      <c r="K568" s="63"/>
      <c r="L568" s="63"/>
      <c r="M568" s="63"/>
      <c r="N568" s="63"/>
      <c r="O568" s="63"/>
      <c r="P568" s="63"/>
      <c r="Q568" s="63"/>
      <c r="R568" s="63"/>
      <c r="S568" s="63"/>
      <c r="T568" s="63"/>
      <c r="U568" s="63"/>
      <c r="V568" s="63"/>
      <c r="W568" s="63"/>
      <c r="X568" s="65"/>
      <c r="Y568" s="65"/>
      <c r="Z568" s="65"/>
      <c r="AA568" s="65"/>
      <c r="AB568" s="65"/>
      <c r="AC568" s="65"/>
      <c r="AD568" s="65"/>
      <c r="AE568" s="65"/>
      <c r="AF568" s="65"/>
      <c r="AG568" s="65"/>
      <c r="AH568" s="65"/>
      <c r="AI568" s="65"/>
      <c r="AJ568" s="63"/>
      <c r="AK568" s="63"/>
      <c r="AL568" s="63"/>
      <c r="AM568" s="63"/>
      <c r="AN568" s="63"/>
      <c r="AO568" s="63"/>
      <c r="AP568" s="63"/>
      <c r="AQ568" s="63"/>
      <c r="AR568" s="63"/>
      <c r="AS568" s="63"/>
      <c r="AT568" s="63"/>
      <c r="AU568" s="63"/>
    </row>
    <row r="569" ht="15.75" customHeight="1">
      <c r="D569" s="71"/>
      <c r="E569" s="71"/>
      <c r="F569" s="71"/>
      <c r="G569" s="63"/>
      <c r="H569" s="63"/>
      <c r="I569" s="63"/>
      <c r="J569" s="63"/>
      <c r="K569" s="63"/>
      <c r="L569" s="63"/>
      <c r="M569" s="63"/>
      <c r="N569" s="63"/>
      <c r="O569" s="63"/>
      <c r="P569" s="63"/>
      <c r="Q569" s="63"/>
      <c r="R569" s="63"/>
      <c r="S569" s="63"/>
      <c r="T569" s="63"/>
      <c r="U569" s="63"/>
      <c r="V569" s="63"/>
      <c r="W569" s="63"/>
      <c r="X569" s="65"/>
      <c r="Y569" s="65"/>
      <c r="Z569" s="65"/>
      <c r="AA569" s="65"/>
      <c r="AB569" s="65"/>
      <c r="AC569" s="65"/>
      <c r="AD569" s="65"/>
      <c r="AE569" s="65"/>
      <c r="AF569" s="65"/>
      <c r="AG569" s="65"/>
      <c r="AH569" s="65"/>
      <c r="AI569" s="65"/>
      <c r="AJ569" s="63"/>
      <c r="AK569" s="63"/>
      <c r="AL569" s="63"/>
      <c r="AM569" s="63"/>
      <c r="AN569" s="63"/>
      <c r="AO569" s="63"/>
      <c r="AP569" s="63"/>
      <c r="AQ569" s="63"/>
      <c r="AR569" s="63"/>
      <c r="AS569" s="63"/>
      <c r="AT569" s="63"/>
      <c r="AU569" s="63"/>
    </row>
    <row r="570" ht="15.75" customHeight="1">
      <c r="D570" s="71"/>
      <c r="E570" s="71"/>
      <c r="F570" s="71"/>
      <c r="G570" s="63"/>
      <c r="H570" s="63"/>
      <c r="I570" s="63"/>
      <c r="J570" s="63"/>
      <c r="K570" s="63"/>
      <c r="L570" s="63"/>
      <c r="M570" s="63"/>
      <c r="N570" s="63"/>
      <c r="O570" s="63"/>
      <c r="P570" s="63"/>
      <c r="Q570" s="63"/>
      <c r="R570" s="63"/>
      <c r="S570" s="63"/>
      <c r="T570" s="63"/>
      <c r="U570" s="63"/>
      <c r="V570" s="63"/>
      <c r="W570" s="63"/>
      <c r="X570" s="65"/>
      <c r="Y570" s="65"/>
      <c r="Z570" s="65"/>
      <c r="AA570" s="65"/>
      <c r="AB570" s="65"/>
      <c r="AC570" s="65"/>
      <c r="AD570" s="65"/>
      <c r="AE570" s="65"/>
      <c r="AF570" s="65"/>
      <c r="AG570" s="65"/>
      <c r="AH570" s="65"/>
      <c r="AI570" s="65"/>
      <c r="AJ570" s="63"/>
      <c r="AK570" s="63"/>
      <c r="AL570" s="63"/>
      <c r="AM570" s="63"/>
      <c r="AN570" s="63"/>
      <c r="AO570" s="63"/>
      <c r="AP570" s="63"/>
      <c r="AQ570" s="63"/>
      <c r="AR570" s="63"/>
      <c r="AS570" s="63"/>
      <c r="AT570" s="63"/>
      <c r="AU570" s="63"/>
    </row>
    <row r="571" ht="15.75" customHeight="1">
      <c r="D571" s="71"/>
      <c r="E571" s="71"/>
      <c r="F571" s="71"/>
      <c r="G571" s="63"/>
      <c r="H571" s="63"/>
      <c r="I571" s="63"/>
      <c r="J571" s="63"/>
      <c r="K571" s="63"/>
      <c r="L571" s="63"/>
      <c r="M571" s="63"/>
      <c r="N571" s="63"/>
      <c r="O571" s="63"/>
      <c r="P571" s="63"/>
      <c r="Q571" s="63"/>
      <c r="R571" s="63"/>
      <c r="S571" s="63"/>
      <c r="T571" s="63"/>
      <c r="U571" s="63"/>
      <c r="V571" s="63"/>
      <c r="W571" s="63"/>
      <c r="X571" s="65"/>
      <c r="Y571" s="65"/>
      <c r="Z571" s="65"/>
      <c r="AA571" s="65"/>
      <c r="AB571" s="65"/>
      <c r="AC571" s="65"/>
      <c r="AD571" s="65"/>
      <c r="AE571" s="65"/>
      <c r="AF571" s="65"/>
      <c r="AG571" s="65"/>
      <c r="AH571" s="65"/>
      <c r="AI571" s="65"/>
      <c r="AJ571" s="63"/>
      <c r="AK571" s="63"/>
      <c r="AL571" s="63"/>
      <c r="AM571" s="63"/>
      <c r="AN571" s="63"/>
      <c r="AO571" s="63"/>
      <c r="AP571" s="63"/>
      <c r="AQ571" s="63"/>
      <c r="AR571" s="63"/>
      <c r="AS571" s="63"/>
      <c r="AT571" s="63"/>
      <c r="AU571" s="63"/>
    </row>
    <row r="572" ht="15.75" customHeight="1">
      <c r="D572" s="71"/>
      <c r="E572" s="71"/>
      <c r="F572" s="71"/>
      <c r="G572" s="63"/>
      <c r="H572" s="63"/>
      <c r="I572" s="63"/>
      <c r="J572" s="63"/>
      <c r="K572" s="63"/>
      <c r="L572" s="63"/>
      <c r="M572" s="63"/>
      <c r="N572" s="63"/>
      <c r="O572" s="63"/>
      <c r="P572" s="63"/>
      <c r="Q572" s="63"/>
      <c r="R572" s="63"/>
      <c r="S572" s="63"/>
      <c r="T572" s="63"/>
      <c r="U572" s="63"/>
      <c r="V572" s="63"/>
      <c r="W572" s="63"/>
      <c r="X572" s="65"/>
      <c r="Y572" s="65"/>
      <c r="Z572" s="65"/>
      <c r="AA572" s="65"/>
      <c r="AB572" s="65"/>
      <c r="AC572" s="65"/>
      <c r="AD572" s="65"/>
      <c r="AE572" s="65"/>
      <c r="AF572" s="65"/>
      <c r="AG572" s="65"/>
      <c r="AH572" s="65"/>
      <c r="AI572" s="65"/>
      <c r="AJ572" s="63"/>
      <c r="AK572" s="63"/>
      <c r="AL572" s="63"/>
      <c r="AM572" s="63"/>
      <c r="AN572" s="63"/>
      <c r="AO572" s="63"/>
      <c r="AP572" s="63"/>
      <c r="AQ572" s="63"/>
      <c r="AR572" s="63"/>
      <c r="AS572" s="63"/>
      <c r="AT572" s="63"/>
      <c r="AU572" s="63"/>
    </row>
    <row r="573" ht="15.75" customHeight="1">
      <c r="D573" s="71"/>
      <c r="E573" s="71"/>
      <c r="F573" s="71"/>
      <c r="G573" s="63"/>
      <c r="H573" s="63"/>
      <c r="I573" s="63"/>
      <c r="J573" s="63"/>
      <c r="K573" s="63"/>
      <c r="L573" s="63"/>
      <c r="M573" s="63"/>
      <c r="N573" s="63"/>
      <c r="O573" s="63"/>
      <c r="P573" s="63"/>
      <c r="Q573" s="63"/>
      <c r="R573" s="63"/>
      <c r="S573" s="63"/>
      <c r="T573" s="63"/>
      <c r="U573" s="63"/>
      <c r="V573" s="63"/>
      <c r="W573" s="63"/>
      <c r="X573" s="65"/>
      <c r="Y573" s="65"/>
      <c r="Z573" s="65"/>
      <c r="AA573" s="65"/>
      <c r="AB573" s="65"/>
      <c r="AC573" s="65"/>
      <c r="AD573" s="65"/>
      <c r="AE573" s="65"/>
      <c r="AF573" s="65"/>
      <c r="AG573" s="65"/>
      <c r="AH573" s="65"/>
      <c r="AI573" s="65"/>
      <c r="AJ573" s="63"/>
      <c r="AK573" s="63"/>
      <c r="AL573" s="63"/>
      <c r="AM573" s="63"/>
      <c r="AN573" s="63"/>
      <c r="AO573" s="63"/>
      <c r="AP573" s="63"/>
      <c r="AQ573" s="63"/>
      <c r="AR573" s="63"/>
      <c r="AS573" s="63"/>
      <c r="AT573" s="63"/>
      <c r="AU573" s="63"/>
    </row>
    <row r="574" ht="15.75" customHeight="1">
      <c r="D574" s="71"/>
      <c r="E574" s="71"/>
      <c r="F574" s="71"/>
      <c r="G574" s="63"/>
      <c r="H574" s="63"/>
      <c r="I574" s="63"/>
      <c r="J574" s="63"/>
      <c r="K574" s="63"/>
      <c r="L574" s="63"/>
      <c r="M574" s="63"/>
      <c r="N574" s="63"/>
      <c r="O574" s="63"/>
      <c r="P574" s="63"/>
      <c r="Q574" s="63"/>
      <c r="R574" s="63"/>
      <c r="S574" s="63"/>
      <c r="T574" s="63"/>
      <c r="U574" s="63"/>
      <c r="V574" s="63"/>
      <c r="W574" s="63"/>
      <c r="X574" s="65"/>
      <c r="Y574" s="65"/>
      <c r="Z574" s="65"/>
      <c r="AA574" s="65"/>
      <c r="AB574" s="65"/>
      <c r="AC574" s="65"/>
      <c r="AD574" s="65"/>
      <c r="AE574" s="65"/>
      <c r="AF574" s="65"/>
      <c r="AG574" s="65"/>
      <c r="AH574" s="65"/>
      <c r="AI574" s="65"/>
      <c r="AJ574" s="63"/>
      <c r="AK574" s="63"/>
      <c r="AL574" s="63"/>
      <c r="AM574" s="63"/>
      <c r="AN574" s="63"/>
      <c r="AO574" s="63"/>
      <c r="AP574" s="63"/>
      <c r="AQ574" s="63"/>
      <c r="AR574" s="63"/>
      <c r="AS574" s="63"/>
      <c r="AT574" s="63"/>
      <c r="AU574" s="63"/>
    </row>
    <row r="575" ht="15.75" customHeight="1">
      <c r="D575" s="71"/>
      <c r="E575" s="71"/>
      <c r="F575" s="71"/>
      <c r="G575" s="63"/>
      <c r="H575" s="63"/>
      <c r="I575" s="63"/>
      <c r="J575" s="63"/>
      <c r="K575" s="63"/>
      <c r="L575" s="63"/>
      <c r="M575" s="63"/>
      <c r="N575" s="63"/>
      <c r="O575" s="63"/>
      <c r="P575" s="63"/>
      <c r="Q575" s="63"/>
      <c r="R575" s="63"/>
      <c r="S575" s="63"/>
      <c r="T575" s="63"/>
      <c r="U575" s="63"/>
      <c r="V575" s="63"/>
      <c r="W575" s="63"/>
      <c r="X575" s="65"/>
      <c r="Y575" s="65"/>
      <c r="Z575" s="65"/>
      <c r="AA575" s="65"/>
      <c r="AB575" s="65"/>
      <c r="AC575" s="65"/>
      <c r="AD575" s="65"/>
      <c r="AE575" s="65"/>
      <c r="AF575" s="65"/>
      <c r="AG575" s="65"/>
      <c r="AH575" s="65"/>
      <c r="AI575" s="65"/>
      <c r="AJ575" s="63"/>
      <c r="AK575" s="63"/>
      <c r="AL575" s="63"/>
      <c r="AM575" s="63"/>
      <c r="AN575" s="63"/>
      <c r="AO575" s="63"/>
      <c r="AP575" s="63"/>
      <c r="AQ575" s="63"/>
      <c r="AR575" s="63"/>
      <c r="AS575" s="63"/>
      <c r="AT575" s="63"/>
      <c r="AU575" s="63"/>
    </row>
    <row r="576" ht="15.75" customHeight="1">
      <c r="D576" s="71"/>
      <c r="E576" s="71"/>
      <c r="F576" s="71"/>
      <c r="G576" s="63"/>
      <c r="H576" s="63"/>
      <c r="I576" s="63"/>
      <c r="J576" s="63"/>
      <c r="K576" s="63"/>
      <c r="L576" s="63"/>
      <c r="M576" s="63"/>
      <c r="N576" s="63"/>
      <c r="O576" s="63"/>
      <c r="P576" s="63"/>
      <c r="Q576" s="63"/>
      <c r="R576" s="63"/>
      <c r="S576" s="63"/>
      <c r="T576" s="63"/>
      <c r="U576" s="63"/>
      <c r="V576" s="63"/>
      <c r="W576" s="63"/>
      <c r="X576" s="65"/>
      <c r="Y576" s="65"/>
      <c r="Z576" s="65"/>
      <c r="AA576" s="65"/>
      <c r="AB576" s="65"/>
      <c r="AC576" s="65"/>
      <c r="AD576" s="65"/>
      <c r="AE576" s="65"/>
      <c r="AF576" s="65"/>
      <c r="AG576" s="65"/>
      <c r="AH576" s="65"/>
      <c r="AI576" s="65"/>
      <c r="AJ576" s="63"/>
      <c r="AK576" s="63"/>
      <c r="AL576" s="63"/>
      <c r="AM576" s="63"/>
      <c r="AN576" s="63"/>
      <c r="AO576" s="63"/>
      <c r="AP576" s="63"/>
      <c r="AQ576" s="63"/>
      <c r="AR576" s="63"/>
      <c r="AS576" s="63"/>
      <c r="AT576" s="63"/>
      <c r="AU576" s="63"/>
    </row>
    <row r="577" ht="15.75" customHeight="1">
      <c r="D577" s="71"/>
      <c r="E577" s="71"/>
      <c r="F577" s="71"/>
      <c r="G577" s="63"/>
      <c r="H577" s="63"/>
      <c r="I577" s="63"/>
      <c r="J577" s="63"/>
      <c r="K577" s="63"/>
      <c r="L577" s="63"/>
      <c r="M577" s="63"/>
      <c r="N577" s="63"/>
      <c r="O577" s="63"/>
      <c r="P577" s="63"/>
      <c r="Q577" s="63"/>
      <c r="R577" s="63"/>
      <c r="S577" s="63"/>
      <c r="T577" s="63"/>
      <c r="U577" s="63"/>
      <c r="V577" s="63"/>
      <c r="W577" s="63"/>
      <c r="X577" s="65"/>
      <c r="Y577" s="65"/>
      <c r="Z577" s="65"/>
      <c r="AA577" s="65"/>
      <c r="AB577" s="65"/>
      <c r="AC577" s="65"/>
      <c r="AD577" s="65"/>
      <c r="AE577" s="65"/>
      <c r="AF577" s="65"/>
      <c r="AG577" s="65"/>
      <c r="AH577" s="65"/>
      <c r="AI577" s="65"/>
      <c r="AJ577" s="63"/>
      <c r="AK577" s="63"/>
      <c r="AL577" s="63"/>
      <c r="AM577" s="63"/>
      <c r="AN577" s="63"/>
      <c r="AO577" s="63"/>
      <c r="AP577" s="63"/>
      <c r="AQ577" s="63"/>
      <c r="AR577" s="63"/>
      <c r="AS577" s="63"/>
      <c r="AT577" s="63"/>
      <c r="AU577" s="63"/>
    </row>
    <row r="578" ht="15.75" customHeight="1">
      <c r="D578" s="71"/>
      <c r="E578" s="71"/>
      <c r="F578" s="71"/>
      <c r="G578" s="63"/>
      <c r="H578" s="63"/>
      <c r="I578" s="63"/>
      <c r="J578" s="63"/>
      <c r="K578" s="63"/>
      <c r="L578" s="63"/>
      <c r="M578" s="63"/>
      <c r="N578" s="63"/>
      <c r="O578" s="63"/>
      <c r="P578" s="63"/>
      <c r="Q578" s="63"/>
      <c r="R578" s="63"/>
      <c r="S578" s="63"/>
      <c r="T578" s="63"/>
      <c r="U578" s="63"/>
      <c r="V578" s="63"/>
      <c r="W578" s="63"/>
      <c r="X578" s="65"/>
      <c r="Y578" s="65"/>
      <c r="Z578" s="65"/>
      <c r="AA578" s="65"/>
      <c r="AB578" s="65"/>
      <c r="AC578" s="65"/>
      <c r="AD578" s="65"/>
      <c r="AE578" s="65"/>
      <c r="AF578" s="65"/>
      <c r="AG578" s="65"/>
      <c r="AH578" s="65"/>
      <c r="AI578" s="65"/>
      <c r="AJ578" s="63"/>
      <c r="AK578" s="63"/>
      <c r="AL578" s="63"/>
      <c r="AM578" s="63"/>
      <c r="AN578" s="63"/>
      <c r="AO578" s="63"/>
      <c r="AP578" s="63"/>
      <c r="AQ578" s="63"/>
      <c r="AR578" s="63"/>
      <c r="AS578" s="63"/>
      <c r="AT578" s="63"/>
      <c r="AU578" s="63"/>
    </row>
    <row r="579" ht="15.75" customHeight="1">
      <c r="D579" s="71"/>
      <c r="E579" s="71"/>
      <c r="F579" s="71"/>
      <c r="G579" s="63"/>
      <c r="H579" s="63"/>
      <c r="I579" s="63"/>
      <c r="J579" s="63"/>
      <c r="K579" s="63"/>
      <c r="L579" s="63"/>
      <c r="M579" s="63"/>
      <c r="N579" s="63"/>
      <c r="O579" s="63"/>
      <c r="P579" s="63"/>
      <c r="Q579" s="63"/>
      <c r="R579" s="63"/>
      <c r="S579" s="63"/>
      <c r="T579" s="63"/>
      <c r="U579" s="63"/>
      <c r="V579" s="63"/>
      <c r="W579" s="63"/>
      <c r="X579" s="65"/>
      <c r="Y579" s="65"/>
      <c r="Z579" s="65"/>
      <c r="AA579" s="65"/>
      <c r="AB579" s="65"/>
      <c r="AC579" s="65"/>
      <c r="AD579" s="65"/>
      <c r="AE579" s="65"/>
      <c r="AF579" s="65"/>
      <c r="AG579" s="65"/>
      <c r="AH579" s="65"/>
      <c r="AI579" s="65"/>
      <c r="AJ579" s="63"/>
      <c r="AK579" s="63"/>
      <c r="AL579" s="63"/>
      <c r="AM579" s="63"/>
      <c r="AN579" s="63"/>
      <c r="AO579" s="63"/>
      <c r="AP579" s="63"/>
      <c r="AQ579" s="63"/>
      <c r="AR579" s="63"/>
      <c r="AS579" s="63"/>
      <c r="AT579" s="63"/>
      <c r="AU579" s="63"/>
    </row>
    <row r="580" ht="15.75" customHeight="1">
      <c r="D580" s="71"/>
      <c r="E580" s="71"/>
      <c r="F580" s="71"/>
      <c r="G580" s="63"/>
      <c r="H580" s="63"/>
      <c r="I580" s="63"/>
      <c r="J580" s="63"/>
      <c r="K580" s="63"/>
      <c r="L580" s="63"/>
      <c r="M580" s="63"/>
      <c r="N580" s="63"/>
      <c r="O580" s="63"/>
      <c r="P580" s="63"/>
      <c r="Q580" s="63"/>
      <c r="R580" s="63"/>
      <c r="S580" s="63"/>
      <c r="T580" s="63"/>
      <c r="U580" s="63"/>
      <c r="V580" s="63"/>
      <c r="W580" s="63"/>
      <c r="X580" s="65"/>
      <c r="Y580" s="65"/>
      <c r="Z580" s="65"/>
      <c r="AA580" s="65"/>
      <c r="AB580" s="65"/>
      <c r="AC580" s="65"/>
      <c r="AD580" s="65"/>
      <c r="AE580" s="65"/>
      <c r="AF580" s="65"/>
      <c r="AG580" s="65"/>
      <c r="AH580" s="65"/>
      <c r="AI580" s="65"/>
      <c r="AJ580" s="63"/>
      <c r="AK580" s="63"/>
      <c r="AL580" s="63"/>
      <c r="AM580" s="63"/>
      <c r="AN580" s="63"/>
      <c r="AO580" s="63"/>
      <c r="AP580" s="63"/>
      <c r="AQ580" s="63"/>
      <c r="AR580" s="63"/>
      <c r="AS580" s="63"/>
      <c r="AT580" s="63"/>
      <c r="AU580" s="63"/>
    </row>
    <row r="581" ht="15.75" customHeight="1">
      <c r="D581" s="71"/>
      <c r="E581" s="71"/>
      <c r="F581" s="71"/>
      <c r="G581" s="63"/>
      <c r="H581" s="63"/>
      <c r="I581" s="63"/>
      <c r="J581" s="63"/>
      <c r="K581" s="63"/>
      <c r="L581" s="63"/>
      <c r="M581" s="63"/>
      <c r="N581" s="63"/>
      <c r="O581" s="63"/>
      <c r="P581" s="63"/>
      <c r="Q581" s="63"/>
      <c r="R581" s="63"/>
      <c r="S581" s="63"/>
      <c r="T581" s="63"/>
      <c r="U581" s="63"/>
      <c r="V581" s="63"/>
      <c r="W581" s="63"/>
      <c r="X581" s="65"/>
      <c r="Y581" s="65"/>
      <c r="Z581" s="65"/>
      <c r="AA581" s="65"/>
      <c r="AB581" s="65"/>
      <c r="AC581" s="65"/>
      <c r="AD581" s="65"/>
      <c r="AE581" s="65"/>
      <c r="AF581" s="65"/>
      <c r="AG581" s="65"/>
      <c r="AH581" s="65"/>
      <c r="AI581" s="65"/>
      <c r="AJ581" s="63"/>
      <c r="AK581" s="63"/>
      <c r="AL581" s="63"/>
      <c r="AM581" s="63"/>
      <c r="AN581" s="63"/>
      <c r="AO581" s="63"/>
      <c r="AP581" s="63"/>
      <c r="AQ581" s="63"/>
      <c r="AR581" s="63"/>
      <c r="AS581" s="63"/>
      <c r="AT581" s="63"/>
      <c r="AU581" s="63"/>
    </row>
    <row r="582" ht="15.75" customHeight="1">
      <c r="D582" s="71"/>
      <c r="E582" s="71"/>
      <c r="F582" s="71"/>
      <c r="G582" s="63"/>
      <c r="H582" s="63"/>
      <c r="I582" s="63"/>
      <c r="J582" s="63"/>
      <c r="K582" s="63"/>
      <c r="L582" s="63"/>
      <c r="M582" s="63"/>
      <c r="N582" s="63"/>
      <c r="O582" s="63"/>
      <c r="P582" s="63"/>
      <c r="Q582" s="63"/>
      <c r="R582" s="63"/>
      <c r="S582" s="63"/>
      <c r="T582" s="63"/>
      <c r="U582" s="63"/>
      <c r="V582" s="63"/>
      <c r="W582" s="63"/>
      <c r="X582" s="65"/>
      <c r="Y582" s="65"/>
      <c r="Z582" s="65"/>
      <c r="AA582" s="65"/>
      <c r="AB582" s="65"/>
      <c r="AC582" s="65"/>
      <c r="AD582" s="65"/>
      <c r="AE582" s="65"/>
      <c r="AF582" s="65"/>
      <c r="AG582" s="65"/>
      <c r="AH582" s="65"/>
      <c r="AI582" s="65"/>
      <c r="AJ582" s="63"/>
      <c r="AK582" s="63"/>
      <c r="AL582" s="63"/>
      <c r="AM582" s="63"/>
      <c r="AN582" s="63"/>
      <c r="AO582" s="63"/>
      <c r="AP582" s="63"/>
      <c r="AQ582" s="63"/>
      <c r="AR582" s="63"/>
      <c r="AS582" s="63"/>
      <c r="AT582" s="63"/>
      <c r="AU582" s="63"/>
    </row>
    <row r="583" ht="15.75" customHeight="1">
      <c r="D583" s="71"/>
      <c r="E583" s="71"/>
      <c r="F583" s="71"/>
      <c r="G583" s="63"/>
      <c r="H583" s="63"/>
      <c r="I583" s="63"/>
      <c r="J583" s="63"/>
      <c r="K583" s="63"/>
      <c r="L583" s="63"/>
      <c r="M583" s="63"/>
      <c r="N583" s="63"/>
      <c r="O583" s="63"/>
      <c r="P583" s="63"/>
      <c r="Q583" s="63"/>
      <c r="R583" s="63"/>
      <c r="S583" s="63"/>
      <c r="T583" s="63"/>
      <c r="U583" s="63"/>
      <c r="V583" s="63"/>
      <c r="W583" s="63"/>
      <c r="X583" s="65"/>
      <c r="Y583" s="65"/>
      <c r="Z583" s="65"/>
      <c r="AA583" s="65"/>
      <c r="AB583" s="65"/>
      <c r="AC583" s="65"/>
      <c r="AD583" s="65"/>
      <c r="AE583" s="65"/>
      <c r="AF583" s="65"/>
      <c r="AG583" s="65"/>
      <c r="AH583" s="65"/>
      <c r="AI583" s="65"/>
      <c r="AJ583" s="63"/>
      <c r="AK583" s="63"/>
      <c r="AL583" s="63"/>
      <c r="AM583" s="63"/>
      <c r="AN583" s="63"/>
      <c r="AO583" s="63"/>
      <c r="AP583" s="63"/>
      <c r="AQ583" s="63"/>
      <c r="AR583" s="63"/>
      <c r="AS583" s="63"/>
      <c r="AT583" s="63"/>
      <c r="AU583" s="63"/>
    </row>
    <row r="584" ht="15.75" customHeight="1">
      <c r="D584" s="71"/>
      <c r="E584" s="71"/>
      <c r="F584" s="71"/>
      <c r="G584" s="63"/>
      <c r="H584" s="63"/>
      <c r="I584" s="63"/>
      <c r="J584" s="63"/>
      <c r="K584" s="63"/>
      <c r="L584" s="63"/>
      <c r="M584" s="63"/>
      <c r="N584" s="63"/>
      <c r="O584" s="63"/>
      <c r="P584" s="63"/>
      <c r="Q584" s="63"/>
      <c r="R584" s="63"/>
      <c r="S584" s="63"/>
      <c r="T584" s="63"/>
      <c r="U584" s="63"/>
      <c r="V584" s="63"/>
      <c r="W584" s="63"/>
      <c r="X584" s="65"/>
      <c r="Y584" s="65"/>
      <c r="Z584" s="65"/>
      <c r="AA584" s="65"/>
      <c r="AB584" s="65"/>
      <c r="AC584" s="65"/>
      <c r="AD584" s="65"/>
      <c r="AE584" s="65"/>
      <c r="AF584" s="65"/>
      <c r="AG584" s="65"/>
      <c r="AH584" s="65"/>
      <c r="AI584" s="65"/>
      <c r="AJ584" s="63"/>
      <c r="AK584" s="63"/>
      <c r="AL584" s="63"/>
      <c r="AM584" s="63"/>
      <c r="AN584" s="63"/>
      <c r="AO584" s="63"/>
      <c r="AP584" s="63"/>
      <c r="AQ584" s="63"/>
      <c r="AR584" s="63"/>
      <c r="AS584" s="63"/>
      <c r="AT584" s="63"/>
      <c r="AU584" s="63"/>
    </row>
    <row r="585" ht="15.75" customHeight="1">
      <c r="D585" s="71"/>
      <c r="E585" s="71"/>
      <c r="F585" s="71"/>
      <c r="G585" s="63"/>
      <c r="H585" s="63"/>
      <c r="I585" s="63"/>
      <c r="J585" s="63"/>
      <c r="K585" s="63"/>
      <c r="L585" s="63"/>
      <c r="M585" s="63"/>
      <c r="N585" s="63"/>
      <c r="O585" s="63"/>
      <c r="P585" s="63"/>
      <c r="Q585" s="63"/>
      <c r="R585" s="63"/>
      <c r="S585" s="63"/>
      <c r="T585" s="63"/>
      <c r="U585" s="63"/>
      <c r="V585" s="63"/>
      <c r="W585" s="63"/>
      <c r="X585" s="65"/>
      <c r="Y585" s="65"/>
      <c r="Z585" s="65"/>
      <c r="AA585" s="65"/>
      <c r="AB585" s="65"/>
      <c r="AC585" s="65"/>
      <c r="AD585" s="65"/>
      <c r="AE585" s="65"/>
      <c r="AF585" s="65"/>
      <c r="AG585" s="65"/>
      <c r="AH585" s="65"/>
      <c r="AI585" s="65"/>
      <c r="AJ585" s="63"/>
      <c r="AK585" s="63"/>
      <c r="AL585" s="63"/>
      <c r="AM585" s="63"/>
      <c r="AN585" s="63"/>
      <c r="AO585" s="63"/>
      <c r="AP585" s="63"/>
      <c r="AQ585" s="63"/>
      <c r="AR585" s="63"/>
      <c r="AS585" s="63"/>
      <c r="AT585" s="63"/>
      <c r="AU585" s="63"/>
    </row>
    <row r="586" ht="15.75" customHeight="1">
      <c r="D586" s="71"/>
      <c r="E586" s="71"/>
      <c r="F586" s="71"/>
      <c r="G586" s="63"/>
      <c r="H586" s="63"/>
      <c r="I586" s="63"/>
      <c r="J586" s="63"/>
      <c r="K586" s="63"/>
      <c r="L586" s="63"/>
      <c r="M586" s="63"/>
      <c r="N586" s="63"/>
      <c r="O586" s="63"/>
      <c r="P586" s="63"/>
      <c r="Q586" s="63"/>
      <c r="R586" s="63"/>
      <c r="S586" s="63"/>
      <c r="T586" s="63"/>
      <c r="U586" s="63"/>
      <c r="V586" s="63"/>
      <c r="W586" s="63"/>
      <c r="X586" s="65"/>
      <c r="Y586" s="65"/>
      <c r="Z586" s="65"/>
      <c r="AA586" s="65"/>
      <c r="AB586" s="65"/>
      <c r="AC586" s="65"/>
      <c r="AD586" s="65"/>
      <c r="AE586" s="65"/>
      <c r="AF586" s="65"/>
      <c r="AG586" s="65"/>
      <c r="AH586" s="65"/>
      <c r="AI586" s="65"/>
      <c r="AJ586" s="63"/>
      <c r="AK586" s="63"/>
      <c r="AL586" s="63"/>
      <c r="AM586" s="63"/>
      <c r="AN586" s="63"/>
      <c r="AO586" s="63"/>
      <c r="AP586" s="63"/>
      <c r="AQ586" s="63"/>
      <c r="AR586" s="63"/>
      <c r="AS586" s="63"/>
      <c r="AT586" s="63"/>
      <c r="AU586" s="63"/>
    </row>
    <row r="587" ht="15.75" customHeight="1">
      <c r="D587" s="71"/>
      <c r="E587" s="71"/>
      <c r="F587" s="71"/>
      <c r="G587" s="63"/>
      <c r="H587" s="63"/>
      <c r="I587" s="63"/>
      <c r="J587" s="63"/>
      <c r="K587" s="63"/>
      <c r="L587" s="63"/>
      <c r="M587" s="63"/>
      <c r="N587" s="63"/>
      <c r="O587" s="63"/>
      <c r="P587" s="63"/>
      <c r="Q587" s="63"/>
      <c r="R587" s="63"/>
      <c r="S587" s="63"/>
      <c r="T587" s="63"/>
      <c r="U587" s="63"/>
      <c r="V587" s="63"/>
      <c r="W587" s="63"/>
      <c r="X587" s="65"/>
      <c r="Y587" s="65"/>
      <c r="Z587" s="65"/>
      <c r="AA587" s="65"/>
      <c r="AB587" s="65"/>
      <c r="AC587" s="65"/>
      <c r="AD587" s="65"/>
      <c r="AE587" s="65"/>
      <c r="AF587" s="65"/>
      <c r="AG587" s="65"/>
      <c r="AH587" s="65"/>
      <c r="AI587" s="65"/>
      <c r="AJ587" s="63"/>
      <c r="AK587" s="63"/>
      <c r="AL587" s="63"/>
      <c r="AM587" s="63"/>
      <c r="AN587" s="63"/>
      <c r="AO587" s="63"/>
      <c r="AP587" s="63"/>
      <c r="AQ587" s="63"/>
      <c r="AR587" s="63"/>
      <c r="AS587" s="63"/>
      <c r="AT587" s="63"/>
      <c r="AU587" s="63"/>
    </row>
    <row r="588" ht="15.75" customHeight="1">
      <c r="D588" s="71"/>
      <c r="E588" s="71"/>
      <c r="F588" s="71"/>
      <c r="G588" s="63"/>
      <c r="H588" s="63"/>
      <c r="I588" s="63"/>
      <c r="J588" s="63"/>
      <c r="K588" s="63"/>
      <c r="L588" s="63"/>
      <c r="M588" s="63"/>
      <c r="N588" s="63"/>
      <c r="O588" s="63"/>
      <c r="P588" s="63"/>
      <c r="Q588" s="63"/>
      <c r="R588" s="63"/>
      <c r="S588" s="63"/>
      <c r="T588" s="63"/>
      <c r="U588" s="63"/>
      <c r="V588" s="63"/>
      <c r="W588" s="63"/>
      <c r="X588" s="65"/>
      <c r="Y588" s="65"/>
      <c r="Z588" s="65"/>
      <c r="AA588" s="65"/>
      <c r="AB588" s="65"/>
      <c r="AC588" s="65"/>
      <c r="AD588" s="65"/>
      <c r="AE588" s="65"/>
      <c r="AF588" s="65"/>
      <c r="AG588" s="65"/>
      <c r="AH588" s="65"/>
      <c r="AI588" s="65"/>
      <c r="AJ588" s="63"/>
      <c r="AK588" s="63"/>
      <c r="AL588" s="63"/>
      <c r="AM588" s="63"/>
      <c r="AN588" s="63"/>
      <c r="AO588" s="63"/>
      <c r="AP588" s="63"/>
      <c r="AQ588" s="63"/>
      <c r="AR588" s="63"/>
      <c r="AS588" s="63"/>
      <c r="AT588" s="63"/>
      <c r="AU588" s="63"/>
    </row>
    <row r="589" ht="15.75" customHeight="1">
      <c r="D589" s="71"/>
      <c r="E589" s="71"/>
      <c r="F589" s="71"/>
      <c r="G589" s="63"/>
      <c r="H589" s="63"/>
      <c r="I589" s="63"/>
      <c r="J589" s="63"/>
      <c r="K589" s="63"/>
      <c r="L589" s="63"/>
      <c r="M589" s="63"/>
      <c r="N589" s="63"/>
      <c r="O589" s="63"/>
      <c r="P589" s="63"/>
      <c r="Q589" s="63"/>
      <c r="R589" s="63"/>
      <c r="S589" s="63"/>
      <c r="T589" s="63"/>
      <c r="U589" s="63"/>
      <c r="V589" s="63"/>
      <c r="W589" s="63"/>
      <c r="X589" s="65"/>
      <c r="Y589" s="65"/>
      <c r="Z589" s="65"/>
      <c r="AA589" s="65"/>
      <c r="AB589" s="65"/>
      <c r="AC589" s="65"/>
      <c r="AD589" s="65"/>
      <c r="AE589" s="65"/>
      <c r="AF589" s="65"/>
      <c r="AG589" s="65"/>
      <c r="AH589" s="65"/>
      <c r="AI589" s="65"/>
      <c r="AJ589" s="63"/>
      <c r="AK589" s="63"/>
      <c r="AL589" s="63"/>
      <c r="AM589" s="63"/>
      <c r="AN589" s="63"/>
      <c r="AO589" s="63"/>
      <c r="AP589" s="63"/>
      <c r="AQ589" s="63"/>
      <c r="AR589" s="63"/>
      <c r="AS589" s="63"/>
      <c r="AT589" s="63"/>
      <c r="AU589" s="63"/>
    </row>
    <row r="590" ht="15.75" customHeight="1">
      <c r="D590" s="71"/>
      <c r="E590" s="71"/>
      <c r="F590" s="71"/>
      <c r="G590" s="63"/>
      <c r="H590" s="63"/>
      <c r="I590" s="63"/>
      <c r="J590" s="63"/>
      <c r="K590" s="63"/>
      <c r="L590" s="63"/>
      <c r="M590" s="63"/>
      <c r="N590" s="63"/>
      <c r="O590" s="63"/>
      <c r="P590" s="63"/>
      <c r="Q590" s="63"/>
      <c r="R590" s="63"/>
      <c r="S590" s="63"/>
      <c r="T590" s="63"/>
      <c r="U590" s="63"/>
      <c r="V590" s="63"/>
      <c r="W590" s="63"/>
      <c r="X590" s="65"/>
      <c r="Y590" s="65"/>
      <c r="Z590" s="65"/>
      <c r="AA590" s="65"/>
      <c r="AB590" s="65"/>
      <c r="AC590" s="65"/>
      <c r="AD590" s="65"/>
      <c r="AE590" s="65"/>
      <c r="AF590" s="65"/>
      <c r="AG590" s="65"/>
      <c r="AH590" s="65"/>
      <c r="AI590" s="65"/>
      <c r="AJ590" s="63"/>
      <c r="AK590" s="63"/>
      <c r="AL590" s="63"/>
      <c r="AM590" s="63"/>
      <c r="AN590" s="63"/>
      <c r="AO590" s="63"/>
      <c r="AP590" s="63"/>
      <c r="AQ590" s="63"/>
      <c r="AR590" s="63"/>
      <c r="AS590" s="63"/>
      <c r="AT590" s="63"/>
      <c r="AU590" s="63"/>
    </row>
    <row r="591" ht="15.75" customHeight="1">
      <c r="D591" s="71"/>
      <c r="E591" s="71"/>
      <c r="F591" s="71"/>
      <c r="G591" s="63"/>
      <c r="H591" s="63"/>
      <c r="I591" s="63"/>
      <c r="J591" s="63"/>
      <c r="K591" s="63"/>
      <c r="L591" s="63"/>
      <c r="M591" s="63"/>
      <c r="N591" s="63"/>
      <c r="O591" s="63"/>
      <c r="P591" s="63"/>
      <c r="Q591" s="63"/>
      <c r="R591" s="63"/>
      <c r="S591" s="63"/>
      <c r="T591" s="63"/>
      <c r="U591" s="63"/>
      <c r="V591" s="63"/>
      <c r="W591" s="63"/>
      <c r="X591" s="65"/>
      <c r="Y591" s="65"/>
      <c r="Z591" s="65"/>
      <c r="AA591" s="65"/>
      <c r="AB591" s="65"/>
      <c r="AC591" s="65"/>
      <c r="AD591" s="65"/>
      <c r="AE591" s="65"/>
      <c r="AF591" s="65"/>
      <c r="AG591" s="65"/>
      <c r="AH591" s="65"/>
      <c r="AI591" s="65"/>
      <c r="AJ591" s="63"/>
      <c r="AK591" s="63"/>
      <c r="AL591" s="63"/>
      <c r="AM591" s="63"/>
      <c r="AN591" s="63"/>
      <c r="AO591" s="63"/>
      <c r="AP591" s="63"/>
      <c r="AQ591" s="63"/>
      <c r="AR591" s="63"/>
      <c r="AS591" s="63"/>
      <c r="AT591" s="63"/>
      <c r="AU591" s="63"/>
    </row>
    <row r="592" ht="15.75" customHeight="1">
      <c r="D592" s="71"/>
      <c r="E592" s="71"/>
      <c r="F592" s="71"/>
      <c r="G592" s="63"/>
      <c r="H592" s="63"/>
      <c r="I592" s="63"/>
      <c r="J592" s="63"/>
      <c r="K592" s="63"/>
      <c r="L592" s="63"/>
      <c r="M592" s="63"/>
      <c r="N592" s="63"/>
      <c r="O592" s="63"/>
      <c r="P592" s="63"/>
      <c r="Q592" s="63"/>
      <c r="R592" s="63"/>
      <c r="S592" s="63"/>
      <c r="T592" s="63"/>
      <c r="U592" s="63"/>
      <c r="V592" s="63"/>
      <c r="W592" s="63"/>
      <c r="X592" s="65"/>
      <c r="Y592" s="65"/>
      <c r="Z592" s="65"/>
      <c r="AA592" s="65"/>
      <c r="AB592" s="65"/>
      <c r="AC592" s="65"/>
      <c r="AD592" s="65"/>
      <c r="AE592" s="65"/>
      <c r="AF592" s="65"/>
      <c r="AG592" s="65"/>
      <c r="AH592" s="65"/>
      <c r="AI592" s="65"/>
      <c r="AJ592" s="63"/>
      <c r="AK592" s="63"/>
      <c r="AL592" s="63"/>
      <c r="AM592" s="63"/>
      <c r="AN592" s="63"/>
      <c r="AO592" s="63"/>
      <c r="AP592" s="63"/>
      <c r="AQ592" s="63"/>
      <c r="AR592" s="63"/>
      <c r="AS592" s="63"/>
      <c r="AT592" s="63"/>
      <c r="AU592" s="63"/>
    </row>
    <row r="593" ht="15.75" customHeight="1">
      <c r="D593" s="71"/>
      <c r="E593" s="71"/>
      <c r="F593" s="71"/>
      <c r="G593" s="63"/>
      <c r="H593" s="63"/>
      <c r="I593" s="63"/>
      <c r="J593" s="63"/>
      <c r="K593" s="63"/>
      <c r="L593" s="63"/>
      <c r="M593" s="63"/>
      <c r="N593" s="63"/>
      <c r="O593" s="63"/>
      <c r="P593" s="63"/>
      <c r="Q593" s="63"/>
      <c r="R593" s="63"/>
      <c r="S593" s="63"/>
      <c r="T593" s="63"/>
      <c r="U593" s="63"/>
      <c r="V593" s="63"/>
      <c r="W593" s="63"/>
      <c r="X593" s="65"/>
      <c r="Y593" s="65"/>
      <c r="Z593" s="65"/>
      <c r="AA593" s="65"/>
      <c r="AB593" s="65"/>
      <c r="AC593" s="65"/>
      <c r="AD593" s="65"/>
      <c r="AE593" s="65"/>
      <c r="AF593" s="65"/>
      <c r="AG593" s="65"/>
      <c r="AH593" s="65"/>
      <c r="AI593" s="65"/>
      <c r="AJ593" s="63"/>
      <c r="AK593" s="63"/>
      <c r="AL593" s="63"/>
      <c r="AM593" s="63"/>
      <c r="AN593" s="63"/>
      <c r="AO593" s="63"/>
      <c r="AP593" s="63"/>
      <c r="AQ593" s="63"/>
      <c r="AR593" s="63"/>
      <c r="AS593" s="63"/>
      <c r="AT593" s="63"/>
      <c r="AU593" s="63"/>
    </row>
    <row r="594" ht="15.75" customHeight="1">
      <c r="D594" s="71"/>
      <c r="E594" s="71"/>
      <c r="F594" s="71"/>
      <c r="G594" s="63"/>
      <c r="H594" s="63"/>
      <c r="I594" s="63"/>
      <c r="J594" s="63"/>
      <c r="K594" s="63"/>
      <c r="L594" s="63"/>
      <c r="M594" s="63"/>
      <c r="N594" s="63"/>
      <c r="O594" s="63"/>
      <c r="P594" s="63"/>
      <c r="Q594" s="63"/>
      <c r="R594" s="63"/>
      <c r="S594" s="63"/>
      <c r="T594" s="63"/>
      <c r="U594" s="63"/>
      <c r="V594" s="63"/>
      <c r="W594" s="63"/>
      <c r="X594" s="65"/>
      <c r="Y594" s="65"/>
      <c r="Z594" s="65"/>
      <c r="AA594" s="65"/>
      <c r="AB594" s="65"/>
      <c r="AC594" s="65"/>
      <c r="AD594" s="65"/>
      <c r="AE594" s="65"/>
      <c r="AF594" s="65"/>
      <c r="AG594" s="65"/>
      <c r="AH594" s="65"/>
      <c r="AI594" s="65"/>
      <c r="AJ594" s="63"/>
      <c r="AK594" s="63"/>
      <c r="AL594" s="63"/>
      <c r="AM594" s="63"/>
      <c r="AN594" s="63"/>
      <c r="AO594" s="63"/>
      <c r="AP594" s="63"/>
      <c r="AQ594" s="63"/>
      <c r="AR594" s="63"/>
      <c r="AS594" s="63"/>
      <c r="AT594" s="63"/>
      <c r="AU594" s="63"/>
    </row>
    <row r="595" ht="15.75" customHeight="1">
      <c r="D595" s="71"/>
      <c r="E595" s="71"/>
      <c r="F595" s="71"/>
      <c r="G595" s="63"/>
      <c r="H595" s="63"/>
      <c r="I595" s="63"/>
      <c r="J595" s="63"/>
      <c r="K595" s="63"/>
      <c r="L595" s="63"/>
      <c r="M595" s="63"/>
      <c r="N595" s="63"/>
      <c r="O595" s="63"/>
      <c r="P595" s="63"/>
      <c r="Q595" s="63"/>
      <c r="R595" s="63"/>
      <c r="S595" s="63"/>
      <c r="T595" s="63"/>
      <c r="U595" s="63"/>
      <c r="V595" s="63"/>
      <c r="W595" s="63"/>
      <c r="X595" s="65"/>
      <c r="Y595" s="65"/>
      <c r="Z595" s="65"/>
      <c r="AA595" s="65"/>
      <c r="AB595" s="65"/>
      <c r="AC595" s="65"/>
      <c r="AD595" s="65"/>
      <c r="AE595" s="65"/>
      <c r="AF595" s="65"/>
      <c r="AG595" s="65"/>
      <c r="AH595" s="65"/>
      <c r="AI595" s="65"/>
      <c r="AJ595" s="63"/>
      <c r="AK595" s="63"/>
      <c r="AL595" s="63"/>
      <c r="AM595" s="63"/>
      <c r="AN595" s="63"/>
      <c r="AO595" s="63"/>
      <c r="AP595" s="63"/>
      <c r="AQ595" s="63"/>
      <c r="AR595" s="63"/>
      <c r="AS595" s="63"/>
      <c r="AT595" s="63"/>
      <c r="AU595" s="63"/>
    </row>
    <row r="596" ht="15.75" customHeight="1">
      <c r="D596" s="71"/>
      <c r="E596" s="71"/>
      <c r="F596" s="71"/>
      <c r="G596" s="63"/>
      <c r="H596" s="63"/>
      <c r="I596" s="63"/>
      <c r="J596" s="63"/>
      <c r="K596" s="63"/>
      <c r="L596" s="63"/>
      <c r="M596" s="63"/>
      <c r="N596" s="63"/>
      <c r="O596" s="63"/>
      <c r="P596" s="63"/>
      <c r="Q596" s="63"/>
      <c r="R596" s="63"/>
      <c r="S596" s="63"/>
      <c r="T596" s="63"/>
      <c r="U596" s="63"/>
      <c r="V596" s="63"/>
      <c r="W596" s="63"/>
      <c r="X596" s="65"/>
      <c r="Y596" s="65"/>
      <c r="Z596" s="65"/>
      <c r="AA596" s="65"/>
      <c r="AB596" s="65"/>
      <c r="AC596" s="65"/>
      <c r="AD596" s="65"/>
      <c r="AE596" s="65"/>
      <c r="AF596" s="65"/>
      <c r="AG596" s="65"/>
      <c r="AH596" s="65"/>
      <c r="AI596" s="65"/>
      <c r="AJ596" s="63"/>
      <c r="AK596" s="63"/>
      <c r="AL596" s="63"/>
      <c r="AM596" s="63"/>
      <c r="AN596" s="63"/>
      <c r="AO596" s="63"/>
      <c r="AP596" s="63"/>
      <c r="AQ596" s="63"/>
      <c r="AR596" s="63"/>
      <c r="AS596" s="63"/>
      <c r="AT596" s="63"/>
      <c r="AU596" s="63"/>
    </row>
    <row r="597" ht="15.75" customHeight="1">
      <c r="D597" s="71"/>
      <c r="E597" s="71"/>
      <c r="F597" s="71"/>
      <c r="G597" s="63"/>
      <c r="H597" s="63"/>
      <c r="I597" s="63"/>
      <c r="J597" s="63"/>
      <c r="K597" s="63"/>
      <c r="L597" s="63"/>
      <c r="M597" s="63"/>
      <c r="N597" s="63"/>
      <c r="O597" s="63"/>
      <c r="P597" s="63"/>
      <c r="Q597" s="63"/>
      <c r="R597" s="63"/>
      <c r="S597" s="63"/>
      <c r="T597" s="63"/>
      <c r="U597" s="63"/>
      <c r="V597" s="63"/>
      <c r="W597" s="63"/>
      <c r="X597" s="65"/>
      <c r="Y597" s="65"/>
      <c r="Z597" s="65"/>
      <c r="AA597" s="65"/>
      <c r="AB597" s="65"/>
      <c r="AC597" s="65"/>
      <c r="AD597" s="65"/>
      <c r="AE597" s="65"/>
      <c r="AF597" s="65"/>
      <c r="AG597" s="65"/>
      <c r="AH597" s="65"/>
      <c r="AI597" s="65"/>
      <c r="AJ597" s="63"/>
      <c r="AK597" s="63"/>
      <c r="AL597" s="63"/>
      <c r="AM597" s="63"/>
      <c r="AN597" s="63"/>
      <c r="AO597" s="63"/>
      <c r="AP597" s="63"/>
      <c r="AQ597" s="63"/>
      <c r="AR597" s="63"/>
      <c r="AS597" s="63"/>
      <c r="AT597" s="63"/>
      <c r="AU597" s="63"/>
    </row>
    <row r="598" ht="15.75" customHeight="1">
      <c r="D598" s="71"/>
      <c r="E598" s="71"/>
      <c r="F598" s="71"/>
      <c r="G598" s="63"/>
      <c r="H598" s="63"/>
      <c r="I598" s="63"/>
      <c r="J598" s="63"/>
      <c r="K598" s="63"/>
      <c r="L598" s="63"/>
      <c r="M598" s="63"/>
      <c r="N598" s="63"/>
      <c r="O598" s="63"/>
      <c r="P598" s="63"/>
      <c r="Q598" s="63"/>
      <c r="R598" s="63"/>
      <c r="S598" s="63"/>
      <c r="T598" s="63"/>
      <c r="U598" s="63"/>
      <c r="V598" s="63"/>
      <c r="W598" s="63"/>
      <c r="X598" s="65"/>
      <c r="Y598" s="65"/>
      <c r="Z598" s="65"/>
      <c r="AA598" s="65"/>
      <c r="AB598" s="65"/>
      <c r="AC598" s="65"/>
      <c r="AD598" s="65"/>
      <c r="AE598" s="65"/>
      <c r="AF598" s="65"/>
      <c r="AG598" s="65"/>
      <c r="AH598" s="65"/>
      <c r="AI598" s="65"/>
      <c r="AJ598" s="63"/>
      <c r="AK598" s="63"/>
      <c r="AL598" s="63"/>
      <c r="AM598" s="63"/>
      <c r="AN598" s="63"/>
      <c r="AO598" s="63"/>
      <c r="AP598" s="63"/>
      <c r="AQ598" s="63"/>
      <c r="AR598" s="63"/>
      <c r="AS598" s="63"/>
      <c r="AT598" s="63"/>
      <c r="AU598" s="63"/>
    </row>
    <row r="599" ht="15.75" customHeight="1">
      <c r="D599" s="71"/>
      <c r="E599" s="71"/>
      <c r="F599" s="71"/>
      <c r="G599" s="63"/>
      <c r="H599" s="63"/>
      <c r="I599" s="63"/>
      <c r="J599" s="63"/>
      <c r="K599" s="63"/>
      <c r="L599" s="63"/>
      <c r="M599" s="63"/>
      <c r="N599" s="63"/>
      <c r="O599" s="63"/>
      <c r="P599" s="63"/>
      <c r="Q599" s="63"/>
      <c r="R599" s="63"/>
      <c r="S599" s="63"/>
      <c r="T599" s="63"/>
      <c r="U599" s="63"/>
      <c r="V599" s="63"/>
      <c r="W599" s="63"/>
      <c r="X599" s="65"/>
      <c r="Y599" s="65"/>
      <c r="Z599" s="65"/>
      <c r="AA599" s="65"/>
      <c r="AB599" s="65"/>
      <c r="AC599" s="65"/>
      <c r="AD599" s="65"/>
      <c r="AE599" s="65"/>
      <c r="AF599" s="65"/>
      <c r="AG599" s="65"/>
      <c r="AH599" s="65"/>
      <c r="AI599" s="65"/>
      <c r="AJ599" s="63"/>
      <c r="AK599" s="63"/>
      <c r="AL599" s="63"/>
      <c r="AM599" s="63"/>
      <c r="AN599" s="63"/>
      <c r="AO599" s="63"/>
      <c r="AP599" s="63"/>
      <c r="AQ599" s="63"/>
      <c r="AR599" s="63"/>
      <c r="AS599" s="63"/>
      <c r="AT599" s="63"/>
      <c r="AU599" s="63"/>
    </row>
    <row r="600" ht="15.75" customHeight="1">
      <c r="D600" s="71"/>
      <c r="E600" s="71"/>
      <c r="F600" s="71"/>
      <c r="G600" s="63"/>
      <c r="H600" s="63"/>
      <c r="I600" s="63"/>
      <c r="J600" s="63"/>
      <c r="K600" s="63"/>
      <c r="L600" s="63"/>
      <c r="M600" s="63"/>
      <c r="N600" s="63"/>
      <c r="O600" s="63"/>
      <c r="P600" s="63"/>
      <c r="Q600" s="63"/>
      <c r="R600" s="63"/>
      <c r="S600" s="63"/>
      <c r="T600" s="63"/>
      <c r="U600" s="63"/>
      <c r="V600" s="63"/>
      <c r="W600" s="63"/>
      <c r="X600" s="65"/>
      <c r="Y600" s="65"/>
      <c r="Z600" s="65"/>
      <c r="AA600" s="65"/>
      <c r="AB600" s="65"/>
      <c r="AC600" s="65"/>
      <c r="AD600" s="65"/>
      <c r="AE600" s="65"/>
      <c r="AF600" s="65"/>
      <c r="AG600" s="65"/>
      <c r="AH600" s="65"/>
      <c r="AI600" s="65"/>
      <c r="AJ600" s="63"/>
      <c r="AK600" s="63"/>
      <c r="AL600" s="63"/>
      <c r="AM600" s="63"/>
      <c r="AN600" s="63"/>
      <c r="AO600" s="63"/>
      <c r="AP600" s="63"/>
      <c r="AQ600" s="63"/>
      <c r="AR600" s="63"/>
      <c r="AS600" s="63"/>
      <c r="AT600" s="63"/>
      <c r="AU600" s="63"/>
    </row>
    <row r="601" ht="15.75" customHeight="1">
      <c r="D601" s="71"/>
      <c r="E601" s="71"/>
      <c r="F601" s="71"/>
      <c r="G601" s="63"/>
      <c r="H601" s="63"/>
      <c r="I601" s="63"/>
      <c r="J601" s="63"/>
      <c r="K601" s="63"/>
      <c r="L601" s="63"/>
      <c r="M601" s="63"/>
      <c r="N601" s="63"/>
      <c r="O601" s="63"/>
      <c r="P601" s="63"/>
      <c r="Q601" s="63"/>
      <c r="R601" s="63"/>
      <c r="S601" s="63"/>
      <c r="T601" s="63"/>
      <c r="U601" s="63"/>
      <c r="V601" s="63"/>
      <c r="W601" s="63"/>
      <c r="X601" s="65"/>
      <c r="Y601" s="65"/>
      <c r="Z601" s="65"/>
      <c r="AA601" s="65"/>
      <c r="AB601" s="65"/>
      <c r="AC601" s="65"/>
      <c r="AD601" s="65"/>
      <c r="AE601" s="65"/>
      <c r="AF601" s="65"/>
      <c r="AG601" s="65"/>
      <c r="AH601" s="65"/>
      <c r="AI601" s="65"/>
      <c r="AJ601" s="63"/>
      <c r="AK601" s="63"/>
      <c r="AL601" s="63"/>
      <c r="AM601" s="63"/>
      <c r="AN601" s="63"/>
      <c r="AO601" s="63"/>
      <c r="AP601" s="63"/>
      <c r="AQ601" s="63"/>
      <c r="AR601" s="63"/>
      <c r="AS601" s="63"/>
      <c r="AT601" s="63"/>
      <c r="AU601" s="63"/>
    </row>
    <row r="602" ht="15.75" customHeight="1">
      <c r="D602" s="71"/>
      <c r="E602" s="71"/>
      <c r="F602" s="71"/>
      <c r="G602" s="63"/>
      <c r="H602" s="63"/>
      <c r="I602" s="63"/>
      <c r="J602" s="63"/>
      <c r="K602" s="63"/>
      <c r="L602" s="63"/>
      <c r="M602" s="63"/>
      <c r="N602" s="63"/>
      <c r="O602" s="63"/>
      <c r="P602" s="63"/>
      <c r="Q602" s="63"/>
      <c r="R602" s="63"/>
      <c r="S602" s="63"/>
      <c r="T602" s="63"/>
      <c r="U602" s="63"/>
      <c r="V602" s="63"/>
      <c r="W602" s="63"/>
      <c r="X602" s="65"/>
      <c r="Y602" s="65"/>
      <c r="Z602" s="65"/>
      <c r="AA602" s="65"/>
      <c r="AB602" s="65"/>
      <c r="AC602" s="65"/>
      <c r="AD602" s="65"/>
      <c r="AE602" s="65"/>
      <c r="AF602" s="65"/>
      <c r="AG602" s="65"/>
      <c r="AH602" s="65"/>
      <c r="AI602" s="65"/>
      <c r="AJ602" s="63"/>
      <c r="AK602" s="63"/>
      <c r="AL602" s="63"/>
      <c r="AM602" s="63"/>
      <c r="AN602" s="63"/>
      <c r="AO602" s="63"/>
      <c r="AP602" s="63"/>
      <c r="AQ602" s="63"/>
      <c r="AR602" s="63"/>
      <c r="AS602" s="63"/>
      <c r="AT602" s="63"/>
      <c r="AU602" s="63"/>
    </row>
    <row r="603" ht="15.75" customHeight="1">
      <c r="D603" s="71"/>
      <c r="E603" s="71"/>
      <c r="F603" s="71"/>
      <c r="G603" s="63"/>
      <c r="H603" s="63"/>
      <c r="I603" s="63"/>
      <c r="J603" s="63"/>
      <c r="K603" s="63"/>
      <c r="L603" s="63"/>
      <c r="M603" s="63"/>
      <c r="N603" s="63"/>
      <c r="O603" s="63"/>
      <c r="P603" s="63"/>
      <c r="Q603" s="63"/>
      <c r="R603" s="63"/>
      <c r="S603" s="63"/>
      <c r="T603" s="63"/>
      <c r="U603" s="63"/>
      <c r="V603" s="63"/>
      <c r="W603" s="63"/>
      <c r="X603" s="65"/>
      <c r="Y603" s="65"/>
      <c r="Z603" s="65"/>
      <c r="AA603" s="65"/>
      <c r="AB603" s="65"/>
      <c r="AC603" s="65"/>
      <c r="AD603" s="65"/>
      <c r="AE603" s="65"/>
      <c r="AF603" s="65"/>
      <c r="AG603" s="65"/>
      <c r="AH603" s="65"/>
      <c r="AI603" s="65"/>
      <c r="AJ603" s="63"/>
      <c r="AK603" s="63"/>
      <c r="AL603" s="63"/>
      <c r="AM603" s="63"/>
      <c r="AN603" s="63"/>
      <c r="AO603" s="63"/>
      <c r="AP603" s="63"/>
      <c r="AQ603" s="63"/>
      <c r="AR603" s="63"/>
      <c r="AS603" s="63"/>
      <c r="AT603" s="63"/>
      <c r="AU603" s="63"/>
    </row>
    <row r="604" ht="15.75" customHeight="1">
      <c r="D604" s="71"/>
      <c r="E604" s="71"/>
      <c r="F604" s="71"/>
      <c r="G604" s="63"/>
      <c r="H604" s="63"/>
      <c r="I604" s="63"/>
      <c r="J604" s="63"/>
      <c r="K604" s="63"/>
      <c r="L604" s="63"/>
      <c r="M604" s="63"/>
      <c r="N604" s="63"/>
      <c r="O604" s="63"/>
      <c r="P604" s="63"/>
      <c r="Q604" s="63"/>
      <c r="R604" s="63"/>
      <c r="S604" s="63"/>
      <c r="T604" s="63"/>
      <c r="U604" s="63"/>
      <c r="V604" s="63"/>
      <c r="W604" s="63"/>
      <c r="X604" s="65"/>
      <c r="Y604" s="65"/>
      <c r="Z604" s="65"/>
      <c r="AA604" s="65"/>
      <c r="AB604" s="65"/>
      <c r="AC604" s="65"/>
      <c r="AD604" s="65"/>
      <c r="AE604" s="65"/>
      <c r="AF604" s="65"/>
      <c r="AG604" s="65"/>
      <c r="AH604" s="65"/>
      <c r="AI604" s="65"/>
      <c r="AJ604" s="63"/>
      <c r="AK604" s="63"/>
      <c r="AL604" s="63"/>
      <c r="AM604" s="63"/>
      <c r="AN604" s="63"/>
      <c r="AO604" s="63"/>
      <c r="AP604" s="63"/>
      <c r="AQ604" s="63"/>
      <c r="AR604" s="63"/>
      <c r="AS604" s="63"/>
      <c r="AT604" s="63"/>
      <c r="AU604" s="63"/>
    </row>
    <row r="605" ht="15.75" customHeight="1">
      <c r="D605" s="71"/>
      <c r="E605" s="71"/>
      <c r="F605" s="71"/>
      <c r="G605" s="63"/>
      <c r="H605" s="63"/>
      <c r="I605" s="63"/>
      <c r="J605" s="63"/>
      <c r="K605" s="63"/>
      <c r="L605" s="63"/>
      <c r="M605" s="63"/>
      <c r="N605" s="63"/>
      <c r="O605" s="63"/>
      <c r="P605" s="63"/>
      <c r="Q605" s="63"/>
      <c r="R605" s="63"/>
      <c r="S605" s="63"/>
      <c r="T605" s="63"/>
      <c r="U605" s="63"/>
      <c r="V605" s="63"/>
      <c r="W605" s="63"/>
      <c r="X605" s="65"/>
      <c r="Y605" s="65"/>
      <c r="Z605" s="65"/>
      <c r="AA605" s="65"/>
      <c r="AB605" s="65"/>
      <c r="AC605" s="65"/>
      <c r="AD605" s="65"/>
      <c r="AE605" s="65"/>
      <c r="AF605" s="65"/>
      <c r="AG605" s="65"/>
      <c r="AH605" s="65"/>
      <c r="AI605" s="65"/>
      <c r="AJ605" s="63"/>
      <c r="AK605" s="63"/>
      <c r="AL605" s="63"/>
      <c r="AM605" s="63"/>
      <c r="AN605" s="63"/>
      <c r="AO605" s="63"/>
      <c r="AP605" s="63"/>
      <c r="AQ605" s="63"/>
      <c r="AR605" s="63"/>
      <c r="AS605" s="63"/>
      <c r="AT605" s="63"/>
      <c r="AU605" s="63"/>
    </row>
    <row r="606" ht="15.75" customHeight="1">
      <c r="D606" s="71"/>
      <c r="E606" s="71"/>
      <c r="F606" s="71"/>
      <c r="G606" s="63"/>
      <c r="H606" s="63"/>
      <c r="I606" s="63"/>
      <c r="J606" s="63"/>
      <c r="K606" s="63"/>
      <c r="L606" s="63"/>
      <c r="M606" s="63"/>
      <c r="N606" s="63"/>
      <c r="O606" s="63"/>
      <c r="P606" s="63"/>
      <c r="Q606" s="63"/>
      <c r="R606" s="63"/>
      <c r="S606" s="63"/>
      <c r="T606" s="63"/>
      <c r="U606" s="63"/>
      <c r="V606" s="63"/>
      <c r="W606" s="63"/>
      <c r="X606" s="65"/>
      <c r="Y606" s="65"/>
      <c r="Z606" s="65"/>
      <c r="AA606" s="65"/>
      <c r="AB606" s="65"/>
      <c r="AC606" s="65"/>
      <c r="AD606" s="65"/>
      <c r="AE606" s="65"/>
      <c r="AF606" s="65"/>
      <c r="AG606" s="65"/>
      <c r="AH606" s="65"/>
      <c r="AI606" s="65"/>
      <c r="AJ606" s="63"/>
      <c r="AK606" s="63"/>
      <c r="AL606" s="63"/>
      <c r="AM606" s="63"/>
      <c r="AN606" s="63"/>
      <c r="AO606" s="63"/>
      <c r="AP606" s="63"/>
      <c r="AQ606" s="63"/>
      <c r="AR606" s="63"/>
      <c r="AS606" s="63"/>
      <c r="AT606" s="63"/>
      <c r="AU606" s="63"/>
    </row>
    <row r="607" ht="15.75" customHeight="1">
      <c r="D607" s="71"/>
      <c r="E607" s="71"/>
      <c r="F607" s="71"/>
      <c r="G607" s="63"/>
      <c r="H607" s="63"/>
      <c r="I607" s="63"/>
      <c r="J607" s="63"/>
      <c r="K607" s="63"/>
      <c r="L607" s="63"/>
      <c r="M607" s="63"/>
      <c r="N607" s="63"/>
      <c r="O607" s="63"/>
      <c r="P607" s="63"/>
      <c r="Q607" s="63"/>
      <c r="R607" s="63"/>
      <c r="S607" s="63"/>
      <c r="T607" s="63"/>
      <c r="U607" s="63"/>
      <c r="V607" s="63"/>
      <c r="W607" s="63"/>
      <c r="X607" s="65"/>
      <c r="Y607" s="65"/>
      <c r="Z607" s="65"/>
      <c r="AA607" s="65"/>
      <c r="AB607" s="65"/>
      <c r="AC607" s="65"/>
      <c r="AD607" s="65"/>
      <c r="AE607" s="65"/>
      <c r="AF607" s="65"/>
      <c r="AG607" s="65"/>
      <c r="AH607" s="65"/>
      <c r="AI607" s="65"/>
      <c r="AJ607" s="63"/>
      <c r="AK607" s="63"/>
      <c r="AL607" s="63"/>
      <c r="AM607" s="63"/>
      <c r="AN607" s="63"/>
      <c r="AO607" s="63"/>
      <c r="AP607" s="63"/>
      <c r="AQ607" s="63"/>
      <c r="AR607" s="63"/>
      <c r="AS607" s="63"/>
      <c r="AT607" s="63"/>
      <c r="AU607" s="63"/>
    </row>
    <row r="608" ht="15.75" customHeight="1">
      <c r="D608" s="71"/>
      <c r="E608" s="71"/>
      <c r="F608" s="71"/>
      <c r="G608" s="63"/>
      <c r="H608" s="63"/>
      <c r="I608" s="63"/>
      <c r="J608" s="63"/>
      <c r="K608" s="63"/>
      <c r="L608" s="63"/>
      <c r="M608" s="63"/>
      <c r="N608" s="63"/>
      <c r="O608" s="63"/>
      <c r="P608" s="63"/>
      <c r="Q608" s="63"/>
      <c r="R608" s="63"/>
      <c r="S608" s="63"/>
      <c r="T608" s="63"/>
      <c r="U608" s="63"/>
      <c r="V608" s="63"/>
      <c r="W608" s="63"/>
      <c r="X608" s="65"/>
      <c r="Y608" s="65"/>
      <c r="Z608" s="65"/>
      <c r="AA608" s="65"/>
      <c r="AB608" s="65"/>
      <c r="AC608" s="65"/>
      <c r="AD608" s="65"/>
      <c r="AE608" s="65"/>
      <c r="AF608" s="65"/>
      <c r="AG608" s="65"/>
      <c r="AH608" s="65"/>
      <c r="AI608" s="65"/>
      <c r="AJ608" s="63"/>
      <c r="AK608" s="63"/>
      <c r="AL608" s="63"/>
      <c r="AM608" s="63"/>
      <c r="AN608" s="63"/>
      <c r="AO608" s="63"/>
      <c r="AP608" s="63"/>
      <c r="AQ608" s="63"/>
      <c r="AR608" s="63"/>
      <c r="AS608" s="63"/>
      <c r="AT608" s="63"/>
      <c r="AU608" s="63"/>
    </row>
    <row r="609" ht="15.75" customHeight="1">
      <c r="D609" s="71"/>
      <c r="E609" s="71"/>
      <c r="F609" s="71"/>
      <c r="G609" s="63"/>
      <c r="H609" s="63"/>
      <c r="I609" s="63"/>
      <c r="J609" s="63"/>
      <c r="K609" s="63"/>
      <c r="L609" s="63"/>
      <c r="M609" s="63"/>
      <c r="N609" s="63"/>
      <c r="O609" s="63"/>
      <c r="P609" s="63"/>
      <c r="Q609" s="63"/>
      <c r="R609" s="63"/>
      <c r="S609" s="63"/>
      <c r="T609" s="63"/>
      <c r="U609" s="63"/>
      <c r="V609" s="63"/>
      <c r="W609" s="63"/>
      <c r="X609" s="65"/>
      <c r="Y609" s="65"/>
      <c r="Z609" s="65"/>
      <c r="AA609" s="65"/>
      <c r="AB609" s="65"/>
      <c r="AC609" s="65"/>
      <c r="AD609" s="65"/>
      <c r="AE609" s="65"/>
      <c r="AF609" s="65"/>
      <c r="AG609" s="65"/>
      <c r="AH609" s="65"/>
      <c r="AI609" s="65"/>
      <c r="AJ609" s="63"/>
      <c r="AK609" s="63"/>
      <c r="AL609" s="63"/>
      <c r="AM609" s="63"/>
      <c r="AN609" s="63"/>
      <c r="AO609" s="63"/>
      <c r="AP609" s="63"/>
      <c r="AQ609" s="63"/>
      <c r="AR609" s="63"/>
      <c r="AS609" s="63"/>
      <c r="AT609" s="63"/>
      <c r="AU609" s="63"/>
    </row>
    <row r="610" ht="15.75" customHeight="1">
      <c r="D610" s="71"/>
      <c r="E610" s="71"/>
      <c r="F610" s="71"/>
      <c r="G610" s="63"/>
      <c r="H610" s="63"/>
      <c r="I610" s="63"/>
      <c r="J610" s="63"/>
      <c r="K610" s="63"/>
      <c r="L610" s="63"/>
      <c r="M610" s="63"/>
      <c r="N610" s="63"/>
      <c r="O610" s="63"/>
      <c r="P610" s="63"/>
      <c r="Q610" s="63"/>
      <c r="R610" s="63"/>
      <c r="S610" s="63"/>
      <c r="T610" s="63"/>
      <c r="U610" s="63"/>
      <c r="V610" s="63"/>
      <c r="W610" s="63"/>
      <c r="X610" s="65"/>
      <c r="Y610" s="65"/>
      <c r="Z610" s="65"/>
      <c r="AA610" s="65"/>
      <c r="AB610" s="65"/>
      <c r="AC610" s="65"/>
      <c r="AD610" s="65"/>
      <c r="AE610" s="65"/>
      <c r="AF610" s="65"/>
      <c r="AG610" s="65"/>
      <c r="AH610" s="65"/>
      <c r="AI610" s="65"/>
      <c r="AJ610" s="63"/>
      <c r="AK610" s="63"/>
      <c r="AL610" s="63"/>
      <c r="AM610" s="63"/>
      <c r="AN610" s="63"/>
      <c r="AO610" s="63"/>
      <c r="AP610" s="63"/>
      <c r="AQ610" s="63"/>
      <c r="AR610" s="63"/>
      <c r="AS610" s="63"/>
      <c r="AT610" s="63"/>
      <c r="AU610" s="63"/>
    </row>
  </sheetData>
  <mergeCells count="4">
    <mergeCell ref="D1:F1"/>
    <mergeCell ref="G1:W1"/>
    <mergeCell ref="X1:AI1"/>
    <mergeCell ref="AJ1:AU1"/>
  </mergeCells>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2.63"/>
    <col customWidth="1" min="2" max="2" width="18.0"/>
    <col customWidth="1" min="3" max="6" width="12.63"/>
    <col customWidth="1" min="9" max="9" width="14.88"/>
    <col customWidth="1" min="10" max="10" width="34.13"/>
    <col customWidth="1" min="12" max="12" width="23.38"/>
  </cols>
  <sheetData>
    <row r="1" ht="15.0" customHeight="1">
      <c r="A1" s="72" t="s">
        <v>141</v>
      </c>
      <c r="B1" s="56" t="s">
        <v>142</v>
      </c>
      <c r="C1" s="53"/>
      <c r="D1" s="54"/>
      <c r="E1" s="55" t="s">
        <v>143</v>
      </c>
      <c r="F1" s="53"/>
      <c r="G1" s="53"/>
      <c r="H1" s="53"/>
      <c r="I1" s="54"/>
      <c r="J1" s="73" t="s">
        <v>144</v>
      </c>
      <c r="K1" s="53"/>
      <c r="L1" s="53"/>
      <c r="M1" s="53"/>
      <c r="N1" s="53"/>
      <c r="O1" s="54"/>
      <c r="P1" s="51"/>
      <c r="Q1" s="51"/>
      <c r="R1" s="51"/>
      <c r="S1" s="51"/>
      <c r="T1" s="51"/>
      <c r="U1" s="51"/>
      <c r="V1" s="51"/>
      <c r="W1" s="51"/>
      <c r="X1" s="51"/>
      <c r="Y1" s="51"/>
      <c r="Z1" s="51"/>
      <c r="AA1" s="51"/>
      <c r="AB1" s="51"/>
    </row>
    <row r="2">
      <c r="A2" s="58"/>
      <c r="B2" s="59" t="s">
        <v>145</v>
      </c>
      <c r="C2" s="59" t="s">
        <v>146</v>
      </c>
      <c r="D2" s="59" t="s">
        <v>147</v>
      </c>
      <c r="E2" s="58" t="s">
        <v>148</v>
      </c>
      <c r="F2" s="58" t="s">
        <v>149</v>
      </c>
      <c r="G2" s="58" t="s">
        <v>150</v>
      </c>
      <c r="H2" s="58" t="s">
        <v>151</v>
      </c>
      <c r="I2" s="58" t="s">
        <v>152</v>
      </c>
      <c r="J2" s="74" t="s">
        <v>153</v>
      </c>
      <c r="K2" s="74" t="s">
        <v>154</v>
      </c>
      <c r="L2" s="74" t="s">
        <v>155</v>
      </c>
      <c r="M2" s="74" t="s">
        <v>156</v>
      </c>
      <c r="N2" s="74" t="s">
        <v>157</v>
      </c>
      <c r="O2" s="74" t="s">
        <v>158</v>
      </c>
      <c r="P2" s="75"/>
      <c r="Q2" s="75"/>
      <c r="R2" s="75"/>
      <c r="S2" s="75"/>
      <c r="T2" s="75"/>
      <c r="U2" s="75"/>
      <c r="V2" s="75"/>
      <c r="W2" s="75"/>
      <c r="X2" s="75"/>
      <c r="Y2" s="75"/>
      <c r="Z2" s="75"/>
      <c r="AA2" s="75"/>
      <c r="AB2" s="75"/>
    </row>
    <row r="3" ht="15.0" customHeight="1">
      <c r="A3" s="63" t="s">
        <v>22</v>
      </c>
      <c r="B3" s="65" t="s">
        <v>159</v>
      </c>
      <c r="C3" s="65" t="s">
        <v>160</v>
      </c>
      <c r="D3" s="65"/>
      <c r="E3" s="63" t="s">
        <v>161</v>
      </c>
      <c r="F3" s="63" t="s">
        <v>161</v>
      </c>
      <c r="G3" s="63" t="s">
        <v>161</v>
      </c>
      <c r="H3" s="63">
        <v>4.0</v>
      </c>
      <c r="I3" s="63">
        <v>23.3</v>
      </c>
      <c r="J3" s="76" t="s">
        <v>162</v>
      </c>
      <c r="K3" s="76">
        <f t="shared" ref="K3:K4" si="1">655/500</f>
        <v>1.31</v>
      </c>
      <c r="L3" s="76" t="s">
        <v>163</v>
      </c>
      <c r="M3" s="76"/>
      <c r="N3" s="76">
        <v>3.0</v>
      </c>
      <c r="O3" s="76">
        <f t="shared" ref="O3:O4" si="2">15000/500</f>
        <v>30</v>
      </c>
    </row>
    <row r="4" ht="15.0" customHeight="1">
      <c r="A4" s="63" t="s">
        <v>10</v>
      </c>
      <c r="B4" s="65" t="s">
        <v>159</v>
      </c>
      <c r="C4" s="65" t="s">
        <v>160</v>
      </c>
      <c r="D4" s="65"/>
      <c r="E4" s="63" t="s">
        <v>161</v>
      </c>
      <c r="F4" s="63" t="s">
        <v>161</v>
      </c>
      <c r="G4" s="63" t="s">
        <v>161</v>
      </c>
      <c r="H4" s="63">
        <v>5.0</v>
      </c>
      <c r="I4" s="63">
        <v>23.3</v>
      </c>
      <c r="J4" s="76" t="s">
        <v>162</v>
      </c>
      <c r="K4" s="76">
        <f t="shared" si="1"/>
        <v>1.31</v>
      </c>
      <c r="L4" s="76" t="s">
        <v>163</v>
      </c>
      <c r="M4" s="76"/>
      <c r="N4" s="76">
        <v>3.0</v>
      </c>
      <c r="O4" s="76">
        <f t="shared" si="2"/>
        <v>30</v>
      </c>
    </row>
    <row r="5" ht="15.0" customHeight="1">
      <c r="A5" s="63"/>
      <c r="B5" s="65"/>
      <c r="C5" s="65"/>
      <c r="D5" s="65"/>
      <c r="E5" s="63"/>
      <c r="F5" s="63"/>
      <c r="G5" s="63"/>
      <c r="H5" s="63"/>
      <c r="I5" s="63"/>
      <c r="J5" s="76"/>
      <c r="K5" s="76"/>
      <c r="L5" s="76"/>
      <c r="M5" s="76"/>
      <c r="N5" s="76"/>
      <c r="O5" s="76"/>
    </row>
    <row r="6" ht="15.0" customHeight="1">
      <c r="A6" s="63"/>
      <c r="B6" s="65"/>
      <c r="C6" s="65"/>
      <c r="D6" s="65"/>
      <c r="E6" s="63"/>
      <c r="F6" s="63"/>
      <c r="G6" s="63"/>
      <c r="H6" s="63"/>
      <c r="I6" s="63"/>
      <c r="J6" s="76"/>
      <c r="K6" s="76"/>
      <c r="L6" s="76"/>
      <c r="M6" s="76"/>
      <c r="N6" s="76"/>
      <c r="O6" s="76"/>
    </row>
    <row r="7" ht="15.0" customHeight="1">
      <c r="A7" s="63"/>
      <c r="B7" s="65"/>
      <c r="C7" s="65"/>
      <c r="D7" s="65"/>
      <c r="E7" s="63"/>
      <c r="F7" s="63"/>
      <c r="G7" s="63"/>
      <c r="H7" s="63"/>
      <c r="I7" s="63"/>
      <c r="J7" s="76"/>
      <c r="K7" s="76"/>
      <c r="L7" s="76"/>
      <c r="M7" s="76"/>
      <c r="N7" s="76"/>
      <c r="O7" s="76"/>
    </row>
    <row r="8" ht="15.0" customHeight="1">
      <c r="A8" s="63"/>
      <c r="B8" s="65"/>
      <c r="C8" s="65"/>
      <c r="D8" s="65"/>
      <c r="E8" s="63"/>
      <c r="F8" s="63"/>
      <c r="G8" s="63"/>
      <c r="H8" s="63"/>
      <c r="I8" s="63"/>
      <c r="J8" s="76"/>
      <c r="K8" s="76"/>
      <c r="L8" s="76"/>
      <c r="M8" s="76"/>
      <c r="N8" s="76"/>
      <c r="O8" s="76"/>
    </row>
    <row r="9" ht="15.0" customHeight="1">
      <c r="A9" s="63"/>
      <c r="B9" s="65"/>
      <c r="C9" s="65"/>
      <c r="D9" s="65"/>
      <c r="E9" s="63"/>
      <c r="F9" s="63"/>
      <c r="G9" s="63"/>
      <c r="H9" s="63"/>
      <c r="I9" s="63"/>
      <c r="J9" s="76"/>
      <c r="K9" s="76"/>
      <c r="L9" s="76"/>
      <c r="M9" s="76"/>
      <c r="N9" s="76"/>
      <c r="O9" s="76"/>
    </row>
    <row r="10" ht="15.0" customHeight="1">
      <c r="A10" s="63"/>
      <c r="B10" s="65"/>
      <c r="C10" s="65"/>
      <c r="D10" s="65"/>
      <c r="E10" s="63"/>
      <c r="F10" s="63"/>
      <c r="G10" s="63"/>
      <c r="H10" s="63"/>
      <c r="I10" s="63"/>
      <c r="J10" s="76"/>
      <c r="K10" s="76"/>
      <c r="L10" s="76"/>
      <c r="M10" s="76"/>
      <c r="N10" s="76"/>
      <c r="O10" s="76"/>
    </row>
    <row r="11" ht="15.0" customHeight="1">
      <c r="A11" s="63"/>
      <c r="B11" s="65"/>
      <c r="C11" s="65"/>
      <c r="D11" s="65"/>
      <c r="E11" s="63"/>
      <c r="F11" s="63"/>
      <c r="G11" s="63"/>
      <c r="H11" s="63"/>
      <c r="I11" s="63"/>
      <c r="J11" s="76"/>
      <c r="K11" s="76"/>
      <c r="L11" s="76"/>
      <c r="M11" s="76"/>
      <c r="N11" s="76"/>
      <c r="O11" s="76"/>
    </row>
    <row r="12" ht="15.0" customHeight="1">
      <c r="A12" s="63"/>
      <c r="B12" s="65"/>
      <c r="C12" s="65"/>
      <c r="D12" s="65"/>
      <c r="E12" s="63"/>
      <c r="F12" s="63"/>
      <c r="G12" s="63"/>
      <c r="H12" s="63"/>
      <c r="I12" s="63"/>
      <c r="J12" s="76"/>
      <c r="K12" s="76"/>
      <c r="L12" s="76"/>
      <c r="M12" s="76"/>
      <c r="N12" s="76"/>
      <c r="O12" s="76"/>
    </row>
    <row r="13" ht="15.0" customHeight="1">
      <c r="A13" s="63"/>
      <c r="B13" s="65"/>
      <c r="C13" s="65"/>
      <c r="D13" s="65"/>
      <c r="E13" s="63"/>
      <c r="F13" s="63"/>
      <c r="G13" s="63"/>
      <c r="H13" s="63"/>
      <c r="I13" s="63"/>
      <c r="J13" s="76"/>
      <c r="K13" s="76"/>
      <c r="L13" s="76"/>
      <c r="M13" s="76"/>
      <c r="N13" s="76"/>
      <c r="O13" s="76"/>
    </row>
    <row r="14" ht="15.0" customHeight="1">
      <c r="A14" s="63"/>
      <c r="B14" s="65"/>
      <c r="C14" s="65"/>
      <c r="D14" s="65"/>
      <c r="E14" s="63"/>
      <c r="F14" s="63"/>
      <c r="G14" s="63"/>
      <c r="H14" s="63"/>
      <c r="I14" s="63"/>
      <c r="J14" s="76"/>
      <c r="K14" s="76"/>
      <c r="L14" s="76"/>
      <c r="M14" s="76"/>
      <c r="N14" s="76"/>
      <c r="O14" s="76"/>
    </row>
    <row r="15" ht="15.0" customHeight="1">
      <c r="A15" s="63"/>
      <c r="B15" s="65"/>
      <c r="C15" s="65"/>
      <c r="D15" s="65"/>
      <c r="E15" s="63"/>
      <c r="F15" s="63"/>
      <c r="G15" s="63"/>
      <c r="H15" s="63"/>
      <c r="I15" s="63"/>
      <c r="J15" s="76"/>
      <c r="K15" s="76"/>
      <c r="L15" s="76"/>
      <c r="M15" s="76"/>
      <c r="N15" s="76"/>
      <c r="O15" s="76"/>
    </row>
    <row r="16" ht="15.0" customHeight="1">
      <c r="A16" s="63"/>
      <c r="B16" s="65"/>
      <c r="C16" s="65"/>
      <c r="D16" s="65"/>
      <c r="E16" s="63"/>
      <c r="F16" s="63"/>
      <c r="G16" s="63"/>
      <c r="H16" s="63"/>
      <c r="I16" s="63"/>
      <c r="J16" s="76"/>
      <c r="K16" s="76"/>
      <c r="L16" s="76"/>
      <c r="M16" s="76"/>
      <c r="N16" s="76"/>
      <c r="O16" s="76"/>
    </row>
    <row r="17" ht="15.0" customHeight="1">
      <c r="A17" s="63"/>
      <c r="B17" s="65"/>
      <c r="C17" s="65"/>
      <c r="D17" s="65"/>
      <c r="E17" s="63"/>
      <c r="F17" s="63"/>
      <c r="G17" s="63"/>
      <c r="H17" s="63"/>
      <c r="I17" s="63"/>
      <c r="J17" s="76"/>
      <c r="K17" s="76"/>
      <c r="L17" s="76"/>
      <c r="M17" s="76"/>
      <c r="N17" s="76"/>
      <c r="O17" s="76"/>
    </row>
    <row r="18" ht="15.0" customHeight="1">
      <c r="A18" s="63"/>
      <c r="B18" s="65"/>
      <c r="C18" s="65"/>
      <c r="D18" s="65"/>
      <c r="E18" s="63"/>
      <c r="F18" s="63"/>
      <c r="G18" s="63"/>
      <c r="H18" s="63"/>
      <c r="I18" s="63"/>
      <c r="J18" s="76"/>
      <c r="K18" s="76"/>
      <c r="L18" s="76"/>
      <c r="M18" s="76"/>
      <c r="N18" s="76"/>
      <c r="O18" s="76"/>
    </row>
    <row r="19" ht="15.0" customHeight="1">
      <c r="A19" s="63"/>
      <c r="B19" s="65"/>
      <c r="C19" s="65"/>
      <c r="D19" s="65"/>
      <c r="E19" s="63"/>
      <c r="F19" s="63"/>
      <c r="G19" s="63"/>
      <c r="H19" s="63"/>
      <c r="I19" s="63"/>
      <c r="J19" s="76"/>
      <c r="K19" s="76"/>
      <c r="L19" s="76"/>
      <c r="M19" s="76"/>
      <c r="N19" s="76"/>
      <c r="O19" s="76"/>
    </row>
    <row r="20" ht="15.0" customHeight="1">
      <c r="A20" s="63"/>
      <c r="B20" s="65"/>
      <c r="C20" s="65"/>
      <c r="D20" s="65"/>
      <c r="E20" s="63"/>
      <c r="F20" s="63"/>
      <c r="G20" s="63"/>
      <c r="H20" s="63"/>
      <c r="I20" s="63"/>
      <c r="J20" s="76"/>
      <c r="K20" s="76"/>
      <c r="L20" s="76"/>
      <c r="M20" s="76"/>
      <c r="N20" s="76"/>
      <c r="O20" s="76"/>
    </row>
    <row r="21" ht="15.0" customHeight="1">
      <c r="A21" s="63"/>
      <c r="B21" s="65"/>
      <c r="C21" s="65"/>
      <c r="D21" s="65"/>
      <c r="E21" s="63"/>
      <c r="F21" s="63"/>
      <c r="G21" s="63"/>
      <c r="H21" s="63"/>
      <c r="I21" s="63"/>
      <c r="J21" s="76"/>
      <c r="K21" s="76"/>
      <c r="L21" s="76"/>
      <c r="M21" s="76"/>
      <c r="N21" s="76"/>
      <c r="O21" s="76"/>
    </row>
    <row r="22" ht="15.0" customHeight="1">
      <c r="A22" s="63"/>
      <c r="B22" s="65"/>
      <c r="C22" s="65"/>
      <c r="D22" s="65"/>
      <c r="E22" s="63"/>
      <c r="F22" s="63"/>
      <c r="G22" s="63"/>
      <c r="H22" s="63"/>
      <c r="I22" s="63"/>
      <c r="J22" s="76"/>
      <c r="K22" s="76"/>
      <c r="L22" s="76"/>
      <c r="M22" s="76"/>
      <c r="N22" s="76"/>
      <c r="O22" s="76"/>
    </row>
    <row r="23" ht="15.0" customHeight="1">
      <c r="A23" s="63"/>
      <c r="B23" s="65"/>
      <c r="C23" s="65"/>
      <c r="D23" s="65"/>
      <c r="E23" s="63"/>
      <c r="F23" s="63"/>
      <c r="G23" s="63"/>
      <c r="H23" s="63"/>
      <c r="I23" s="63"/>
      <c r="J23" s="76"/>
      <c r="K23" s="76"/>
      <c r="L23" s="76"/>
      <c r="M23" s="76"/>
      <c r="N23" s="76"/>
      <c r="O23" s="76"/>
    </row>
    <row r="24" ht="15.0" customHeight="1">
      <c r="A24" s="63"/>
      <c r="B24" s="65"/>
      <c r="C24" s="65"/>
      <c r="D24" s="65"/>
      <c r="E24" s="63"/>
      <c r="F24" s="63"/>
      <c r="G24" s="63"/>
      <c r="H24" s="63"/>
      <c r="I24" s="63"/>
      <c r="J24" s="76"/>
      <c r="K24" s="76"/>
      <c r="L24" s="76"/>
      <c r="M24" s="76"/>
      <c r="N24" s="76"/>
      <c r="O24" s="76"/>
    </row>
    <row r="25" ht="15.0" customHeight="1">
      <c r="A25" s="63"/>
      <c r="B25" s="65"/>
      <c r="C25" s="65"/>
      <c r="D25" s="65"/>
      <c r="E25" s="63"/>
      <c r="F25" s="63"/>
      <c r="G25" s="63"/>
      <c r="H25" s="63"/>
      <c r="I25" s="63"/>
      <c r="J25" s="76"/>
      <c r="K25" s="76"/>
      <c r="L25" s="76"/>
      <c r="M25" s="76"/>
      <c r="N25" s="76"/>
      <c r="O25" s="76"/>
    </row>
    <row r="26" ht="15.0" customHeight="1">
      <c r="A26" s="63"/>
      <c r="B26" s="65"/>
      <c r="C26" s="65"/>
      <c r="D26" s="65"/>
      <c r="E26" s="63"/>
      <c r="F26" s="63"/>
      <c r="G26" s="63"/>
      <c r="H26" s="63"/>
      <c r="I26" s="63"/>
      <c r="J26" s="76"/>
      <c r="K26" s="76"/>
      <c r="L26" s="76"/>
      <c r="M26" s="76"/>
      <c r="N26" s="76"/>
      <c r="O26" s="76"/>
    </row>
    <row r="27" ht="15.0" customHeight="1">
      <c r="A27" s="63"/>
      <c r="B27" s="65"/>
      <c r="C27" s="65"/>
      <c r="D27" s="65"/>
      <c r="E27" s="63"/>
      <c r="F27" s="63"/>
      <c r="G27" s="63"/>
      <c r="H27" s="63"/>
      <c r="I27" s="63"/>
      <c r="J27" s="76"/>
      <c r="K27" s="76"/>
      <c r="L27" s="76"/>
      <c r="M27" s="76"/>
      <c r="N27" s="76"/>
      <c r="O27" s="76"/>
    </row>
    <row r="28" ht="15.0" customHeight="1">
      <c r="A28" s="63"/>
      <c r="B28" s="65"/>
      <c r="C28" s="65"/>
      <c r="D28" s="65"/>
      <c r="E28" s="63"/>
      <c r="F28" s="63"/>
      <c r="G28" s="63"/>
      <c r="H28" s="63"/>
      <c r="I28" s="63"/>
      <c r="J28" s="76"/>
      <c r="K28" s="76"/>
      <c r="L28" s="76"/>
      <c r="M28" s="76"/>
      <c r="N28" s="76"/>
      <c r="O28" s="76"/>
    </row>
    <row r="29" ht="15.0" customHeight="1">
      <c r="A29" s="63"/>
      <c r="B29" s="65"/>
      <c r="C29" s="65"/>
      <c r="D29" s="65"/>
      <c r="E29" s="63"/>
      <c r="F29" s="63"/>
      <c r="G29" s="63"/>
      <c r="H29" s="63"/>
      <c r="I29" s="63"/>
      <c r="J29" s="76"/>
      <c r="K29" s="76"/>
      <c r="L29" s="76"/>
      <c r="M29" s="76"/>
      <c r="N29" s="76"/>
      <c r="O29" s="76"/>
    </row>
    <row r="30" ht="15.0" customHeight="1">
      <c r="A30" s="63"/>
      <c r="B30" s="65"/>
      <c r="C30" s="65"/>
      <c r="D30" s="65"/>
      <c r="E30" s="63"/>
      <c r="F30" s="63"/>
      <c r="G30" s="63"/>
      <c r="H30" s="63"/>
      <c r="I30" s="63"/>
      <c r="J30" s="76"/>
      <c r="K30" s="76"/>
      <c r="L30" s="76"/>
      <c r="M30" s="76"/>
      <c r="N30" s="76"/>
      <c r="O30" s="76"/>
    </row>
    <row r="31" ht="15.0" customHeight="1">
      <c r="A31" s="63"/>
      <c r="B31" s="65"/>
      <c r="C31" s="65"/>
      <c r="D31" s="65"/>
      <c r="E31" s="63"/>
      <c r="F31" s="63"/>
      <c r="G31" s="63"/>
      <c r="H31" s="63"/>
      <c r="I31" s="63"/>
      <c r="J31" s="76"/>
      <c r="K31" s="76"/>
      <c r="L31" s="76"/>
      <c r="M31" s="76"/>
      <c r="N31" s="76"/>
      <c r="O31" s="76"/>
    </row>
    <row r="32" ht="15.0" customHeight="1">
      <c r="A32" s="63"/>
      <c r="B32" s="65"/>
      <c r="C32" s="65"/>
      <c r="D32" s="65"/>
      <c r="E32" s="63"/>
      <c r="F32" s="63"/>
      <c r="G32" s="63"/>
      <c r="H32" s="63"/>
      <c r="I32" s="63"/>
      <c r="J32" s="76"/>
      <c r="K32" s="76"/>
      <c r="L32" s="76"/>
      <c r="M32" s="76"/>
      <c r="N32" s="76"/>
      <c r="O32" s="76"/>
    </row>
    <row r="33" ht="15.0" customHeight="1">
      <c r="A33" s="63"/>
      <c r="B33" s="65"/>
      <c r="C33" s="65"/>
      <c r="D33" s="65"/>
      <c r="E33" s="63"/>
      <c r="F33" s="63"/>
      <c r="G33" s="63"/>
      <c r="H33" s="63"/>
      <c r="I33" s="63"/>
      <c r="J33" s="76"/>
      <c r="K33" s="76"/>
      <c r="L33" s="76"/>
      <c r="M33" s="76"/>
      <c r="N33" s="76"/>
      <c r="O33" s="76"/>
    </row>
    <row r="34" ht="15.0" customHeight="1">
      <c r="A34" s="63"/>
      <c r="B34" s="65"/>
      <c r="C34" s="65"/>
      <c r="D34" s="65"/>
      <c r="E34" s="63"/>
      <c r="F34" s="63"/>
      <c r="G34" s="63"/>
      <c r="H34" s="63"/>
      <c r="I34" s="63"/>
      <c r="J34" s="76"/>
      <c r="K34" s="76"/>
      <c r="L34" s="76"/>
      <c r="M34" s="76"/>
      <c r="N34" s="76"/>
      <c r="O34" s="76"/>
    </row>
    <row r="35" ht="15.0" customHeight="1">
      <c r="A35" s="63"/>
      <c r="B35" s="65"/>
      <c r="C35" s="65"/>
      <c r="D35" s="65"/>
      <c r="E35" s="63"/>
      <c r="F35" s="63"/>
      <c r="G35" s="63"/>
      <c r="H35" s="63"/>
      <c r="I35" s="63"/>
      <c r="J35" s="76"/>
      <c r="K35" s="76"/>
      <c r="L35" s="76"/>
      <c r="M35" s="76"/>
      <c r="N35" s="76"/>
      <c r="O35" s="76"/>
    </row>
    <row r="36" ht="15.0" customHeight="1">
      <c r="A36" s="63"/>
      <c r="B36" s="65"/>
      <c r="C36" s="65"/>
      <c r="D36" s="65"/>
      <c r="E36" s="63"/>
      <c r="F36" s="63"/>
      <c r="G36" s="63"/>
      <c r="H36" s="63"/>
      <c r="I36" s="63"/>
      <c r="J36" s="76"/>
      <c r="K36" s="76"/>
      <c r="L36" s="76"/>
      <c r="M36" s="76"/>
      <c r="N36" s="76"/>
      <c r="O36" s="76"/>
    </row>
    <row r="37" ht="15.0" customHeight="1">
      <c r="A37" s="63"/>
      <c r="B37" s="65"/>
      <c r="C37" s="65"/>
      <c r="D37" s="65"/>
      <c r="E37" s="63"/>
      <c r="F37" s="63"/>
      <c r="G37" s="63"/>
      <c r="H37" s="63"/>
      <c r="I37" s="63"/>
      <c r="J37" s="76"/>
      <c r="K37" s="76"/>
      <c r="L37" s="76"/>
      <c r="M37" s="76"/>
      <c r="N37" s="76"/>
      <c r="O37" s="76"/>
    </row>
    <row r="38" ht="15.0" customHeight="1">
      <c r="A38" s="63"/>
      <c r="B38" s="65"/>
      <c r="C38" s="65"/>
      <c r="D38" s="65"/>
      <c r="E38" s="63"/>
      <c r="F38" s="63"/>
      <c r="G38" s="63"/>
      <c r="H38" s="63"/>
      <c r="I38" s="63"/>
      <c r="J38" s="76"/>
      <c r="K38" s="76"/>
      <c r="L38" s="76"/>
      <c r="M38" s="76"/>
      <c r="N38" s="76"/>
      <c r="O38" s="76"/>
    </row>
    <row r="39" ht="15.0" customHeight="1">
      <c r="A39" s="63"/>
      <c r="B39" s="65"/>
      <c r="C39" s="65"/>
      <c r="D39" s="65"/>
      <c r="E39" s="63"/>
      <c r="F39" s="63"/>
      <c r="G39" s="63"/>
      <c r="H39" s="63"/>
      <c r="I39" s="63"/>
      <c r="J39" s="76"/>
      <c r="K39" s="76"/>
      <c r="L39" s="76"/>
      <c r="M39" s="76"/>
      <c r="N39" s="76"/>
      <c r="O39" s="76"/>
    </row>
    <row r="40" ht="15.0" customHeight="1">
      <c r="A40" s="63"/>
      <c r="B40" s="65"/>
      <c r="C40" s="65"/>
      <c r="D40" s="65"/>
      <c r="E40" s="63"/>
      <c r="F40" s="63"/>
      <c r="G40" s="63"/>
      <c r="H40" s="63"/>
      <c r="I40" s="63"/>
      <c r="J40" s="76"/>
      <c r="K40" s="76"/>
      <c r="L40" s="76"/>
      <c r="M40" s="76"/>
      <c r="N40" s="76"/>
      <c r="O40" s="76"/>
    </row>
    <row r="41" ht="15.0" customHeight="1">
      <c r="A41" s="63"/>
      <c r="B41" s="65"/>
      <c r="C41" s="65"/>
      <c r="D41" s="65"/>
      <c r="E41" s="63"/>
      <c r="F41" s="63"/>
      <c r="G41" s="63"/>
      <c r="H41" s="63"/>
      <c r="I41" s="63"/>
      <c r="J41" s="76"/>
      <c r="K41" s="76"/>
      <c r="L41" s="76"/>
      <c r="M41" s="76"/>
      <c r="N41" s="76"/>
      <c r="O41" s="76"/>
    </row>
    <row r="42" ht="15.0" customHeight="1">
      <c r="A42" s="63"/>
      <c r="B42" s="65"/>
      <c r="C42" s="65"/>
      <c r="D42" s="65"/>
      <c r="E42" s="63"/>
      <c r="F42" s="63"/>
      <c r="G42" s="63"/>
      <c r="H42" s="63"/>
      <c r="I42" s="63"/>
      <c r="J42" s="76"/>
      <c r="K42" s="76"/>
      <c r="L42" s="76"/>
      <c r="M42" s="76"/>
      <c r="N42" s="76"/>
      <c r="O42" s="76"/>
    </row>
    <row r="43" ht="15.0" customHeight="1">
      <c r="A43" s="63"/>
      <c r="B43" s="65"/>
      <c r="C43" s="65"/>
      <c r="D43" s="65"/>
      <c r="E43" s="63"/>
      <c r="F43" s="63"/>
      <c r="G43" s="63"/>
      <c r="H43" s="63"/>
      <c r="I43" s="63"/>
      <c r="J43" s="76"/>
      <c r="K43" s="76"/>
      <c r="L43" s="76"/>
      <c r="M43" s="76"/>
      <c r="N43" s="76"/>
      <c r="O43" s="76"/>
    </row>
    <row r="44" ht="15.0" customHeight="1">
      <c r="A44" s="63"/>
      <c r="B44" s="65"/>
      <c r="C44" s="65"/>
      <c r="D44" s="65"/>
      <c r="E44" s="63"/>
      <c r="F44" s="63"/>
      <c r="G44" s="63"/>
      <c r="H44" s="63"/>
      <c r="I44" s="63"/>
      <c r="J44" s="76"/>
      <c r="K44" s="76"/>
      <c r="L44" s="76"/>
      <c r="M44" s="76"/>
      <c r="N44" s="76"/>
      <c r="O44" s="76"/>
    </row>
    <row r="45" ht="15.0" customHeight="1">
      <c r="A45" s="63"/>
      <c r="B45" s="65"/>
      <c r="C45" s="65"/>
      <c r="D45" s="65"/>
      <c r="E45" s="63"/>
      <c r="F45" s="63"/>
      <c r="G45" s="63"/>
      <c r="H45" s="63"/>
      <c r="I45" s="63"/>
      <c r="J45" s="76"/>
      <c r="K45" s="76"/>
      <c r="L45" s="76"/>
      <c r="M45" s="76"/>
      <c r="N45" s="76"/>
      <c r="O45" s="76"/>
    </row>
    <row r="46" ht="15.0" customHeight="1">
      <c r="A46" s="63"/>
      <c r="B46" s="65"/>
      <c r="C46" s="65"/>
      <c r="D46" s="65"/>
      <c r="E46" s="63"/>
      <c r="F46" s="63"/>
      <c r="G46" s="63"/>
      <c r="H46" s="63"/>
      <c r="I46" s="63"/>
      <c r="J46" s="76"/>
      <c r="K46" s="76"/>
      <c r="L46" s="76"/>
      <c r="M46" s="76"/>
      <c r="N46" s="76"/>
      <c r="O46" s="76"/>
    </row>
    <row r="47" ht="15.0" customHeight="1">
      <c r="A47" s="63"/>
      <c r="B47" s="65"/>
      <c r="C47" s="65"/>
      <c r="D47" s="65"/>
      <c r="E47" s="63"/>
      <c r="F47" s="63"/>
      <c r="G47" s="63"/>
      <c r="H47" s="63"/>
      <c r="I47" s="63"/>
      <c r="J47" s="76"/>
      <c r="K47" s="76"/>
      <c r="L47" s="76"/>
      <c r="M47" s="76"/>
      <c r="N47" s="76"/>
      <c r="O47" s="76"/>
    </row>
    <row r="48" ht="15.0" customHeight="1">
      <c r="A48" s="63"/>
      <c r="B48" s="65"/>
      <c r="C48" s="65"/>
      <c r="D48" s="65"/>
      <c r="E48" s="63"/>
      <c r="F48" s="63"/>
      <c r="G48" s="63"/>
      <c r="H48" s="63"/>
      <c r="I48" s="63"/>
      <c r="J48" s="76"/>
      <c r="K48" s="76"/>
      <c r="L48" s="76"/>
      <c r="M48" s="76"/>
      <c r="N48" s="76"/>
      <c r="O48" s="76"/>
    </row>
    <row r="49" ht="15.0" customHeight="1">
      <c r="A49" s="63"/>
      <c r="B49" s="65"/>
      <c r="C49" s="65"/>
      <c r="D49" s="65"/>
      <c r="E49" s="63"/>
      <c r="F49" s="63"/>
      <c r="G49" s="63"/>
      <c r="H49" s="63"/>
      <c r="I49" s="63"/>
      <c r="J49" s="76"/>
      <c r="K49" s="76"/>
      <c r="L49" s="76"/>
      <c r="M49" s="76"/>
      <c r="N49" s="76"/>
      <c r="O49" s="76"/>
    </row>
    <row r="50" ht="15.75" customHeight="1">
      <c r="A50" s="63"/>
      <c r="B50" s="65"/>
      <c r="C50" s="65"/>
      <c r="D50" s="65"/>
      <c r="E50" s="63"/>
      <c r="F50" s="63"/>
      <c r="G50" s="63"/>
      <c r="H50" s="63"/>
      <c r="I50" s="63"/>
      <c r="J50" s="76"/>
      <c r="K50" s="76"/>
      <c r="L50" s="76"/>
      <c r="M50" s="76"/>
      <c r="N50" s="76"/>
      <c r="O50" s="76"/>
    </row>
    <row r="51" ht="15.75" customHeight="1">
      <c r="A51" s="63"/>
      <c r="B51" s="65"/>
      <c r="C51" s="65"/>
      <c r="D51" s="65"/>
      <c r="E51" s="63"/>
      <c r="F51" s="63"/>
      <c r="G51" s="63"/>
      <c r="H51" s="63"/>
      <c r="I51" s="63"/>
      <c r="J51" s="76"/>
      <c r="K51" s="76"/>
      <c r="L51" s="76"/>
      <c r="M51" s="76"/>
      <c r="N51" s="76"/>
      <c r="O51" s="76"/>
    </row>
    <row r="52" ht="15.75" customHeight="1">
      <c r="A52" s="63"/>
      <c r="B52" s="65"/>
      <c r="C52" s="65"/>
      <c r="D52" s="65"/>
      <c r="E52" s="63"/>
      <c r="F52" s="63"/>
      <c r="G52" s="63"/>
      <c r="H52" s="63"/>
      <c r="I52" s="63"/>
      <c r="J52" s="76"/>
      <c r="K52" s="76"/>
      <c r="L52" s="76"/>
      <c r="M52" s="76"/>
      <c r="N52" s="76"/>
      <c r="O52" s="76"/>
    </row>
    <row r="53" ht="15.75" customHeight="1">
      <c r="A53" s="63"/>
      <c r="B53" s="65"/>
      <c r="C53" s="65"/>
      <c r="D53" s="65"/>
      <c r="E53" s="63"/>
      <c r="F53" s="63"/>
      <c r="G53" s="63"/>
      <c r="H53" s="63"/>
      <c r="I53" s="63"/>
      <c r="J53" s="76"/>
      <c r="K53" s="76"/>
      <c r="L53" s="76"/>
      <c r="M53" s="76"/>
      <c r="N53" s="76"/>
      <c r="O53" s="76"/>
    </row>
    <row r="54" ht="15.75" customHeight="1">
      <c r="A54" s="63"/>
      <c r="B54" s="65"/>
      <c r="C54" s="65"/>
      <c r="D54" s="65"/>
      <c r="E54" s="63"/>
      <c r="F54" s="63"/>
      <c r="G54" s="63"/>
      <c r="H54" s="63"/>
      <c r="I54" s="63"/>
      <c r="J54" s="76"/>
      <c r="K54" s="76"/>
      <c r="L54" s="76"/>
      <c r="M54" s="76"/>
      <c r="N54" s="76"/>
      <c r="O54" s="76"/>
    </row>
    <row r="55" ht="15.75" customHeight="1">
      <c r="A55" s="63"/>
      <c r="B55" s="65"/>
      <c r="C55" s="65"/>
      <c r="D55" s="65"/>
      <c r="E55" s="63"/>
      <c r="F55" s="63"/>
      <c r="G55" s="63"/>
      <c r="H55" s="63"/>
      <c r="I55" s="63"/>
      <c r="J55" s="76"/>
      <c r="K55" s="76"/>
      <c r="L55" s="76"/>
      <c r="M55" s="76"/>
      <c r="N55" s="76"/>
      <c r="O55" s="76"/>
    </row>
    <row r="56" ht="15.75" customHeight="1">
      <c r="A56" s="63"/>
      <c r="B56" s="65"/>
      <c r="C56" s="65"/>
      <c r="D56" s="65"/>
      <c r="E56" s="63"/>
      <c r="F56" s="63"/>
      <c r="G56" s="63"/>
      <c r="H56" s="63"/>
      <c r="I56" s="63"/>
      <c r="J56" s="76"/>
      <c r="K56" s="76"/>
      <c r="L56" s="76"/>
      <c r="M56" s="76"/>
      <c r="N56" s="76"/>
      <c r="O56" s="76"/>
    </row>
    <row r="57" ht="15.75" customHeight="1">
      <c r="A57" s="63"/>
      <c r="B57" s="65"/>
      <c r="C57" s="65"/>
      <c r="D57" s="65"/>
      <c r="E57" s="63"/>
      <c r="F57" s="63"/>
      <c r="G57" s="63"/>
      <c r="H57" s="63"/>
      <c r="I57" s="63"/>
      <c r="J57" s="76"/>
      <c r="K57" s="76"/>
      <c r="L57" s="76"/>
      <c r="M57" s="76"/>
      <c r="N57" s="76"/>
      <c r="O57" s="76"/>
    </row>
    <row r="58" ht="15.75" customHeight="1">
      <c r="A58" s="63"/>
      <c r="B58" s="65"/>
      <c r="C58" s="65"/>
      <c r="D58" s="65"/>
      <c r="E58" s="63"/>
      <c r="F58" s="63"/>
      <c r="G58" s="63"/>
      <c r="H58" s="63"/>
      <c r="I58" s="63"/>
      <c r="J58" s="76"/>
      <c r="K58" s="76"/>
      <c r="L58" s="76"/>
      <c r="M58" s="76"/>
      <c r="N58" s="76"/>
      <c r="O58" s="76"/>
    </row>
    <row r="59" ht="15.75" customHeight="1">
      <c r="A59" s="63"/>
      <c r="B59" s="65"/>
      <c r="C59" s="65"/>
      <c r="D59" s="65"/>
      <c r="E59" s="63"/>
      <c r="F59" s="63"/>
      <c r="G59" s="63"/>
      <c r="H59" s="63"/>
      <c r="I59" s="63"/>
      <c r="J59" s="76"/>
      <c r="K59" s="76"/>
      <c r="L59" s="76"/>
      <c r="M59" s="76"/>
      <c r="N59" s="76"/>
      <c r="O59" s="76"/>
    </row>
    <row r="60" ht="15.75" customHeight="1">
      <c r="A60" s="63"/>
      <c r="B60" s="65"/>
      <c r="C60" s="65"/>
      <c r="D60" s="65"/>
      <c r="E60" s="63"/>
      <c r="F60" s="63"/>
      <c r="G60" s="63"/>
      <c r="H60" s="63"/>
      <c r="I60" s="63"/>
      <c r="J60" s="76"/>
      <c r="K60" s="76"/>
      <c r="L60" s="76"/>
      <c r="M60" s="76"/>
      <c r="N60" s="76"/>
      <c r="O60" s="76"/>
    </row>
    <row r="61" ht="15.75" customHeight="1">
      <c r="A61" s="63"/>
      <c r="B61" s="65"/>
      <c r="C61" s="65"/>
      <c r="D61" s="65"/>
      <c r="E61" s="63"/>
      <c r="F61" s="63"/>
      <c r="G61" s="63"/>
      <c r="H61" s="63"/>
      <c r="I61" s="63"/>
      <c r="J61" s="76"/>
      <c r="K61" s="76"/>
      <c r="L61" s="76"/>
      <c r="M61" s="76"/>
      <c r="N61" s="76"/>
      <c r="O61" s="76"/>
    </row>
    <row r="62" ht="15.75" customHeight="1">
      <c r="A62" s="63"/>
      <c r="B62" s="65"/>
      <c r="C62" s="65"/>
      <c r="D62" s="65"/>
      <c r="E62" s="63"/>
      <c r="F62" s="63"/>
      <c r="G62" s="63"/>
      <c r="H62" s="63"/>
      <c r="I62" s="63"/>
      <c r="J62" s="76"/>
      <c r="K62" s="76"/>
      <c r="L62" s="76"/>
      <c r="M62" s="76"/>
      <c r="N62" s="76"/>
      <c r="O62" s="76"/>
    </row>
    <row r="63" ht="15.75" customHeight="1">
      <c r="A63" s="63"/>
      <c r="B63" s="65"/>
      <c r="C63" s="65"/>
      <c r="D63" s="65"/>
      <c r="E63" s="63"/>
      <c r="F63" s="63"/>
      <c r="G63" s="63"/>
      <c r="H63" s="63"/>
      <c r="I63" s="63"/>
      <c r="J63" s="76"/>
      <c r="K63" s="76"/>
      <c r="L63" s="76"/>
      <c r="M63" s="76"/>
      <c r="N63" s="76"/>
      <c r="O63" s="76"/>
    </row>
    <row r="64" ht="15.75" customHeight="1">
      <c r="A64" s="63"/>
      <c r="B64" s="65"/>
      <c r="C64" s="65"/>
      <c r="D64" s="65"/>
      <c r="E64" s="63"/>
      <c r="F64" s="63"/>
      <c r="G64" s="63"/>
      <c r="H64" s="63"/>
      <c r="I64" s="63"/>
      <c r="J64" s="76"/>
      <c r="K64" s="76"/>
      <c r="L64" s="76"/>
      <c r="M64" s="76"/>
      <c r="N64" s="76"/>
      <c r="O64" s="76"/>
    </row>
    <row r="65" ht="15.75" customHeight="1">
      <c r="A65" s="63"/>
      <c r="B65" s="65"/>
      <c r="C65" s="65"/>
      <c r="D65" s="65"/>
      <c r="E65" s="63"/>
      <c r="F65" s="63"/>
      <c r="G65" s="63"/>
      <c r="H65" s="63"/>
      <c r="I65" s="63"/>
      <c r="J65" s="76"/>
      <c r="K65" s="76"/>
      <c r="L65" s="76"/>
      <c r="M65" s="76"/>
      <c r="N65" s="76"/>
      <c r="O65" s="76"/>
    </row>
    <row r="66" ht="15.75" customHeight="1">
      <c r="A66" s="63"/>
      <c r="B66" s="65"/>
      <c r="C66" s="65"/>
      <c r="D66" s="65"/>
      <c r="E66" s="63"/>
      <c r="F66" s="63"/>
      <c r="G66" s="63"/>
      <c r="H66" s="63"/>
      <c r="I66" s="63"/>
      <c r="J66" s="76"/>
      <c r="K66" s="76"/>
      <c r="L66" s="76"/>
      <c r="M66" s="76"/>
      <c r="N66" s="76"/>
      <c r="O66" s="76"/>
    </row>
    <row r="67" ht="15.75" customHeight="1">
      <c r="A67" s="63"/>
      <c r="B67" s="65"/>
      <c r="C67" s="65"/>
      <c r="D67" s="65"/>
      <c r="E67" s="63"/>
      <c r="F67" s="63"/>
      <c r="G67" s="63"/>
      <c r="H67" s="63"/>
      <c r="I67" s="63"/>
      <c r="J67" s="76"/>
      <c r="K67" s="76"/>
      <c r="L67" s="76"/>
      <c r="M67" s="76"/>
      <c r="N67" s="76"/>
      <c r="O67" s="76"/>
    </row>
    <row r="68" ht="15.75" customHeight="1">
      <c r="A68" s="63"/>
      <c r="B68" s="65"/>
      <c r="C68" s="65"/>
      <c r="D68" s="65"/>
      <c r="E68" s="63"/>
      <c r="F68" s="63"/>
      <c r="G68" s="63"/>
      <c r="H68" s="63"/>
      <c r="I68" s="63"/>
      <c r="J68" s="76"/>
      <c r="K68" s="76"/>
      <c r="L68" s="76"/>
      <c r="M68" s="76"/>
      <c r="N68" s="76"/>
      <c r="O68" s="76"/>
    </row>
    <row r="69" ht="15.75" customHeight="1">
      <c r="A69" s="63"/>
      <c r="B69" s="65"/>
      <c r="C69" s="65"/>
      <c r="D69" s="65"/>
      <c r="E69" s="63"/>
      <c r="F69" s="63"/>
      <c r="G69" s="63"/>
      <c r="H69" s="63"/>
      <c r="I69" s="63"/>
      <c r="J69" s="76"/>
      <c r="K69" s="76"/>
      <c r="L69" s="76"/>
      <c r="M69" s="76"/>
      <c r="N69" s="76"/>
      <c r="O69" s="76"/>
    </row>
    <row r="70" ht="15.75" customHeight="1">
      <c r="A70" s="63"/>
      <c r="B70" s="65"/>
      <c r="C70" s="65"/>
      <c r="D70" s="65"/>
      <c r="E70" s="63"/>
      <c r="F70" s="63"/>
      <c r="G70" s="63"/>
      <c r="H70" s="63"/>
      <c r="I70" s="63"/>
      <c r="J70" s="76"/>
      <c r="K70" s="76"/>
      <c r="L70" s="76"/>
      <c r="M70" s="76"/>
      <c r="N70" s="76"/>
      <c r="O70" s="76"/>
    </row>
    <row r="71" ht="15.75" customHeight="1">
      <c r="A71" s="63"/>
      <c r="B71" s="65"/>
      <c r="C71" s="65"/>
      <c r="D71" s="65"/>
      <c r="E71" s="63"/>
      <c r="F71" s="63"/>
      <c r="G71" s="63"/>
      <c r="H71" s="63"/>
      <c r="I71" s="63"/>
      <c r="J71" s="76"/>
      <c r="K71" s="76"/>
      <c r="L71" s="76"/>
      <c r="M71" s="76"/>
      <c r="N71" s="76"/>
      <c r="O71" s="76"/>
    </row>
    <row r="72" ht="15.75" customHeight="1">
      <c r="A72" s="63"/>
      <c r="B72" s="65"/>
      <c r="C72" s="65"/>
      <c r="D72" s="65"/>
      <c r="E72" s="63"/>
      <c r="F72" s="63"/>
      <c r="G72" s="63"/>
      <c r="H72" s="63"/>
      <c r="I72" s="63"/>
      <c r="J72" s="76"/>
      <c r="K72" s="76"/>
      <c r="L72" s="76"/>
      <c r="M72" s="76"/>
      <c r="N72" s="76"/>
      <c r="O72" s="76"/>
    </row>
    <row r="73" ht="15.75" customHeight="1">
      <c r="A73" s="63"/>
      <c r="B73" s="65"/>
      <c r="C73" s="65"/>
      <c r="D73" s="65"/>
      <c r="E73" s="63"/>
      <c r="F73" s="63"/>
      <c r="G73" s="63"/>
      <c r="H73" s="63"/>
      <c r="I73" s="63"/>
      <c r="J73" s="76"/>
      <c r="K73" s="76"/>
      <c r="L73" s="76"/>
      <c r="M73" s="76"/>
      <c r="N73" s="76"/>
      <c r="O73" s="76"/>
    </row>
    <row r="74" ht="15.75" customHeight="1">
      <c r="A74" s="63"/>
      <c r="B74" s="65"/>
      <c r="C74" s="65"/>
      <c r="D74" s="65"/>
      <c r="E74" s="63"/>
      <c r="F74" s="63"/>
      <c r="G74" s="63"/>
      <c r="H74" s="63"/>
      <c r="I74" s="63"/>
      <c r="J74" s="76"/>
      <c r="K74" s="76"/>
      <c r="L74" s="76"/>
      <c r="M74" s="76"/>
      <c r="N74" s="76"/>
      <c r="O74" s="76"/>
    </row>
    <row r="75" ht="15.75" customHeight="1">
      <c r="A75" s="63"/>
      <c r="B75" s="65"/>
      <c r="C75" s="65"/>
      <c r="D75" s="65"/>
      <c r="E75" s="63"/>
      <c r="F75" s="63"/>
      <c r="G75" s="63"/>
      <c r="H75" s="63"/>
      <c r="I75" s="63"/>
      <c r="J75" s="76"/>
      <c r="K75" s="76"/>
      <c r="L75" s="76"/>
      <c r="M75" s="76"/>
      <c r="N75" s="76"/>
      <c r="O75" s="76"/>
    </row>
    <row r="76" ht="15.75" customHeight="1">
      <c r="A76" s="63"/>
      <c r="B76" s="65"/>
      <c r="C76" s="65"/>
      <c r="D76" s="65"/>
      <c r="E76" s="63"/>
      <c r="F76" s="63"/>
      <c r="G76" s="63"/>
      <c r="H76" s="63"/>
      <c r="I76" s="63"/>
      <c r="J76" s="76"/>
      <c r="K76" s="76"/>
      <c r="L76" s="76"/>
      <c r="M76" s="76"/>
      <c r="N76" s="76"/>
      <c r="O76" s="76"/>
    </row>
    <row r="77" ht="15.75" customHeight="1">
      <c r="A77" s="63"/>
      <c r="B77" s="65"/>
      <c r="C77" s="65"/>
      <c r="D77" s="65"/>
      <c r="E77" s="63"/>
      <c r="F77" s="63"/>
      <c r="G77" s="63"/>
      <c r="H77" s="63"/>
      <c r="I77" s="63"/>
      <c r="J77" s="76"/>
      <c r="K77" s="76"/>
      <c r="L77" s="76"/>
      <c r="M77" s="76"/>
      <c r="N77" s="76"/>
      <c r="O77" s="76"/>
    </row>
    <row r="78" ht="15.75" customHeight="1">
      <c r="A78" s="63"/>
      <c r="B78" s="65"/>
      <c r="C78" s="65"/>
      <c r="D78" s="65"/>
      <c r="E78" s="63"/>
      <c r="F78" s="63"/>
      <c r="G78" s="63"/>
      <c r="H78" s="63"/>
      <c r="I78" s="63"/>
      <c r="J78" s="76"/>
      <c r="K78" s="76"/>
      <c r="L78" s="76"/>
      <c r="M78" s="76"/>
      <c r="N78" s="76"/>
      <c r="O78" s="76"/>
    </row>
    <row r="79" ht="15.75" customHeight="1">
      <c r="A79" s="63"/>
      <c r="B79" s="65"/>
      <c r="C79" s="65"/>
      <c r="D79" s="65"/>
      <c r="E79" s="63"/>
      <c r="F79" s="63"/>
      <c r="G79" s="63"/>
      <c r="H79" s="63"/>
      <c r="I79" s="63"/>
      <c r="J79" s="76"/>
      <c r="K79" s="76"/>
      <c r="L79" s="76"/>
      <c r="M79" s="76"/>
      <c r="N79" s="76"/>
      <c r="O79" s="76"/>
    </row>
    <row r="80" ht="15.75" customHeight="1">
      <c r="A80" s="63"/>
      <c r="B80" s="65"/>
      <c r="C80" s="65"/>
      <c r="D80" s="65"/>
      <c r="E80" s="63"/>
      <c r="F80" s="63"/>
      <c r="G80" s="63"/>
      <c r="H80" s="63"/>
      <c r="I80" s="63"/>
      <c r="J80" s="76"/>
      <c r="K80" s="76"/>
      <c r="L80" s="76"/>
      <c r="M80" s="76"/>
      <c r="N80" s="76"/>
      <c r="O80" s="76"/>
    </row>
    <row r="81" ht="15.75" customHeight="1">
      <c r="A81" s="63"/>
      <c r="B81" s="65"/>
      <c r="C81" s="65"/>
      <c r="D81" s="65"/>
      <c r="E81" s="63"/>
      <c r="F81" s="63"/>
      <c r="G81" s="63"/>
      <c r="H81" s="63"/>
      <c r="I81" s="63"/>
      <c r="J81" s="76"/>
      <c r="K81" s="76"/>
      <c r="L81" s="76"/>
      <c r="M81" s="76"/>
      <c r="N81" s="76"/>
      <c r="O81" s="76"/>
    </row>
    <row r="82" ht="15.75" customHeight="1">
      <c r="A82" s="63"/>
      <c r="B82" s="65"/>
      <c r="C82" s="65"/>
      <c r="D82" s="65"/>
      <c r="E82" s="63"/>
      <c r="F82" s="63"/>
      <c r="G82" s="63"/>
      <c r="H82" s="63"/>
      <c r="I82" s="63"/>
      <c r="J82" s="76"/>
      <c r="K82" s="76"/>
      <c r="L82" s="76"/>
      <c r="M82" s="76"/>
      <c r="N82" s="76"/>
      <c r="O82" s="76"/>
    </row>
    <row r="83" ht="15.75" customHeight="1">
      <c r="A83" s="63"/>
      <c r="B83" s="65"/>
      <c r="C83" s="65"/>
      <c r="D83" s="65"/>
      <c r="E83" s="63"/>
      <c r="F83" s="63"/>
      <c r="G83" s="63"/>
      <c r="H83" s="63"/>
      <c r="I83" s="63"/>
      <c r="J83" s="76"/>
      <c r="K83" s="76"/>
      <c r="L83" s="76"/>
      <c r="M83" s="76"/>
      <c r="N83" s="76"/>
      <c r="O83" s="76"/>
    </row>
    <row r="84" ht="15.75" customHeight="1">
      <c r="A84" s="63"/>
      <c r="B84" s="65"/>
      <c r="C84" s="65"/>
      <c r="D84" s="65"/>
      <c r="E84" s="63"/>
      <c r="F84" s="63"/>
      <c r="G84" s="63"/>
      <c r="H84" s="63"/>
      <c r="I84" s="63"/>
      <c r="J84" s="76"/>
      <c r="K84" s="76"/>
      <c r="L84" s="76"/>
      <c r="M84" s="76"/>
      <c r="N84" s="76"/>
      <c r="O84" s="76"/>
    </row>
    <row r="85" ht="15.75" customHeight="1">
      <c r="A85" s="63"/>
      <c r="B85" s="65"/>
      <c r="C85" s="65"/>
      <c r="D85" s="65"/>
      <c r="E85" s="63"/>
      <c r="F85" s="63"/>
      <c r="G85" s="63"/>
      <c r="H85" s="63"/>
      <c r="I85" s="63"/>
      <c r="J85" s="76"/>
      <c r="K85" s="76"/>
      <c r="L85" s="76"/>
      <c r="M85" s="76"/>
      <c r="N85" s="76"/>
      <c r="O85" s="76"/>
    </row>
    <row r="86" ht="15.75" customHeight="1">
      <c r="A86" s="63"/>
      <c r="B86" s="65"/>
      <c r="C86" s="65"/>
      <c r="D86" s="65"/>
      <c r="E86" s="63"/>
      <c r="F86" s="63"/>
      <c r="G86" s="63"/>
      <c r="H86" s="63"/>
      <c r="I86" s="63"/>
      <c r="J86" s="76"/>
      <c r="K86" s="76"/>
      <c r="L86" s="76"/>
      <c r="M86" s="76"/>
      <c r="N86" s="76"/>
      <c r="O86" s="76"/>
    </row>
    <row r="87" ht="15.75" customHeight="1">
      <c r="A87" s="63"/>
      <c r="B87" s="65"/>
      <c r="C87" s="65"/>
      <c r="D87" s="65"/>
      <c r="E87" s="63"/>
      <c r="F87" s="63"/>
      <c r="G87" s="63"/>
      <c r="H87" s="63"/>
      <c r="I87" s="63"/>
      <c r="J87" s="76"/>
      <c r="K87" s="76"/>
      <c r="L87" s="76"/>
      <c r="M87" s="76"/>
      <c r="N87" s="76"/>
      <c r="O87" s="76"/>
    </row>
    <row r="88" ht="15.75" customHeight="1">
      <c r="A88" s="63"/>
      <c r="B88" s="65"/>
      <c r="C88" s="65"/>
      <c r="D88" s="65"/>
      <c r="E88" s="63"/>
      <c r="F88" s="63"/>
      <c r="G88" s="63"/>
      <c r="H88" s="63"/>
      <c r="I88" s="63"/>
      <c r="J88" s="76"/>
      <c r="K88" s="76"/>
      <c r="L88" s="76"/>
      <c r="M88" s="76"/>
      <c r="N88" s="76"/>
      <c r="O88" s="76"/>
    </row>
    <row r="89" ht="15.75" customHeight="1">
      <c r="A89" s="63"/>
      <c r="B89" s="65"/>
      <c r="C89" s="65"/>
      <c r="D89" s="65"/>
      <c r="E89" s="63"/>
      <c r="F89" s="63"/>
      <c r="G89" s="63"/>
      <c r="H89" s="63"/>
      <c r="I89" s="63"/>
      <c r="J89" s="76"/>
      <c r="K89" s="76"/>
      <c r="L89" s="76"/>
      <c r="M89" s="76"/>
      <c r="N89" s="76"/>
      <c r="O89" s="76"/>
    </row>
    <row r="90" ht="15.75" customHeight="1">
      <c r="A90" s="63"/>
      <c r="B90" s="65"/>
      <c r="C90" s="65"/>
      <c r="D90" s="65"/>
      <c r="E90" s="63"/>
      <c r="F90" s="63"/>
      <c r="G90" s="63"/>
      <c r="H90" s="63"/>
      <c r="I90" s="63"/>
      <c r="J90" s="76"/>
      <c r="K90" s="76"/>
      <c r="L90" s="76"/>
      <c r="M90" s="76"/>
      <c r="N90" s="76"/>
      <c r="O90" s="76"/>
    </row>
    <row r="91" ht="15.75" customHeight="1">
      <c r="A91" s="63"/>
      <c r="B91" s="65"/>
      <c r="C91" s="65"/>
      <c r="D91" s="65"/>
      <c r="E91" s="63"/>
      <c r="F91" s="63"/>
      <c r="G91" s="63"/>
      <c r="H91" s="63"/>
      <c r="I91" s="63"/>
      <c r="J91" s="76"/>
      <c r="K91" s="76"/>
      <c r="L91" s="76"/>
      <c r="M91" s="76"/>
      <c r="N91" s="76"/>
      <c r="O91" s="76"/>
    </row>
    <row r="92" ht="15.75" customHeight="1">
      <c r="A92" s="63"/>
      <c r="B92" s="65"/>
      <c r="C92" s="65"/>
      <c r="D92" s="65"/>
      <c r="E92" s="63"/>
      <c r="F92" s="63"/>
      <c r="G92" s="63"/>
      <c r="H92" s="63"/>
      <c r="I92" s="63"/>
      <c r="J92" s="76"/>
      <c r="K92" s="76"/>
      <c r="L92" s="76"/>
      <c r="M92" s="76"/>
      <c r="N92" s="76"/>
      <c r="O92" s="76"/>
    </row>
    <row r="93" ht="15.75" customHeight="1">
      <c r="A93" s="63"/>
      <c r="B93" s="65"/>
      <c r="C93" s="65"/>
      <c r="D93" s="65"/>
      <c r="E93" s="63"/>
      <c r="F93" s="63"/>
      <c r="G93" s="63"/>
      <c r="H93" s="63"/>
      <c r="I93" s="63"/>
      <c r="J93" s="76"/>
      <c r="K93" s="76"/>
      <c r="L93" s="76"/>
      <c r="M93" s="76"/>
      <c r="N93" s="76"/>
      <c r="O93" s="76"/>
    </row>
    <row r="94" ht="15.75" customHeight="1">
      <c r="A94" s="63"/>
      <c r="B94" s="65"/>
      <c r="C94" s="65"/>
      <c r="D94" s="65"/>
      <c r="E94" s="63"/>
      <c r="F94" s="63"/>
      <c r="G94" s="63"/>
      <c r="H94" s="63"/>
      <c r="I94" s="63"/>
      <c r="J94" s="76"/>
      <c r="K94" s="76"/>
      <c r="L94" s="76"/>
      <c r="M94" s="76"/>
      <c r="N94" s="76"/>
      <c r="O94" s="76"/>
    </row>
    <row r="95" ht="15.75" customHeight="1">
      <c r="A95" s="63"/>
      <c r="B95" s="65"/>
      <c r="C95" s="65"/>
      <c r="D95" s="65"/>
      <c r="E95" s="63"/>
      <c r="F95" s="63"/>
      <c r="G95" s="63"/>
      <c r="H95" s="63"/>
      <c r="I95" s="63"/>
      <c r="J95" s="76"/>
      <c r="K95" s="76"/>
      <c r="L95" s="76"/>
      <c r="M95" s="76"/>
      <c r="N95" s="76"/>
      <c r="O95" s="76"/>
    </row>
    <row r="96" ht="15.75" customHeight="1">
      <c r="A96" s="63"/>
      <c r="B96" s="65"/>
      <c r="C96" s="65"/>
      <c r="D96" s="65"/>
      <c r="E96" s="63"/>
      <c r="F96" s="63"/>
      <c r="G96" s="63"/>
      <c r="H96" s="63"/>
      <c r="I96" s="63"/>
      <c r="J96" s="76"/>
      <c r="K96" s="76"/>
      <c r="L96" s="76"/>
      <c r="M96" s="76"/>
      <c r="N96" s="76"/>
      <c r="O96" s="76"/>
    </row>
    <row r="97" ht="15.75" customHeight="1">
      <c r="A97" s="63"/>
      <c r="B97" s="65"/>
      <c r="C97" s="65"/>
      <c r="D97" s="65"/>
      <c r="E97" s="63"/>
      <c r="F97" s="63"/>
      <c r="G97" s="63"/>
      <c r="H97" s="63"/>
      <c r="I97" s="63"/>
      <c r="J97" s="76"/>
      <c r="K97" s="76"/>
      <c r="L97" s="76"/>
      <c r="M97" s="76"/>
      <c r="N97" s="76"/>
      <c r="O97" s="76"/>
    </row>
    <row r="98" ht="15.75" customHeight="1">
      <c r="A98" s="63"/>
      <c r="B98" s="65"/>
      <c r="C98" s="65"/>
      <c r="D98" s="65"/>
      <c r="E98" s="63"/>
      <c r="F98" s="63"/>
      <c r="G98" s="63"/>
      <c r="H98" s="63"/>
      <c r="I98" s="63"/>
      <c r="J98" s="76"/>
      <c r="K98" s="76"/>
      <c r="L98" s="76"/>
      <c r="M98" s="76"/>
      <c r="N98" s="76"/>
      <c r="O98" s="76"/>
    </row>
    <row r="99" ht="15.75" customHeight="1">
      <c r="A99" s="63"/>
      <c r="B99" s="65"/>
      <c r="C99" s="65"/>
      <c r="D99" s="65"/>
      <c r="E99" s="63"/>
      <c r="F99" s="63"/>
      <c r="G99" s="63"/>
      <c r="H99" s="63"/>
      <c r="I99" s="63"/>
      <c r="J99" s="76"/>
      <c r="K99" s="76"/>
      <c r="L99" s="76"/>
      <c r="M99" s="76"/>
      <c r="N99" s="76"/>
      <c r="O99" s="76"/>
    </row>
    <row r="100" ht="15.75" customHeight="1">
      <c r="A100" s="63"/>
      <c r="B100" s="65"/>
      <c r="C100" s="65"/>
      <c r="D100" s="65"/>
      <c r="E100" s="63"/>
      <c r="F100" s="63"/>
      <c r="G100" s="63"/>
      <c r="H100" s="63"/>
      <c r="I100" s="63"/>
      <c r="J100" s="76"/>
      <c r="K100" s="76"/>
      <c r="L100" s="76"/>
      <c r="M100" s="76"/>
      <c r="N100" s="76"/>
      <c r="O100" s="76"/>
    </row>
    <row r="101" ht="15.75" customHeight="1">
      <c r="A101" s="63"/>
      <c r="B101" s="65"/>
      <c r="C101" s="65"/>
      <c r="D101" s="65"/>
      <c r="E101" s="63"/>
      <c r="F101" s="63"/>
      <c r="G101" s="63"/>
      <c r="H101" s="63"/>
      <c r="I101" s="63"/>
      <c r="J101" s="76"/>
      <c r="K101" s="76"/>
      <c r="L101" s="76"/>
      <c r="M101" s="76"/>
      <c r="N101" s="76"/>
      <c r="O101" s="76"/>
    </row>
    <row r="102" ht="15.75" customHeight="1">
      <c r="A102" s="63"/>
      <c r="B102" s="65"/>
      <c r="C102" s="65"/>
      <c r="D102" s="65"/>
      <c r="E102" s="63"/>
      <c r="F102" s="63"/>
      <c r="G102" s="63"/>
      <c r="H102" s="63"/>
      <c r="I102" s="63"/>
      <c r="J102" s="76"/>
      <c r="K102" s="76"/>
      <c r="L102" s="76"/>
      <c r="M102" s="76"/>
      <c r="N102" s="76"/>
      <c r="O102" s="76"/>
    </row>
    <row r="103" ht="15.75" customHeight="1">
      <c r="A103" s="63"/>
      <c r="B103" s="65"/>
      <c r="C103" s="65"/>
      <c r="D103" s="65"/>
      <c r="E103" s="63"/>
      <c r="F103" s="63"/>
      <c r="G103" s="63"/>
      <c r="H103" s="63"/>
      <c r="I103" s="63"/>
      <c r="J103" s="76"/>
      <c r="K103" s="76"/>
      <c r="L103" s="76"/>
      <c r="M103" s="76"/>
      <c r="N103" s="76"/>
      <c r="O103" s="76"/>
    </row>
    <row r="104" ht="15.75" customHeight="1">
      <c r="A104" s="63"/>
      <c r="B104" s="65"/>
      <c r="C104" s="65"/>
      <c r="D104" s="65"/>
      <c r="E104" s="63"/>
      <c r="F104" s="63"/>
      <c r="G104" s="63"/>
      <c r="H104" s="63"/>
      <c r="I104" s="63"/>
      <c r="J104" s="76"/>
      <c r="K104" s="76"/>
      <c r="L104" s="76"/>
      <c r="M104" s="76"/>
      <c r="N104" s="76"/>
      <c r="O104" s="76"/>
    </row>
    <row r="105" ht="15.75" customHeight="1">
      <c r="A105" s="63"/>
      <c r="B105" s="65"/>
      <c r="C105" s="65"/>
      <c r="D105" s="65"/>
      <c r="E105" s="63"/>
      <c r="F105" s="63"/>
      <c r="G105" s="63"/>
      <c r="H105" s="63"/>
      <c r="I105" s="63"/>
      <c r="J105" s="76"/>
      <c r="K105" s="76"/>
      <c r="L105" s="76"/>
      <c r="M105" s="76"/>
      <c r="N105" s="76"/>
      <c r="O105" s="76"/>
    </row>
    <row r="106" ht="15.75" customHeight="1">
      <c r="A106" s="63"/>
      <c r="B106" s="65"/>
      <c r="C106" s="65"/>
      <c r="D106" s="65"/>
      <c r="E106" s="63"/>
      <c r="F106" s="63"/>
      <c r="G106" s="63"/>
      <c r="H106" s="63"/>
      <c r="I106" s="63"/>
      <c r="J106" s="76"/>
      <c r="K106" s="76"/>
      <c r="L106" s="76"/>
      <c r="M106" s="76"/>
      <c r="N106" s="76"/>
      <c r="O106" s="76"/>
    </row>
    <row r="107" ht="15.75" customHeight="1">
      <c r="A107" s="63"/>
      <c r="B107" s="65"/>
      <c r="C107" s="65"/>
      <c r="D107" s="65"/>
      <c r="E107" s="63"/>
      <c r="F107" s="63"/>
      <c r="G107" s="63"/>
      <c r="H107" s="63"/>
      <c r="I107" s="63"/>
      <c r="J107" s="76"/>
      <c r="K107" s="76"/>
      <c r="L107" s="76"/>
      <c r="M107" s="76"/>
      <c r="N107" s="76"/>
      <c r="O107" s="76"/>
    </row>
    <row r="108" ht="15.75" customHeight="1">
      <c r="A108" s="63"/>
      <c r="B108" s="65"/>
      <c r="C108" s="65"/>
      <c r="D108" s="65"/>
      <c r="E108" s="63"/>
      <c r="F108" s="63"/>
      <c r="G108" s="63"/>
      <c r="H108" s="63"/>
      <c r="I108" s="63"/>
      <c r="J108" s="76"/>
      <c r="K108" s="76"/>
      <c r="L108" s="76"/>
      <c r="M108" s="76"/>
      <c r="N108" s="76"/>
      <c r="O108" s="76"/>
    </row>
    <row r="109" ht="15.75" customHeight="1">
      <c r="A109" s="63"/>
      <c r="B109" s="65"/>
      <c r="C109" s="65"/>
      <c r="D109" s="65"/>
      <c r="E109" s="63"/>
      <c r="F109" s="63"/>
      <c r="G109" s="63"/>
      <c r="H109" s="63"/>
      <c r="I109" s="63"/>
      <c r="J109" s="76"/>
      <c r="K109" s="76"/>
      <c r="L109" s="76"/>
      <c r="M109" s="76"/>
      <c r="N109" s="76"/>
      <c r="O109" s="76"/>
    </row>
    <row r="110" ht="15.75" customHeight="1">
      <c r="A110" s="63"/>
      <c r="B110" s="65"/>
      <c r="C110" s="65"/>
      <c r="D110" s="65"/>
      <c r="E110" s="63"/>
      <c r="F110" s="63"/>
      <c r="G110" s="63"/>
      <c r="H110" s="63"/>
      <c r="I110" s="63"/>
      <c r="J110" s="76"/>
      <c r="K110" s="76"/>
      <c r="L110" s="76"/>
      <c r="M110" s="76"/>
      <c r="N110" s="76"/>
      <c r="O110" s="76"/>
    </row>
    <row r="111" ht="15.75" customHeight="1">
      <c r="A111" s="63"/>
      <c r="B111" s="65"/>
      <c r="C111" s="65"/>
      <c r="D111" s="65"/>
      <c r="E111" s="63"/>
      <c r="F111" s="63"/>
      <c r="G111" s="63"/>
      <c r="H111" s="63"/>
      <c r="I111" s="63"/>
      <c r="J111" s="76"/>
      <c r="K111" s="76"/>
      <c r="L111" s="76"/>
      <c r="M111" s="76"/>
      <c r="N111" s="76"/>
      <c r="O111" s="76"/>
    </row>
    <row r="112" ht="15.75" customHeight="1">
      <c r="A112" s="63"/>
      <c r="B112" s="65"/>
      <c r="C112" s="65"/>
      <c r="D112" s="65"/>
      <c r="E112" s="63"/>
      <c r="F112" s="63"/>
      <c r="G112" s="63"/>
      <c r="H112" s="63"/>
      <c r="I112" s="63"/>
      <c r="J112" s="76"/>
      <c r="K112" s="76"/>
      <c r="L112" s="76"/>
      <c r="M112" s="76"/>
      <c r="N112" s="76"/>
      <c r="O112" s="76"/>
    </row>
    <row r="113" ht="15.75" customHeight="1">
      <c r="A113" s="63"/>
      <c r="B113" s="65"/>
      <c r="C113" s="65"/>
      <c r="D113" s="65"/>
      <c r="E113" s="63"/>
      <c r="F113" s="63"/>
      <c r="G113" s="63"/>
      <c r="H113" s="63"/>
      <c r="I113" s="63"/>
      <c r="J113" s="76"/>
      <c r="K113" s="76"/>
      <c r="L113" s="76"/>
      <c r="M113" s="76"/>
      <c r="N113" s="76"/>
      <c r="O113" s="76"/>
    </row>
    <row r="114" ht="15.75" customHeight="1">
      <c r="A114" s="63"/>
      <c r="B114" s="65"/>
      <c r="C114" s="65"/>
      <c r="D114" s="65"/>
      <c r="E114" s="63"/>
      <c r="F114" s="63"/>
      <c r="G114" s="63"/>
      <c r="H114" s="63"/>
      <c r="I114" s="63"/>
      <c r="J114" s="76"/>
      <c r="K114" s="76"/>
      <c r="L114" s="76"/>
      <c r="M114" s="76"/>
      <c r="N114" s="76"/>
      <c r="O114" s="76"/>
    </row>
    <row r="115" ht="15.75" customHeight="1">
      <c r="A115" s="63"/>
      <c r="B115" s="65"/>
      <c r="C115" s="65"/>
      <c r="D115" s="65"/>
      <c r="E115" s="63"/>
      <c r="F115" s="63"/>
      <c r="G115" s="63"/>
      <c r="H115" s="63"/>
      <c r="I115" s="63"/>
      <c r="J115" s="76"/>
      <c r="K115" s="76"/>
      <c r="L115" s="76"/>
      <c r="M115" s="76"/>
      <c r="N115" s="76"/>
      <c r="O115" s="76"/>
    </row>
    <row r="116" ht="15.75" customHeight="1">
      <c r="A116" s="63"/>
      <c r="B116" s="65"/>
      <c r="C116" s="65"/>
      <c r="D116" s="65"/>
      <c r="E116" s="63"/>
      <c r="F116" s="63"/>
      <c r="G116" s="63"/>
      <c r="H116" s="63"/>
      <c r="I116" s="63"/>
      <c r="J116" s="76"/>
      <c r="K116" s="76"/>
      <c r="L116" s="76"/>
      <c r="M116" s="76"/>
      <c r="N116" s="76"/>
      <c r="O116" s="76"/>
    </row>
    <row r="117" ht="15.75" customHeight="1">
      <c r="A117" s="63"/>
      <c r="B117" s="65"/>
      <c r="C117" s="65"/>
      <c r="D117" s="65"/>
      <c r="E117" s="63"/>
      <c r="F117" s="63"/>
      <c r="G117" s="63"/>
      <c r="H117" s="63"/>
      <c r="I117" s="63"/>
      <c r="J117" s="76"/>
      <c r="K117" s="76"/>
      <c r="L117" s="76"/>
      <c r="M117" s="76"/>
      <c r="N117" s="76"/>
      <c r="O117" s="76"/>
    </row>
    <row r="118" ht="15.75" customHeight="1">
      <c r="A118" s="63"/>
      <c r="B118" s="65"/>
      <c r="C118" s="65"/>
      <c r="D118" s="65"/>
      <c r="E118" s="63"/>
      <c r="F118" s="63"/>
      <c r="G118" s="63"/>
      <c r="H118" s="63"/>
      <c r="I118" s="63"/>
      <c r="J118" s="76"/>
      <c r="K118" s="76"/>
      <c r="L118" s="76"/>
      <c r="M118" s="76"/>
      <c r="N118" s="76"/>
      <c r="O118" s="76"/>
    </row>
    <row r="119" ht="15.75" customHeight="1">
      <c r="A119" s="63"/>
      <c r="B119" s="65"/>
      <c r="C119" s="65"/>
      <c r="D119" s="65"/>
      <c r="E119" s="63"/>
      <c r="F119" s="63"/>
      <c r="G119" s="63"/>
      <c r="H119" s="63"/>
      <c r="I119" s="63"/>
      <c r="J119" s="76"/>
      <c r="K119" s="76"/>
      <c r="L119" s="76"/>
      <c r="M119" s="76"/>
      <c r="N119" s="76"/>
      <c r="O119" s="76"/>
    </row>
    <row r="120" ht="15.75" customHeight="1">
      <c r="A120" s="63"/>
      <c r="B120" s="65"/>
      <c r="C120" s="65"/>
      <c r="D120" s="65"/>
      <c r="E120" s="63"/>
      <c r="F120" s="63"/>
      <c r="G120" s="63"/>
      <c r="H120" s="63"/>
      <c r="I120" s="63"/>
      <c r="J120" s="76"/>
      <c r="K120" s="76"/>
      <c r="L120" s="76"/>
      <c r="M120" s="76"/>
      <c r="N120" s="76"/>
      <c r="O120" s="76"/>
    </row>
    <row r="121" ht="15.75" customHeight="1">
      <c r="A121" s="63"/>
      <c r="B121" s="65"/>
      <c r="C121" s="65"/>
      <c r="D121" s="65"/>
      <c r="E121" s="63"/>
      <c r="F121" s="63"/>
      <c r="G121" s="63"/>
      <c r="H121" s="63"/>
      <c r="I121" s="63"/>
      <c r="J121" s="76"/>
      <c r="K121" s="76"/>
      <c r="L121" s="76"/>
      <c r="M121" s="76"/>
      <c r="N121" s="76"/>
      <c r="O121" s="76"/>
    </row>
    <row r="122" ht="15.75" customHeight="1">
      <c r="A122" s="63"/>
      <c r="B122" s="65"/>
      <c r="C122" s="65"/>
      <c r="D122" s="65"/>
      <c r="E122" s="63"/>
      <c r="F122" s="63"/>
      <c r="G122" s="63"/>
      <c r="H122" s="63"/>
      <c r="I122" s="63"/>
      <c r="J122" s="76"/>
      <c r="K122" s="76"/>
      <c r="L122" s="76"/>
      <c r="M122" s="76"/>
      <c r="N122" s="76"/>
      <c r="O122" s="76"/>
    </row>
    <row r="123" ht="15.75" customHeight="1">
      <c r="A123" s="63"/>
      <c r="B123" s="65"/>
      <c r="C123" s="65"/>
      <c r="D123" s="65"/>
      <c r="E123" s="63"/>
      <c r="F123" s="63"/>
      <c r="G123" s="63"/>
      <c r="H123" s="63"/>
      <c r="I123" s="63"/>
      <c r="J123" s="76"/>
      <c r="K123" s="76"/>
      <c r="L123" s="76"/>
      <c r="M123" s="76"/>
      <c r="N123" s="76"/>
      <c r="O123" s="76"/>
    </row>
    <row r="124" ht="15.75" customHeight="1">
      <c r="A124" s="63"/>
      <c r="B124" s="65"/>
      <c r="C124" s="65"/>
      <c r="D124" s="65"/>
      <c r="E124" s="63"/>
      <c r="F124" s="63"/>
      <c r="G124" s="63"/>
      <c r="H124" s="63"/>
      <c r="I124" s="63"/>
      <c r="J124" s="76"/>
      <c r="K124" s="76"/>
      <c r="L124" s="76"/>
      <c r="M124" s="76"/>
      <c r="N124" s="76"/>
      <c r="O124" s="76"/>
    </row>
    <row r="125" ht="15.75" customHeight="1">
      <c r="A125" s="63"/>
      <c r="B125" s="65"/>
      <c r="C125" s="65"/>
      <c r="D125" s="65"/>
      <c r="E125" s="63"/>
      <c r="F125" s="63"/>
      <c r="G125" s="63"/>
      <c r="H125" s="63"/>
      <c r="I125" s="63"/>
      <c r="J125" s="76"/>
      <c r="K125" s="76"/>
      <c r="L125" s="76"/>
      <c r="M125" s="76"/>
      <c r="N125" s="76"/>
      <c r="O125" s="76"/>
    </row>
    <row r="126" ht="15.75" customHeight="1">
      <c r="A126" s="63"/>
      <c r="B126" s="65"/>
      <c r="C126" s="65"/>
      <c r="D126" s="65"/>
      <c r="E126" s="63"/>
      <c r="F126" s="63"/>
      <c r="G126" s="63"/>
      <c r="H126" s="63"/>
      <c r="I126" s="63"/>
      <c r="J126" s="76"/>
      <c r="K126" s="76"/>
      <c r="L126" s="76"/>
      <c r="M126" s="76"/>
      <c r="N126" s="76"/>
      <c r="O126" s="76"/>
    </row>
    <row r="127" ht="15.75" customHeight="1">
      <c r="A127" s="63"/>
      <c r="B127" s="65"/>
      <c r="C127" s="65"/>
      <c r="D127" s="65"/>
      <c r="E127" s="63"/>
      <c r="F127" s="63"/>
      <c r="G127" s="63"/>
      <c r="H127" s="63"/>
      <c r="I127" s="63"/>
      <c r="J127" s="76"/>
      <c r="K127" s="76"/>
      <c r="L127" s="76"/>
      <c r="M127" s="76"/>
      <c r="N127" s="76"/>
      <c r="O127" s="76"/>
    </row>
    <row r="128" ht="15.75" customHeight="1">
      <c r="A128" s="63"/>
      <c r="B128" s="65"/>
      <c r="C128" s="65"/>
      <c r="D128" s="65"/>
      <c r="E128" s="63"/>
      <c r="F128" s="63"/>
      <c r="G128" s="63"/>
      <c r="H128" s="63"/>
      <c r="I128" s="63"/>
      <c r="J128" s="76"/>
      <c r="K128" s="76"/>
      <c r="L128" s="76"/>
      <c r="M128" s="76"/>
      <c r="N128" s="76"/>
      <c r="O128" s="76"/>
    </row>
    <row r="129" ht="15.75" customHeight="1">
      <c r="A129" s="63"/>
      <c r="B129" s="65"/>
      <c r="C129" s="65"/>
      <c r="D129" s="65"/>
      <c r="E129" s="63"/>
      <c r="F129" s="63"/>
      <c r="G129" s="63"/>
      <c r="H129" s="63"/>
      <c r="I129" s="63"/>
      <c r="J129" s="76"/>
      <c r="K129" s="76"/>
      <c r="L129" s="76"/>
      <c r="M129" s="76"/>
      <c r="N129" s="76"/>
      <c r="O129" s="76"/>
    </row>
    <row r="130" ht="15.75" customHeight="1">
      <c r="A130" s="63"/>
      <c r="B130" s="65"/>
      <c r="C130" s="65"/>
      <c r="D130" s="65"/>
      <c r="E130" s="63"/>
      <c r="F130" s="63"/>
      <c r="G130" s="63"/>
      <c r="H130" s="63"/>
      <c r="I130" s="63"/>
      <c r="J130" s="76"/>
      <c r="K130" s="76"/>
      <c r="L130" s="76"/>
      <c r="M130" s="76"/>
      <c r="N130" s="76"/>
      <c r="O130" s="76"/>
    </row>
    <row r="131" ht="15.75" customHeight="1">
      <c r="A131" s="63"/>
      <c r="B131" s="65"/>
      <c r="C131" s="65"/>
      <c r="D131" s="65"/>
      <c r="E131" s="63"/>
      <c r="F131" s="63"/>
      <c r="G131" s="63"/>
      <c r="H131" s="63"/>
      <c r="I131" s="63"/>
      <c r="J131" s="76"/>
      <c r="K131" s="76"/>
      <c r="L131" s="76"/>
      <c r="M131" s="76"/>
      <c r="N131" s="76"/>
      <c r="O131" s="76"/>
    </row>
    <row r="132" ht="15.75" customHeight="1">
      <c r="A132" s="63"/>
      <c r="B132" s="65"/>
      <c r="C132" s="65"/>
      <c r="D132" s="65"/>
      <c r="E132" s="63"/>
      <c r="F132" s="63"/>
      <c r="G132" s="63"/>
      <c r="H132" s="63"/>
      <c r="I132" s="63"/>
      <c r="J132" s="76"/>
      <c r="K132" s="76"/>
      <c r="L132" s="76"/>
      <c r="M132" s="76"/>
      <c r="N132" s="76"/>
      <c r="O132" s="76"/>
    </row>
    <row r="133" ht="15.75" customHeight="1">
      <c r="A133" s="63"/>
      <c r="B133" s="65"/>
      <c r="C133" s="65"/>
      <c r="D133" s="65"/>
      <c r="E133" s="63"/>
      <c r="F133" s="63"/>
      <c r="G133" s="63"/>
      <c r="H133" s="63"/>
      <c r="I133" s="63"/>
      <c r="J133" s="76"/>
      <c r="K133" s="76"/>
      <c r="L133" s="76"/>
      <c r="M133" s="76"/>
      <c r="N133" s="76"/>
      <c r="O133" s="76"/>
    </row>
    <row r="134" ht="15.75" customHeight="1">
      <c r="A134" s="63"/>
      <c r="B134" s="65"/>
      <c r="C134" s="65"/>
      <c r="D134" s="65"/>
      <c r="E134" s="63"/>
      <c r="F134" s="63"/>
      <c r="G134" s="63"/>
      <c r="H134" s="63"/>
      <c r="I134" s="63"/>
      <c r="J134" s="76"/>
      <c r="K134" s="76"/>
      <c r="L134" s="76"/>
      <c r="M134" s="76"/>
      <c r="N134" s="76"/>
      <c r="O134" s="76"/>
    </row>
    <row r="135" ht="15.75" customHeight="1">
      <c r="A135" s="63"/>
      <c r="B135" s="65"/>
      <c r="C135" s="65"/>
      <c r="D135" s="65"/>
      <c r="E135" s="63"/>
      <c r="F135" s="63"/>
      <c r="G135" s="63"/>
      <c r="H135" s="63"/>
      <c r="I135" s="63"/>
      <c r="J135" s="76"/>
      <c r="K135" s="76"/>
      <c r="L135" s="76"/>
      <c r="M135" s="76"/>
      <c r="N135" s="76"/>
      <c r="O135" s="76"/>
    </row>
    <row r="136" ht="15.75" customHeight="1">
      <c r="A136" s="63"/>
      <c r="B136" s="65"/>
      <c r="C136" s="65"/>
      <c r="D136" s="65"/>
      <c r="E136" s="63"/>
      <c r="F136" s="63"/>
      <c r="G136" s="63"/>
      <c r="H136" s="63"/>
      <c r="I136" s="63"/>
      <c r="J136" s="76"/>
      <c r="K136" s="76"/>
      <c r="L136" s="76"/>
      <c r="M136" s="76"/>
      <c r="N136" s="76"/>
      <c r="O136" s="76"/>
    </row>
    <row r="137" ht="15.75" customHeight="1">
      <c r="A137" s="63"/>
      <c r="B137" s="65"/>
      <c r="C137" s="65"/>
      <c r="D137" s="65"/>
      <c r="E137" s="63"/>
      <c r="F137" s="63"/>
      <c r="G137" s="63"/>
      <c r="H137" s="63"/>
      <c r="I137" s="63"/>
      <c r="J137" s="76"/>
      <c r="K137" s="76"/>
      <c r="L137" s="76"/>
      <c r="M137" s="76"/>
      <c r="N137" s="76"/>
      <c r="O137" s="76"/>
    </row>
    <row r="138" ht="15.75" customHeight="1">
      <c r="A138" s="63"/>
      <c r="B138" s="65"/>
      <c r="C138" s="65"/>
      <c r="D138" s="65"/>
      <c r="E138" s="63"/>
      <c r="F138" s="63"/>
      <c r="G138" s="63"/>
      <c r="H138" s="63"/>
      <c r="I138" s="63"/>
      <c r="J138" s="76"/>
      <c r="K138" s="76"/>
      <c r="L138" s="76"/>
      <c r="M138" s="76"/>
      <c r="N138" s="76"/>
      <c r="O138" s="76"/>
    </row>
    <row r="139" ht="15.75" customHeight="1">
      <c r="A139" s="63"/>
      <c r="B139" s="65"/>
      <c r="C139" s="65"/>
      <c r="D139" s="65"/>
      <c r="E139" s="63"/>
      <c r="F139" s="63"/>
      <c r="G139" s="63"/>
      <c r="H139" s="63"/>
      <c r="I139" s="63"/>
      <c r="J139" s="76"/>
      <c r="K139" s="76"/>
      <c r="L139" s="76"/>
      <c r="M139" s="76"/>
      <c r="N139" s="76"/>
      <c r="O139" s="76"/>
    </row>
    <row r="140" ht="15.75" customHeight="1">
      <c r="A140" s="63"/>
      <c r="B140" s="65"/>
      <c r="C140" s="65"/>
      <c r="D140" s="65"/>
      <c r="E140" s="63"/>
      <c r="F140" s="63"/>
      <c r="G140" s="63"/>
      <c r="H140" s="63"/>
      <c r="I140" s="63"/>
      <c r="J140" s="76"/>
      <c r="K140" s="76"/>
      <c r="L140" s="76"/>
      <c r="M140" s="76"/>
      <c r="N140" s="76"/>
      <c r="O140" s="76"/>
    </row>
    <row r="141" ht="15.75" customHeight="1">
      <c r="A141" s="63"/>
      <c r="B141" s="65"/>
      <c r="C141" s="65"/>
      <c r="D141" s="65"/>
      <c r="E141" s="63"/>
      <c r="F141" s="63"/>
      <c r="G141" s="63"/>
      <c r="H141" s="63"/>
      <c r="I141" s="63"/>
      <c r="J141" s="76"/>
      <c r="K141" s="76"/>
      <c r="L141" s="76"/>
      <c r="M141" s="76"/>
      <c r="N141" s="76"/>
      <c r="O141" s="76"/>
    </row>
    <row r="142" ht="15.75" customHeight="1">
      <c r="A142" s="63"/>
      <c r="B142" s="65"/>
      <c r="C142" s="65"/>
      <c r="D142" s="65"/>
      <c r="E142" s="63"/>
      <c r="F142" s="63"/>
      <c r="G142" s="63"/>
      <c r="H142" s="63"/>
      <c r="I142" s="63"/>
      <c r="J142" s="76"/>
      <c r="K142" s="76"/>
      <c r="L142" s="76"/>
      <c r="M142" s="76"/>
      <c r="N142" s="76"/>
      <c r="O142" s="76"/>
    </row>
    <row r="143" ht="15.75" customHeight="1">
      <c r="A143" s="63"/>
      <c r="B143" s="65"/>
      <c r="C143" s="65"/>
      <c r="D143" s="65"/>
      <c r="E143" s="63"/>
      <c r="F143" s="63"/>
      <c r="G143" s="63"/>
      <c r="H143" s="63"/>
      <c r="I143" s="63"/>
      <c r="J143" s="76"/>
      <c r="K143" s="76"/>
      <c r="L143" s="76"/>
      <c r="M143" s="76"/>
      <c r="N143" s="76"/>
      <c r="O143" s="76"/>
    </row>
    <row r="144" ht="15.75" customHeight="1">
      <c r="A144" s="63"/>
      <c r="B144" s="65"/>
      <c r="C144" s="65"/>
      <c r="D144" s="65"/>
      <c r="E144" s="63"/>
      <c r="F144" s="63"/>
      <c r="G144" s="63"/>
      <c r="H144" s="63"/>
      <c r="I144" s="63"/>
      <c r="J144" s="76"/>
      <c r="K144" s="76"/>
      <c r="L144" s="76"/>
      <c r="M144" s="76"/>
      <c r="N144" s="76"/>
      <c r="O144" s="76"/>
    </row>
    <row r="145" ht="15.75" customHeight="1">
      <c r="A145" s="63"/>
      <c r="B145" s="65"/>
      <c r="C145" s="65"/>
      <c r="D145" s="65"/>
      <c r="E145" s="63"/>
      <c r="F145" s="63"/>
      <c r="G145" s="63"/>
      <c r="H145" s="63"/>
      <c r="I145" s="63"/>
      <c r="J145" s="76"/>
      <c r="K145" s="76"/>
      <c r="L145" s="76"/>
      <c r="M145" s="76"/>
      <c r="N145" s="76"/>
      <c r="O145" s="76"/>
    </row>
    <row r="146" ht="15.75" customHeight="1">
      <c r="A146" s="63"/>
      <c r="B146" s="65"/>
      <c r="C146" s="65"/>
      <c r="D146" s="65"/>
      <c r="E146" s="63"/>
      <c r="F146" s="63"/>
      <c r="G146" s="63"/>
      <c r="H146" s="63"/>
      <c r="I146" s="63"/>
      <c r="J146" s="76"/>
      <c r="K146" s="76"/>
      <c r="L146" s="76"/>
      <c r="M146" s="76"/>
      <c r="N146" s="76"/>
      <c r="O146" s="76"/>
    </row>
    <row r="147" ht="15.75" customHeight="1">
      <c r="A147" s="63"/>
      <c r="B147" s="65"/>
      <c r="C147" s="65"/>
      <c r="D147" s="65"/>
      <c r="E147" s="63"/>
      <c r="F147" s="63"/>
      <c r="G147" s="63"/>
      <c r="H147" s="63"/>
      <c r="I147" s="63"/>
      <c r="J147" s="76"/>
      <c r="K147" s="76"/>
      <c r="L147" s="76"/>
      <c r="M147" s="76"/>
      <c r="N147" s="76"/>
      <c r="O147" s="76"/>
    </row>
    <row r="148" ht="15.75" customHeight="1">
      <c r="A148" s="63"/>
      <c r="B148" s="65"/>
      <c r="C148" s="65"/>
      <c r="D148" s="65"/>
      <c r="E148" s="63"/>
      <c r="F148" s="63"/>
      <c r="G148" s="63"/>
      <c r="H148" s="63"/>
      <c r="I148" s="63"/>
      <c r="J148" s="76"/>
      <c r="K148" s="76"/>
      <c r="L148" s="76"/>
      <c r="M148" s="76"/>
      <c r="N148" s="76"/>
      <c r="O148" s="76"/>
    </row>
    <row r="149" ht="15.75" customHeight="1">
      <c r="A149" s="63"/>
      <c r="B149" s="65"/>
      <c r="C149" s="65"/>
      <c r="D149" s="65"/>
      <c r="E149" s="63"/>
      <c r="F149" s="63"/>
      <c r="G149" s="63"/>
      <c r="H149" s="63"/>
      <c r="I149" s="63"/>
      <c r="J149" s="76"/>
      <c r="K149" s="76"/>
      <c r="L149" s="76"/>
      <c r="M149" s="76"/>
      <c r="N149" s="76"/>
      <c r="O149" s="76"/>
    </row>
    <row r="150" ht="15.75" customHeight="1">
      <c r="A150" s="63"/>
      <c r="B150" s="65"/>
      <c r="C150" s="65"/>
      <c r="D150" s="65"/>
      <c r="E150" s="63"/>
      <c r="F150" s="63"/>
      <c r="G150" s="63"/>
      <c r="H150" s="63"/>
      <c r="I150" s="63"/>
      <c r="J150" s="76"/>
      <c r="K150" s="76"/>
      <c r="L150" s="76"/>
      <c r="M150" s="76"/>
      <c r="N150" s="76"/>
      <c r="O150" s="76"/>
    </row>
    <row r="151" ht="15.75" customHeight="1">
      <c r="A151" s="63"/>
      <c r="B151" s="65"/>
      <c r="C151" s="65"/>
      <c r="D151" s="65"/>
      <c r="E151" s="63"/>
      <c r="F151" s="63"/>
      <c r="G151" s="63"/>
      <c r="H151" s="63"/>
      <c r="I151" s="63"/>
      <c r="J151" s="76"/>
      <c r="K151" s="76"/>
      <c r="L151" s="76"/>
      <c r="M151" s="76"/>
      <c r="N151" s="76"/>
      <c r="O151" s="76"/>
    </row>
    <row r="152" ht="15.75" customHeight="1">
      <c r="A152" s="63"/>
      <c r="B152" s="65"/>
      <c r="C152" s="65"/>
      <c r="D152" s="65"/>
      <c r="E152" s="63"/>
      <c r="F152" s="63"/>
      <c r="G152" s="63"/>
      <c r="H152" s="63"/>
      <c r="I152" s="63"/>
      <c r="J152" s="76"/>
      <c r="K152" s="76"/>
      <c r="L152" s="76"/>
      <c r="M152" s="76"/>
      <c r="N152" s="76"/>
      <c r="O152" s="76"/>
    </row>
    <row r="153" ht="15.75" customHeight="1">
      <c r="A153" s="63"/>
      <c r="B153" s="65"/>
      <c r="C153" s="65"/>
      <c r="D153" s="65"/>
      <c r="E153" s="63"/>
      <c r="F153" s="63"/>
      <c r="G153" s="63"/>
      <c r="H153" s="63"/>
      <c r="I153" s="63"/>
      <c r="J153" s="76"/>
      <c r="K153" s="76"/>
      <c r="L153" s="76"/>
      <c r="M153" s="76"/>
      <c r="N153" s="76"/>
      <c r="O153" s="76"/>
    </row>
    <row r="154" ht="15.75" customHeight="1">
      <c r="A154" s="63"/>
      <c r="B154" s="65"/>
      <c r="C154" s="65"/>
      <c r="D154" s="65"/>
      <c r="E154" s="63"/>
      <c r="F154" s="63"/>
      <c r="G154" s="63"/>
      <c r="H154" s="63"/>
      <c r="I154" s="63"/>
      <c r="J154" s="76"/>
      <c r="K154" s="76"/>
      <c r="L154" s="76"/>
      <c r="M154" s="76"/>
      <c r="N154" s="76"/>
      <c r="O154" s="76"/>
    </row>
    <row r="155" ht="15.75" customHeight="1">
      <c r="A155" s="63"/>
      <c r="B155" s="65"/>
      <c r="C155" s="65"/>
      <c r="D155" s="65"/>
      <c r="E155" s="63"/>
      <c r="F155" s="63"/>
      <c r="G155" s="63"/>
      <c r="H155" s="63"/>
      <c r="I155" s="63"/>
      <c r="J155" s="76"/>
      <c r="K155" s="76"/>
      <c r="L155" s="76"/>
      <c r="M155" s="76"/>
      <c r="N155" s="76"/>
      <c r="O155" s="76"/>
    </row>
    <row r="156" ht="15.75" customHeight="1">
      <c r="A156" s="63"/>
      <c r="B156" s="65"/>
      <c r="C156" s="65"/>
      <c r="D156" s="65"/>
      <c r="E156" s="63"/>
      <c r="F156" s="63"/>
      <c r="G156" s="63"/>
      <c r="H156" s="63"/>
      <c r="I156" s="63"/>
      <c r="J156" s="76"/>
      <c r="K156" s="76"/>
      <c r="L156" s="76"/>
      <c r="M156" s="76"/>
      <c r="N156" s="76"/>
      <c r="O156" s="76"/>
    </row>
    <row r="157" ht="15.75" customHeight="1">
      <c r="A157" s="63"/>
      <c r="B157" s="65"/>
      <c r="C157" s="65"/>
      <c r="D157" s="65"/>
      <c r="E157" s="63"/>
      <c r="F157" s="63"/>
      <c r="G157" s="63"/>
      <c r="H157" s="63"/>
      <c r="I157" s="63"/>
      <c r="J157" s="76"/>
      <c r="K157" s="76"/>
      <c r="L157" s="76"/>
      <c r="M157" s="76"/>
      <c r="N157" s="76"/>
      <c r="O157" s="76"/>
    </row>
    <row r="158" ht="15.75" customHeight="1">
      <c r="A158" s="63"/>
      <c r="B158" s="65"/>
      <c r="C158" s="65"/>
      <c r="D158" s="65"/>
      <c r="E158" s="63"/>
      <c r="F158" s="63"/>
      <c r="G158" s="63"/>
      <c r="H158" s="63"/>
      <c r="I158" s="63"/>
      <c r="J158" s="76"/>
      <c r="K158" s="76"/>
      <c r="L158" s="76"/>
      <c r="M158" s="76"/>
      <c r="N158" s="76"/>
      <c r="O158" s="76"/>
    </row>
    <row r="159" ht="15.75" customHeight="1">
      <c r="A159" s="63"/>
      <c r="B159" s="65"/>
      <c r="C159" s="65"/>
      <c r="D159" s="65"/>
      <c r="E159" s="63"/>
      <c r="F159" s="63"/>
      <c r="G159" s="63"/>
      <c r="H159" s="63"/>
      <c r="I159" s="63"/>
      <c r="J159" s="76"/>
      <c r="K159" s="76"/>
      <c r="L159" s="76"/>
      <c r="M159" s="76"/>
      <c r="N159" s="76"/>
      <c r="O159" s="76"/>
    </row>
    <row r="160" ht="15.75" customHeight="1">
      <c r="A160" s="63"/>
      <c r="B160" s="65"/>
      <c r="C160" s="65"/>
      <c r="D160" s="65"/>
      <c r="E160" s="63"/>
      <c r="F160" s="63"/>
      <c r="G160" s="63"/>
      <c r="H160" s="63"/>
      <c r="I160" s="63"/>
      <c r="J160" s="76"/>
      <c r="K160" s="76"/>
      <c r="L160" s="76"/>
      <c r="M160" s="76"/>
      <c r="N160" s="76"/>
      <c r="O160" s="76"/>
    </row>
    <row r="161" ht="15.75" customHeight="1">
      <c r="A161" s="63"/>
      <c r="B161" s="65"/>
      <c r="C161" s="65"/>
      <c r="D161" s="65"/>
      <c r="E161" s="63"/>
      <c r="F161" s="63"/>
      <c r="G161" s="63"/>
      <c r="H161" s="63"/>
      <c r="I161" s="63"/>
      <c r="J161" s="76"/>
      <c r="K161" s="76"/>
      <c r="L161" s="76"/>
      <c r="M161" s="76"/>
      <c r="N161" s="76"/>
      <c r="O161" s="76"/>
    </row>
    <row r="162" ht="15.75" customHeight="1">
      <c r="A162" s="63"/>
      <c r="B162" s="65"/>
      <c r="C162" s="65"/>
      <c r="D162" s="65"/>
      <c r="E162" s="63"/>
      <c r="F162" s="63"/>
      <c r="G162" s="63"/>
      <c r="H162" s="63"/>
      <c r="I162" s="63"/>
      <c r="J162" s="76"/>
      <c r="K162" s="76"/>
      <c r="L162" s="76"/>
      <c r="M162" s="76"/>
      <c r="N162" s="76"/>
      <c r="O162" s="76"/>
    </row>
    <row r="163" ht="15.75" customHeight="1">
      <c r="A163" s="63"/>
      <c r="B163" s="65"/>
      <c r="C163" s="65"/>
      <c r="D163" s="65"/>
      <c r="E163" s="63"/>
      <c r="F163" s="63"/>
      <c r="G163" s="63"/>
      <c r="H163" s="63"/>
      <c r="I163" s="63"/>
      <c r="J163" s="76"/>
      <c r="K163" s="76"/>
      <c r="L163" s="76"/>
      <c r="M163" s="76"/>
      <c r="N163" s="76"/>
      <c r="O163" s="76"/>
    </row>
    <row r="164" ht="15.75" customHeight="1">
      <c r="A164" s="63"/>
      <c r="B164" s="65"/>
      <c r="C164" s="65"/>
      <c r="D164" s="65"/>
      <c r="E164" s="63"/>
      <c r="F164" s="63"/>
      <c r="G164" s="63"/>
      <c r="H164" s="63"/>
      <c r="I164" s="63"/>
      <c r="J164" s="76"/>
      <c r="K164" s="76"/>
      <c r="L164" s="76"/>
      <c r="M164" s="76"/>
      <c r="N164" s="76"/>
      <c r="O164" s="76"/>
    </row>
    <row r="165" ht="15.75" customHeight="1">
      <c r="A165" s="63"/>
      <c r="B165" s="65"/>
      <c r="C165" s="65"/>
      <c r="D165" s="65"/>
      <c r="E165" s="63"/>
      <c r="F165" s="63"/>
      <c r="G165" s="63"/>
      <c r="H165" s="63"/>
      <c r="I165" s="63"/>
      <c r="J165" s="76"/>
      <c r="K165" s="76"/>
      <c r="L165" s="76"/>
      <c r="M165" s="76"/>
      <c r="N165" s="76"/>
      <c r="O165" s="76"/>
    </row>
    <row r="166" ht="15.75" customHeight="1">
      <c r="A166" s="63"/>
      <c r="B166" s="65"/>
      <c r="C166" s="65"/>
      <c r="D166" s="65"/>
      <c r="E166" s="63"/>
      <c r="F166" s="63"/>
      <c r="G166" s="63"/>
      <c r="H166" s="63"/>
      <c r="I166" s="63"/>
      <c r="J166" s="76"/>
      <c r="K166" s="76"/>
      <c r="L166" s="76"/>
      <c r="M166" s="76"/>
      <c r="N166" s="76"/>
      <c r="O166" s="76"/>
    </row>
    <row r="167" ht="15.75" customHeight="1">
      <c r="A167" s="63"/>
      <c r="B167" s="65"/>
      <c r="C167" s="65"/>
      <c r="D167" s="65"/>
      <c r="E167" s="63"/>
      <c r="F167" s="63"/>
      <c r="G167" s="63"/>
      <c r="H167" s="63"/>
      <c r="I167" s="63"/>
      <c r="J167" s="76"/>
      <c r="K167" s="76"/>
      <c r="L167" s="76"/>
      <c r="M167" s="76"/>
      <c r="N167" s="76"/>
      <c r="O167" s="76"/>
    </row>
    <row r="168" ht="15.75" customHeight="1">
      <c r="A168" s="63"/>
      <c r="B168" s="65"/>
      <c r="C168" s="65"/>
      <c r="D168" s="65"/>
      <c r="E168" s="63"/>
      <c r="F168" s="63"/>
      <c r="G168" s="63"/>
      <c r="H168" s="63"/>
      <c r="I168" s="63"/>
      <c r="J168" s="76"/>
      <c r="K168" s="76"/>
      <c r="L168" s="76"/>
      <c r="M168" s="76"/>
      <c r="N168" s="76"/>
      <c r="O168" s="76"/>
    </row>
    <row r="169" ht="15.75" customHeight="1">
      <c r="A169" s="63"/>
      <c r="B169" s="65"/>
      <c r="C169" s="65"/>
      <c r="D169" s="65"/>
      <c r="E169" s="63"/>
      <c r="F169" s="63"/>
      <c r="G169" s="63"/>
      <c r="H169" s="63"/>
      <c r="I169" s="63"/>
      <c r="J169" s="76"/>
      <c r="K169" s="76"/>
      <c r="L169" s="76"/>
      <c r="M169" s="76"/>
      <c r="N169" s="76"/>
      <c r="O169" s="76"/>
    </row>
    <row r="170" ht="15.75" customHeight="1">
      <c r="A170" s="63"/>
      <c r="B170" s="65"/>
      <c r="C170" s="65"/>
      <c r="D170" s="65"/>
      <c r="E170" s="63"/>
      <c r="F170" s="63"/>
      <c r="G170" s="63"/>
      <c r="H170" s="63"/>
      <c r="I170" s="63"/>
      <c r="J170" s="76"/>
      <c r="K170" s="76"/>
      <c r="L170" s="76"/>
      <c r="M170" s="76"/>
      <c r="N170" s="76"/>
      <c r="O170" s="76"/>
    </row>
    <row r="171" ht="15.75" customHeight="1">
      <c r="A171" s="63"/>
      <c r="B171" s="65"/>
      <c r="C171" s="65"/>
      <c r="D171" s="65"/>
      <c r="E171" s="63"/>
      <c r="F171" s="63"/>
      <c r="G171" s="63"/>
      <c r="H171" s="63"/>
      <c r="I171" s="63"/>
      <c r="J171" s="76"/>
      <c r="K171" s="76"/>
      <c r="L171" s="76"/>
      <c r="M171" s="76"/>
      <c r="N171" s="76"/>
      <c r="O171" s="76"/>
    </row>
    <row r="172" ht="15.75" customHeight="1">
      <c r="A172" s="63"/>
      <c r="B172" s="65"/>
      <c r="C172" s="65"/>
      <c r="D172" s="65"/>
      <c r="E172" s="63"/>
      <c r="F172" s="63"/>
      <c r="G172" s="63"/>
      <c r="H172" s="63"/>
      <c r="I172" s="63"/>
      <c r="J172" s="76"/>
      <c r="K172" s="76"/>
      <c r="L172" s="76"/>
      <c r="M172" s="76"/>
      <c r="N172" s="76"/>
      <c r="O172" s="76"/>
    </row>
    <row r="173" ht="15.75" customHeight="1">
      <c r="A173" s="63"/>
      <c r="B173" s="65"/>
      <c r="C173" s="65"/>
      <c r="D173" s="65"/>
      <c r="E173" s="63"/>
      <c r="F173" s="63"/>
      <c r="G173" s="63"/>
      <c r="H173" s="63"/>
      <c r="I173" s="63"/>
      <c r="J173" s="76"/>
      <c r="K173" s="76"/>
      <c r="L173" s="76"/>
      <c r="M173" s="76"/>
      <c r="N173" s="76"/>
      <c r="O173" s="76"/>
    </row>
    <row r="174" ht="15.75" customHeight="1">
      <c r="A174" s="63"/>
      <c r="B174" s="65"/>
      <c r="C174" s="65"/>
      <c r="D174" s="65"/>
      <c r="E174" s="63"/>
      <c r="F174" s="63"/>
      <c r="G174" s="63"/>
      <c r="H174" s="63"/>
      <c r="I174" s="63"/>
      <c r="J174" s="76"/>
      <c r="K174" s="76"/>
      <c r="L174" s="76"/>
      <c r="M174" s="76"/>
      <c r="N174" s="76"/>
      <c r="O174" s="76"/>
    </row>
    <row r="175" ht="15.75" customHeight="1">
      <c r="A175" s="63"/>
      <c r="B175" s="65"/>
      <c r="C175" s="65"/>
      <c r="D175" s="65"/>
      <c r="E175" s="63"/>
      <c r="F175" s="63"/>
      <c r="G175" s="63"/>
      <c r="H175" s="63"/>
      <c r="I175" s="63"/>
      <c r="J175" s="76"/>
      <c r="K175" s="76"/>
      <c r="L175" s="76"/>
      <c r="M175" s="76"/>
      <c r="N175" s="76"/>
      <c r="O175" s="76"/>
    </row>
    <row r="176" ht="15.75" customHeight="1">
      <c r="A176" s="63"/>
      <c r="B176" s="65"/>
      <c r="C176" s="65"/>
      <c r="D176" s="65"/>
      <c r="E176" s="63"/>
      <c r="F176" s="63"/>
      <c r="G176" s="63"/>
      <c r="H176" s="63"/>
      <c r="I176" s="63"/>
      <c r="J176" s="76"/>
      <c r="K176" s="76"/>
      <c r="L176" s="76"/>
      <c r="M176" s="76"/>
      <c r="N176" s="76"/>
      <c r="O176" s="76"/>
    </row>
    <row r="177" ht="15.75" customHeight="1">
      <c r="A177" s="63"/>
      <c r="B177" s="65"/>
      <c r="C177" s="65"/>
      <c r="D177" s="65"/>
      <c r="E177" s="63"/>
      <c r="F177" s="63"/>
      <c r="G177" s="63"/>
      <c r="H177" s="63"/>
      <c r="I177" s="63"/>
      <c r="J177" s="76"/>
      <c r="K177" s="76"/>
      <c r="L177" s="76"/>
      <c r="M177" s="76"/>
      <c r="N177" s="76"/>
      <c r="O177" s="76"/>
    </row>
    <row r="178" ht="15.75" customHeight="1">
      <c r="A178" s="63"/>
      <c r="B178" s="65"/>
      <c r="C178" s="65"/>
      <c r="D178" s="65"/>
      <c r="E178" s="63"/>
      <c r="F178" s="63"/>
      <c r="G178" s="63"/>
      <c r="H178" s="63"/>
      <c r="I178" s="63"/>
      <c r="J178" s="76"/>
      <c r="K178" s="76"/>
      <c r="L178" s="76"/>
      <c r="M178" s="76"/>
      <c r="N178" s="76"/>
      <c r="O178" s="76"/>
    </row>
    <row r="179" ht="15.75" customHeight="1">
      <c r="A179" s="63"/>
      <c r="B179" s="65"/>
      <c r="C179" s="65"/>
      <c r="D179" s="65"/>
      <c r="E179" s="63"/>
      <c r="F179" s="63"/>
      <c r="G179" s="63"/>
      <c r="H179" s="63"/>
      <c r="I179" s="63"/>
      <c r="J179" s="76"/>
      <c r="K179" s="76"/>
      <c r="L179" s="76"/>
      <c r="M179" s="76"/>
      <c r="N179" s="76"/>
      <c r="O179" s="76"/>
    </row>
    <row r="180" ht="15.75" customHeight="1">
      <c r="A180" s="63"/>
      <c r="B180" s="65"/>
      <c r="C180" s="65"/>
      <c r="D180" s="65"/>
      <c r="E180" s="63"/>
      <c r="F180" s="63"/>
      <c r="G180" s="63"/>
      <c r="H180" s="63"/>
      <c r="I180" s="63"/>
      <c r="J180" s="76"/>
      <c r="K180" s="76"/>
      <c r="L180" s="76"/>
      <c r="M180" s="76"/>
      <c r="N180" s="76"/>
      <c r="O180" s="76"/>
    </row>
    <row r="181" ht="15.75" customHeight="1">
      <c r="A181" s="63"/>
      <c r="B181" s="65"/>
      <c r="C181" s="65"/>
      <c r="D181" s="65"/>
      <c r="E181" s="63"/>
      <c r="F181" s="63"/>
      <c r="G181" s="63"/>
      <c r="H181" s="63"/>
      <c r="I181" s="63"/>
      <c r="J181" s="76"/>
      <c r="K181" s="76"/>
      <c r="L181" s="76"/>
      <c r="M181" s="76"/>
      <c r="N181" s="76"/>
      <c r="O181" s="76"/>
    </row>
    <row r="182" ht="15.75" customHeight="1">
      <c r="A182" s="63"/>
      <c r="B182" s="65"/>
      <c r="C182" s="65"/>
      <c r="D182" s="65"/>
      <c r="E182" s="63"/>
      <c r="F182" s="63"/>
      <c r="G182" s="63"/>
      <c r="H182" s="63"/>
      <c r="I182" s="63"/>
      <c r="J182" s="76"/>
      <c r="K182" s="76"/>
      <c r="L182" s="76"/>
      <c r="M182" s="76"/>
      <c r="N182" s="76"/>
      <c r="O182" s="76"/>
    </row>
    <row r="183" ht="15.75" customHeight="1">
      <c r="A183" s="63"/>
      <c r="B183" s="65"/>
      <c r="C183" s="65"/>
      <c r="D183" s="65"/>
      <c r="E183" s="63"/>
      <c r="F183" s="63"/>
      <c r="G183" s="63"/>
      <c r="H183" s="63"/>
      <c r="I183" s="63"/>
      <c r="J183" s="76"/>
      <c r="K183" s="76"/>
      <c r="L183" s="76"/>
      <c r="M183" s="76"/>
      <c r="N183" s="76"/>
      <c r="O183" s="76"/>
    </row>
    <row r="184" ht="15.75" customHeight="1">
      <c r="A184" s="63"/>
      <c r="B184" s="65"/>
      <c r="C184" s="65"/>
      <c r="D184" s="65"/>
      <c r="E184" s="63"/>
      <c r="F184" s="63"/>
      <c r="G184" s="63"/>
      <c r="H184" s="63"/>
      <c r="I184" s="63"/>
      <c r="J184" s="76"/>
      <c r="K184" s="76"/>
      <c r="L184" s="76"/>
      <c r="M184" s="76"/>
      <c r="N184" s="76"/>
      <c r="O184" s="76"/>
    </row>
    <row r="185" ht="15.75" customHeight="1">
      <c r="A185" s="63"/>
      <c r="B185" s="65"/>
      <c r="C185" s="65"/>
      <c r="D185" s="65"/>
      <c r="E185" s="63"/>
      <c r="F185" s="63"/>
      <c r="G185" s="63"/>
      <c r="H185" s="63"/>
      <c r="I185" s="63"/>
      <c r="J185" s="76"/>
      <c r="K185" s="76"/>
      <c r="L185" s="76"/>
      <c r="M185" s="76"/>
      <c r="N185" s="76"/>
      <c r="O185" s="76"/>
    </row>
    <row r="186" ht="15.75" customHeight="1">
      <c r="A186" s="63"/>
      <c r="B186" s="65"/>
      <c r="C186" s="65"/>
      <c r="D186" s="65"/>
      <c r="E186" s="63"/>
      <c r="F186" s="63"/>
      <c r="G186" s="63"/>
      <c r="H186" s="63"/>
      <c r="I186" s="63"/>
      <c r="J186" s="76"/>
      <c r="K186" s="76"/>
      <c r="L186" s="76"/>
      <c r="M186" s="76"/>
      <c r="N186" s="76"/>
      <c r="O186" s="76"/>
    </row>
    <row r="187" ht="15.75" customHeight="1">
      <c r="A187" s="63"/>
      <c r="B187" s="65"/>
      <c r="C187" s="65"/>
      <c r="D187" s="65"/>
      <c r="E187" s="63"/>
      <c r="F187" s="63"/>
      <c r="G187" s="63"/>
      <c r="H187" s="63"/>
      <c r="I187" s="63"/>
      <c r="J187" s="76"/>
      <c r="K187" s="76"/>
      <c r="L187" s="76"/>
      <c r="M187" s="76"/>
      <c r="N187" s="76"/>
      <c r="O187" s="76"/>
    </row>
    <row r="188" ht="15.75" customHeight="1">
      <c r="A188" s="63"/>
      <c r="B188" s="65"/>
      <c r="C188" s="65"/>
      <c r="D188" s="65"/>
      <c r="E188" s="63"/>
      <c r="F188" s="63"/>
      <c r="G188" s="63"/>
      <c r="H188" s="63"/>
      <c r="I188" s="63"/>
      <c r="J188" s="76"/>
      <c r="K188" s="76"/>
      <c r="L188" s="76"/>
      <c r="M188" s="76"/>
      <c r="N188" s="76"/>
      <c r="O188" s="76"/>
    </row>
    <row r="189" ht="15.75" customHeight="1">
      <c r="A189" s="63"/>
      <c r="B189" s="65"/>
      <c r="C189" s="65"/>
      <c r="D189" s="65"/>
      <c r="E189" s="63"/>
      <c r="F189" s="63"/>
      <c r="G189" s="63"/>
      <c r="H189" s="63"/>
      <c r="I189" s="63"/>
      <c r="J189" s="76"/>
      <c r="K189" s="76"/>
      <c r="L189" s="76"/>
      <c r="M189" s="76"/>
      <c r="N189" s="76"/>
      <c r="O189" s="76"/>
    </row>
    <row r="190" ht="15.75" customHeight="1">
      <c r="A190" s="63"/>
      <c r="B190" s="65"/>
      <c r="C190" s="65"/>
      <c r="D190" s="65"/>
      <c r="E190" s="63"/>
      <c r="F190" s="63"/>
      <c r="G190" s="63"/>
      <c r="H190" s="63"/>
      <c r="I190" s="63"/>
      <c r="J190" s="76"/>
      <c r="K190" s="76"/>
      <c r="L190" s="76"/>
      <c r="M190" s="76"/>
      <c r="N190" s="76"/>
      <c r="O190" s="76"/>
    </row>
    <row r="191" ht="15.75" customHeight="1">
      <c r="A191" s="63"/>
      <c r="B191" s="65"/>
      <c r="C191" s="65"/>
      <c r="D191" s="65"/>
      <c r="E191" s="63"/>
      <c r="F191" s="63"/>
      <c r="G191" s="63"/>
      <c r="H191" s="63"/>
      <c r="I191" s="63"/>
      <c r="J191" s="76"/>
      <c r="K191" s="76"/>
      <c r="L191" s="76"/>
      <c r="M191" s="76"/>
      <c r="N191" s="76"/>
      <c r="O191" s="76"/>
    </row>
    <row r="192" ht="15.75" customHeight="1">
      <c r="A192" s="63"/>
      <c r="B192" s="65"/>
      <c r="C192" s="65"/>
      <c r="D192" s="65"/>
      <c r="E192" s="63"/>
      <c r="F192" s="63"/>
      <c r="G192" s="63"/>
      <c r="H192" s="63"/>
      <c r="I192" s="63"/>
      <c r="J192" s="76"/>
      <c r="K192" s="76"/>
      <c r="L192" s="76"/>
      <c r="M192" s="76"/>
      <c r="N192" s="76"/>
      <c r="O192" s="76"/>
    </row>
    <row r="193" ht="15.75" customHeight="1">
      <c r="A193" s="63"/>
      <c r="B193" s="65"/>
      <c r="C193" s="65"/>
      <c r="D193" s="65"/>
      <c r="E193" s="63"/>
      <c r="F193" s="63"/>
      <c r="G193" s="63"/>
      <c r="H193" s="63"/>
      <c r="I193" s="63"/>
      <c r="J193" s="76"/>
      <c r="K193" s="76"/>
      <c r="L193" s="76"/>
      <c r="M193" s="76"/>
      <c r="N193" s="76"/>
      <c r="O193" s="76"/>
    </row>
    <row r="194" ht="15.75" customHeight="1">
      <c r="A194" s="63"/>
      <c r="B194" s="65"/>
      <c r="C194" s="65"/>
      <c r="D194" s="65"/>
      <c r="E194" s="63"/>
      <c r="F194" s="63"/>
      <c r="G194" s="63"/>
      <c r="H194" s="63"/>
      <c r="I194" s="63"/>
      <c r="J194" s="76"/>
      <c r="K194" s="76"/>
      <c r="L194" s="76"/>
      <c r="M194" s="76"/>
      <c r="N194" s="76"/>
      <c r="O194" s="76"/>
    </row>
    <row r="195" ht="15.75" customHeight="1">
      <c r="A195" s="63"/>
      <c r="B195" s="65"/>
      <c r="C195" s="65"/>
      <c r="D195" s="65"/>
      <c r="E195" s="63"/>
      <c r="F195" s="63"/>
      <c r="G195" s="63"/>
      <c r="H195" s="63"/>
      <c r="I195" s="63"/>
      <c r="J195" s="76"/>
      <c r="K195" s="76"/>
      <c r="L195" s="76"/>
      <c r="M195" s="76"/>
      <c r="N195" s="76"/>
      <c r="O195" s="76"/>
    </row>
    <row r="196" ht="15.75" customHeight="1">
      <c r="A196" s="63"/>
      <c r="B196" s="65"/>
      <c r="C196" s="65"/>
      <c r="D196" s="65"/>
      <c r="E196" s="63"/>
      <c r="F196" s="63"/>
      <c r="G196" s="63"/>
      <c r="H196" s="63"/>
      <c r="I196" s="63"/>
      <c r="J196" s="76"/>
      <c r="K196" s="76"/>
      <c r="L196" s="76"/>
      <c r="M196" s="76"/>
      <c r="N196" s="76"/>
      <c r="O196" s="76"/>
    </row>
    <row r="197" ht="15.75" customHeight="1">
      <c r="A197" s="63"/>
      <c r="B197" s="65"/>
      <c r="C197" s="65"/>
      <c r="D197" s="65"/>
      <c r="E197" s="63"/>
      <c r="F197" s="63"/>
      <c r="G197" s="63"/>
      <c r="H197" s="63"/>
      <c r="I197" s="63"/>
      <c r="J197" s="76"/>
      <c r="K197" s="76"/>
      <c r="L197" s="76"/>
      <c r="M197" s="76"/>
      <c r="N197" s="76"/>
      <c r="O197" s="76"/>
    </row>
    <row r="198" ht="15.75" customHeight="1">
      <c r="A198" s="63"/>
      <c r="B198" s="65"/>
      <c r="C198" s="65"/>
      <c r="D198" s="65"/>
      <c r="E198" s="63"/>
      <c r="F198" s="63"/>
      <c r="G198" s="63"/>
      <c r="H198" s="63"/>
      <c r="I198" s="63"/>
      <c r="J198" s="76"/>
      <c r="K198" s="76"/>
      <c r="L198" s="76"/>
      <c r="M198" s="76"/>
      <c r="N198" s="76"/>
      <c r="O198" s="76"/>
    </row>
    <row r="199" ht="15.75" customHeight="1">
      <c r="A199" s="63"/>
      <c r="B199" s="65"/>
      <c r="C199" s="65"/>
      <c r="D199" s="65"/>
      <c r="E199" s="63"/>
      <c r="F199" s="63"/>
      <c r="G199" s="63"/>
      <c r="H199" s="63"/>
      <c r="I199" s="63"/>
      <c r="J199" s="76"/>
      <c r="K199" s="76"/>
      <c r="L199" s="76"/>
      <c r="M199" s="76"/>
      <c r="N199" s="76"/>
      <c r="O199" s="76"/>
    </row>
    <row r="200" ht="15.75" customHeight="1">
      <c r="A200" s="63"/>
      <c r="B200" s="65"/>
      <c r="C200" s="65"/>
      <c r="D200" s="65"/>
      <c r="E200" s="63"/>
      <c r="F200" s="63"/>
      <c r="G200" s="63"/>
      <c r="H200" s="63"/>
      <c r="I200" s="63"/>
      <c r="J200" s="76"/>
      <c r="K200" s="76"/>
      <c r="L200" s="76"/>
      <c r="M200" s="76"/>
      <c r="N200" s="76"/>
      <c r="O200" s="76"/>
    </row>
    <row r="201" ht="15.75" customHeight="1">
      <c r="A201" s="63"/>
      <c r="B201" s="65"/>
      <c r="C201" s="65"/>
      <c r="D201" s="65"/>
      <c r="E201" s="63"/>
      <c r="F201" s="63"/>
      <c r="G201" s="63"/>
      <c r="H201" s="63"/>
      <c r="I201" s="63"/>
      <c r="J201" s="76"/>
      <c r="K201" s="76"/>
      <c r="L201" s="76"/>
      <c r="M201" s="76"/>
      <c r="N201" s="76"/>
      <c r="O201" s="76"/>
    </row>
    <row r="202" ht="15.75" customHeight="1">
      <c r="A202" s="63"/>
      <c r="B202" s="65"/>
      <c r="C202" s="65"/>
      <c r="D202" s="65"/>
      <c r="E202" s="63"/>
      <c r="F202" s="63"/>
      <c r="G202" s="63"/>
      <c r="H202" s="63"/>
      <c r="I202" s="63"/>
      <c r="J202" s="76"/>
      <c r="K202" s="76"/>
      <c r="L202" s="76"/>
      <c r="M202" s="76"/>
      <c r="N202" s="76"/>
      <c r="O202" s="76"/>
    </row>
    <row r="203" ht="15.75" customHeight="1">
      <c r="A203" s="63"/>
      <c r="B203" s="65"/>
      <c r="C203" s="65"/>
      <c r="D203" s="65"/>
      <c r="E203" s="63"/>
      <c r="F203" s="63"/>
      <c r="G203" s="63"/>
      <c r="H203" s="63"/>
      <c r="I203" s="63"/>
      <c r="J203" s="76"/>
      <c r="K203" s="76"/>
      <c r="L203" s="76"/>
      <c r="M203" s="76"/>
      <c r="N203" s="76"/>
      <c r="O203" s="76"/>
    </row>
    <row r="204" ht="15.75" customHeight="1">
      <c r="A204" s="63"/>
      <c r="B204" s="65"/>
      <c r="C204" s="65"/>
      <c r="D204" s="65"/>
      <c r="E204" s="63"/>
      <c r="F204" s="63"/>
      <c r="G204" s="63"/>
      <c r="H204" s="63"/>
      <c r="I204" s="63"/>
      <c r="J204" s="76"/>
      <c r="K204" s="76"/>
      <c r="L204" s="76"/>
      <c r="M204" s="76"/>
      <c r="N204" s="76"/>
      <c r="O204" s="76"/>
    </row>
    <row r="205" ht="15.75" customHeight="1">
      <c r="A205" s="63"/>
      <c r="B205" s="65"/>
      <c r="C205" s="65"/>
      <c r="D205" s="65"/>
      <c r="E205" s="63"/>
      <c r="F205" s="63"/>
      <c r="G205" s="63"/>
      <c r="H205" s="63"/>
      <c r="I205" s="63"/>
      <c r="J205" s="76"/>
      <c r="K205" s="76"/>
      <c r="L205" s="76"/>
      <c r="M205" s="76"/>
      <c r="N205" s="76"/>
      <c r="O205" s="76"/>
    </row>
    <row r="206" ht="15.75" customHeight="1">
      <c r="A206" s="63"/>
      <c r="B206" s="65"/>
      <c r="C206" s="65"/>
      <c r="D206" s="65"/>
      <c r="E206" s="63"/>
      <c r="F206" s="63"/>
      <c r="G206" s="63"/>
      <c r="H206" s="63"/>
      <c r="I206" s="63"/>
      <c r="J206" s="76"/>
      <c r="K206" s="76"/>
      <c r="L206" s="76"/>
      <c r="M206" s="76"/>
      <c r="N206" s="76"/>
      <c r="O206" s="76"/>
    </row>
    <row r="207" ht="15.75" customHeight="1">
      <c r="A207" s="63"/>
      <c r="B207" s="65"/>
      <c r="C207" s="65"/>
      <c r="D207" s="65"/>
      <c r="E207" s="63"/>
      <c r="F207" s="63"/>
      <c r="G207" s="63"/>
      <c r="H207" s="63"/>
      <c r="I207" s="63"/>
      <c r="J207" s="76"/>
      <c r="K207" s="76"/>
      <c r="L207" s="76"/>
      <c r="M207" s="76"/>
      <c r="N207" s="76"/>
      <c r="O207" s="76"/>
    </row>
    <row r="208" ht="15.75" customHeight="1">
      <c r="A208" s="63"/>
      <c r="B208" s="65"/>
      <c r="C208" s="65"/>
      <c r="D208" s="65"/>
      <c r="E208" s="63"/>
      <c r="F208" s="63"/>
      <c r="G208" s="63"/>
      <c r="H208" s="63"/>
      <c r="I208" s="63"/>
      <c r="J208" s="76"/>
      <c r="K208" s="76"/>
      <c r="L208" s="76"/>
      <c r="M208" s="76"/>
      <c r="N208" s="76"/>
      <c r="O208" s="76"/>
    </row>
    <row r="209" ht="15.75" customHeight="1">
      <c r="A209" s="63"/>
      <c r="B209" s="65"/>
      <c r="C209" s="65"/>
      <c r="D209" s="65"/>
      <c r="E209" s="63"/>
      <c r="F209" s="63"/>
      <c r="G209" s="63"/>
      <c r="H209" s="63"/>
      <c r="I209" s="63"/>
      <c r="J209" s="76"/>
      <c r="K209" s="76"/>
      <c r="L209" s="76"/>
      <c r="M209" s="76"/>
      <c r="N209" s="76"/>
      <c r="O209" s="76"/>
    </row>
    <row r="210" ht="15.75" customHeight="1">
      <c r="A210" s="63"/>
      <c r="B210" s="65"/>
      <c r="C210" s="65"/>
      <c r="D210" s="65"/>
      <c r="E210" s="63"/>
      <c r="F210" s="63"/>
      <c r="G210" s="63"/>
      <c r="H210" s="63"/>
      <c r="I210" s="63"/>
      <c r="J210" s="76"/>
      <c r="K210" s="76"/>
      <c r="L210" s="76"/>
      <c r="M210" s="76"/>
      <c r="N210" s="76"/>
      <c r="O210" s="76"/>
    </row>
    <row r="211" ht="15.75" customHeight="1">
      <c r="A211" s="63"/>
      <c r="B211" s="65"/>
      <c r="C211" s="65"/>
      <c r="D211" s="65"/>
      <c r="E211" s="63"/>
      <c r="F211" s="63"/>
      <c r="G211" s="63"/>
      <c r="H211" s="63"/>
      <c r="I211" s="63"/>
      <c r="J211" s="76"/>
      <c r="K211" s="76"/>
      <c r="L211" s="76"/>
      <c r="M211" s="76"/>
      <c r="N211" s="76"/>
      <c r="O211" s="76"/>
    </row>
    <row r="212" ht="15.75" customHeight="1">
      <c r="A212" s="63"/>
      <c r="B212" s="65"/>
      <c r="C212" s="65"/>
      <c r="D212" s="65"/>
      <c r="E212" s="63"/>
      <c r="F212" s="63"/>
      <c r="G212" s="63"/>
      <c r="H212" s="63"/>
      <c r="I212" s="63"/>
      <c r="J212" s="76"/>
      <c r="K212" s="76"/>
      <c r="L212" s="76"/>
      <c r="M212" s="76"/>
      <c r="N212" s="76"/>
      <c r="O212" s="76"/>
    </row>
    <row r="213" ht="15.75" customHeight="1">
      <c r="A213" s="63"/>
      <c r="B213" s="65"/>
      <c r="C213" s="65"/>
      <c r="D213" s="65"/>
      <c r="E213" s="63"/>
      <c r="F213" s="63"/>
      <c r="G213" s="63"/>
      <c r="H213" s="63"/>
      <c r="I213" s="63"/>
      <c r="J213" s="76"/>
      <c r="K213" s="76"/>
      <c r="L213" s="76"/>
      <c r="M213" s="76"/>
      <c r="N213" s="76"/>
      <c r="O213" s="76"/>
    </row>
    <row r="214" ht="15.75" customHeight="1">
      <c r="A214" s="63"/>
      <c r="B214" s="65"/>
      <c r="C214" s="65"/>
      <c r="D214" s="65"/>
      <c r="E214" s="63"/>
      <c r="F214" s="63"/>
      <c r="G214" s="63"/>
      <c r="H214" s="63"/>
      <c r="I214" s="63"/>
      <c r="J214" s="76"/>
      <c r="K214" s="76"/>
      <c r="L214" s="76"/>
      <c r="M214" s="76"/>
      <c r="N214" s="76"/>
      <c r="O214" s="76"/>
    </row>
    <row r="215" ht="15.75" customHeight="1">
      <c r="A215" s="63"/>
      <c r="B215" s="65"/>
      <c r="C215" s="65"/>
      <c r="D215" s="65"/>
      <c r="E215" s="63"/>
      <c r="F215" s="63"/>
      <c r="G215" s="63"/>
      <c r="H215" s="63"/>
      <c r="I215" s="63"/>
      <c r="J215" s="76"/>
      <c r="K215" s="76"/>
      <c r="L215" s="76"/>
      <c r="M215" s="76"/>
      <c r="N215" s="76"/>
      <c r="O215" s="76"/>
    </row>
    <row r="216" ht="15.75" customHeight="1">
      <c r="A216" s="63"/>
      <c r="B216" s="65"/>
      <c r="C216" s="65"/>
      <c r="D216" s="65"/>
      <c r="E216" s="63"/>
      <c r="F216" s="63"/>
      <c r="G216" s="63"/>
      <c r="H216" s="63"/>
      <c r="I216" s="63"/>
      <c r="J216" s="76"/>
      <c r="K216" s="76"/>
      <c r="L216" s="76"/>
      <c r="M216" s="76"/>
      <c r="N216" s="76"/>
      <c r="O216" s="76"/>
    </row>
    <row r="217" ht="15.75" customHeight="1">
      <c r="A217" s="63"/>
      <c r="B217" s="65"/>
      <c r="C217" s="65"/>
      <c r="D217" s="65"/>
      <c r="E217" s="63"/>
      <c r="F217" s="63"/>
      <c r="G217" s="63"/>
      <c r="H217" s="63"/>
      <c r="I217" s="63"/>
      <c r="J217" s="76"/>
      <c r="K217" s="76"/>
      <c r="L217" s="76"/>
      <c r="M217" s="76"/>
      <c r="N217" s="76"/>
      <c r="O217" s="76"/>
    </row>
    <row r="218" ht="15.75" customHeight="1">
      <c r="A218" s="63"/>
      <c r="B218" s="65"/>
      <c r="C218" s="65"/>
      <c r="D218" s="65"/>
      <c r="E218" s="63"/>
      <c r="F218" s="63"/>
      <c r="G218" s="63"/>
      <c r="H218" s="63"/>
      <c r="I218" s="63"/>
      <c r="J218" s="76"/>
      <c r="K218" s="76"/>
      <c r="L218" s="76"/>
      <c r="M218" s="76"/>
      <c r="N218" s="76"/>
      <c r="O218" s="76"/>
    </row>
    <row r="219" ht="15.75" customHeight="1">
      <c r="A219" s="63"/>
      <c r="B219" s="65"/>
      <c r="C219" s="65"/>
      <c r="D219" s="65"/>
      <c r="E219" s="63"/>
      <c r="F219" s="63"/>
      <c r="G219" s="63"/>
      <c r="H219" s="63"/>
      <c r="I219" s="63"/>
      <c r="J219" s="76"/>
      <c r="K219" s="76"/>
      <c r="L219" s="76"/>
      <c r="M219" s="76"/>
      <c r="N219" s="76"/>
      <c r="O219" s="76"/>
    </row>
    <row r="220" ht="15.75" customHeight="1">
      <c r="A220" s="63"/>
      <c r="B220" s="65"/>
      <c r="C220" s="65"/>
      <c r="D220" s="65"/>
      <c r="E220" s="63"/>
      <c r="F220" s="63"/>
      <c r="G220" s="63"/>
      <c r="H220" s="63"/>
      <c r="I220" s="63"/>
      <c r="J220" s="76"/>
      <c r="K220" s="76"/>
      <c r="L220" s="76"/>
      <c r="M220" s="76"/>
      <c r="N220" s="76"/>
      <c r="O220" s="76"/>
    </row>
    <row r="221" ht="15.75" customHeight="1">
      <c r="B221" s="50"/>
    </row>
    <row r="222" ht="15.75" customHeight="1">
      <c r="B222" s="50"/>
    </row>
    <row r="223" ht="15.75" customHeight="1">
      <c r="B223" s="50"/>
    </row>
    <row r="224" ht="15.75" customHeight="1">
      <c r="B224" s="50"/>
    </row>
    <row r="225" ht="15.75" customHeight="1">
      <c r="B225" s="50"/>
    </row>
    <row r="226" ht="15.75" customHeight="1">
      <c r="B226" s="50"/>
    </row>
    <row r="227" ht="15.75" customHeight="1">
      <c r="B227" s="50"/>
    </row>
    <row r="228" ht="15.75" customHeight="1">
      <c r="B228" s="50"/>
    </row>
    <row r="229" ht="15.75" customHeight="1">
      <c r="B229" s="50"/>
    </row>
    <row r="230" ht="15.75" customHeight="1">
      <c r="B230" s="50"/>
    </row>
    <row r="231" ht="15.75" customHeight="1">
      <c r="B231" s="50"/>
    </row>
    <row r="232" ht="15.75" customHeight="1">
      <c r="B232" s="50"/>
    </row>
    <row r="233" ht="15.75" customHeight="1">
      <c r="B233" s="50"/>
    </row>
    <row r="234" ht="15.75" customHeight="1">
      <c r="B234" s="50"/>
    </row>
    <row r="235" ht="15.75" customHeight="1">
      <c r="B235" s="50"/>
    </row>
    <row r="236" ht="15.75" customHeight="1">
      <c r="B236" s="50"/>
    </row>
    <row r="237" ht="15.75" customHeight="1">
      <c r="B237" s="50"/>
    </row>
    <row r="238" ht="15.75" customHeight="1">
      <c r="B238" s="50"/>
    </row>
    <row r="239" ht="15.75" customHeight="1">
      <c r="B239" s="50"/>
    </row>
    <row r="240" ht="15.75" customHeight="1">
      <c r="B240" s="50"/>
    </row>
    <row r="241" ht="15.75" customHeight="1">
      <c r="B241" s="50"/>
    </row>
    <row r="242" ht="15.75" customHeight="1">
      <c r="B242" s="50"/>
    </row>
    <row r="243" ht="15.75" customHeight="1">
      <c r="B243" s="50"/>
    </row>
    <row r="244" ht="15.75" customHeight="1">
      <c r="B244" s="50"/>
    </row>
    <row r="245" ht="15.75" customHeight="1">
      <c r="B245" s="50"/>
    </row>
    <row r="246" ht="15.75" customHeight="1">
      <c r="B246" s="50"/>
    </row>
    <row r="247" ht="15.75" customHeight="1">
      <c r="B247" s="50"/>
    </row>
    <row r="248" ht="15.75" customHeight="1">
      <c r="B248" s="50"/>
    </row>
    <row r="249" ht="15.75" customHeight="1">
      <c r="B249" s="50"/>
    </row>
    <row r="250" ht="15.75" customHeight="1">
      <c r="B250" s="50"/>
    </row>
    <row r="251" ht="15.75" customHeight="1">
      <c r="B251" s="50"/>
    </row>
    <row r="252" ht="15.75" customHeight="1">
      <c r="B252" s="50"/>
    </row>
    <row r="253" ht="15.75" customHeight="1">
      <c r="B253" s="50"/>
    </row>
    <row r="254" ht="15.75" customHeight="1">
      <c r="B254" s="50"/>
    </row>
    <row r="255" ht="15.75" customHeight="1">
      <c r="B255" s="50"/>
    </row>
    <row r="256" ht="15.75" customHeight="1">
      <c r="B256" s="50"/>
    </row>
    <row r="257" ht="15.75" customHeight="1">
      <c r="B257" s="50"/>
    </row>
    <row r="258" ht="15.75" customHeight="1">
      <c r="B258" s="50"/>
    </row>
    <row r="259" ht="15.75" customHeight="1">
      <c r="B259" s="50"/>
    </row>
    <row r="260" ht="15.75" customHeight="1">
      <c r="B260" s="50"/>
    </row>
    <row r="261" ht="15.75" customHeight="1">
      <c r="B261" s="50"/>
    </row>
    <row r="262" ht="15.75" customHeight="1">
      <c r="B262" s="50"/>
    </row>
    <row r="263" ht="15.75" customHeight="1">
      <c r="B263" s="50"/>
    </row>
    <row r="264" ht="15.75" customHeight="1">
      <c r="B264" s="50"/>
    </row>
    <row r="265" ht="15.75" customHeight="1">
      <c r="B265" s="50"/>
    </row>
    <row r="266" ht="15.75" customHeight="1">
      <c r="B266" s="50"/>
    </row>
    <row r="267" ht="15.75" customHeight="1">
      <c r="B267" s="50"/>
    </row>
    <row r="268" ht="15.75" customHeight="1">
      <c r="B268" s="50"/>
    </row>
    <row r="269" ht="15.75" customHeight="1">
      <c r="B269" s="50"/>
    </row>
    <row r="270" ht="15.75" customHeight="1">
      <c r="B270" s="50"/>
    </row>
    <row r="271" ht="15.75" customHeight="1">
      <c r="B271" s="50"/>
    </row>
    <row r="272" ht="15.75" customHeight="1">
      <c r="B272" s="50"/>
    </row>
    <row r="273" ht="15.75" customHeight="1">
      <c r="B273" s="50"/>
    </row>
    <row r="274" ht="15.75" customHeight="1">
      <c r="B274" s="50"/>
    </row>
    <row r="275" ht="15.75" customHeight="1">
      <c r="B275" s="50"/>
    </row>
    <row r="276" ht="15.75" customHeight="1">
      <c r="B276" s="50"/>
    </row>
    <row r="277" ht="15.75" customHeight="1">
      <c r="B277" s="50"/>
    </row>
    <row r="278" ht="15.75" customHeight="1">
      <c r="B278" s="50"/>
    </row>
    <row r="279" ht="15.75" customHeight="1">
      <c r="B279" s="50"/>
    </row>
    <row r="280" ht="15.75" customHeight="1">
      <c r="B280" s="50"/>
    </row>
    <row r="281" ht="15.75" customHeight="1">
      <c r="B281" s="50"/>
    </row>
    <row r="282" ht="15.75" customHeight="1">
      <c r="B282" s="50"/>
    </row>
    <row r="283" ht="15.75" customHeight="1">
      <c r="B283" s="50"/>
    </row>
    <row r="284" ht="15.75" customHeight="1">
      <c r="B284" s="50"/>
    </row>
    <row r="285" ht="15.75" customHeight="1">
      <c r="B285" s="50"/>
    </row>
    <row r="286" ht="15.75" customHeight="1">
      <c r="B286" s="50"/>
    </row>
    <row r="287" ht="15.75" customHeight="1">
      <c r="B287" s="50"/>
    </row>
    <row r="288" ht="15.75" customHeight="1">
      <c r="B288" s="50"/>
    </row>
    <row r="289" ht="15.75" customHeight="1">
      <c r="B289" s="50"/>
    </row>
    <row r="290" ht="15.75" customHeight="1">
      <c r="B290" s="50"/>
    </row>
    <row r="291" ht="15.75" customHeight="1">
      <c r="B291" s="50"/>
    </row>
    <row r="292" ht="15.75" customHeight="1">
      <c r="B292" s="50"/>
    </row>
    <row r="293" ht="15.75" customHeight="1">
      <c r="B293" s="50"/>
    </row>
    <row r="294" ht="15.75" customHeight="1">
      <c r="B294" s="50"/>
    </row>
    <row r="295" ht="15.75" customHeight="1">
      <c r="B295" s="50"/>
    </row>
    <row r="296" ht="15.75" customHeight="1">
      <c r="B296" s="50"/>
    </row>
    <row r="297" ht="15.75" customHeight="1">
      <c r="B297" s="50"/>
    </row>
    <row r="298" ht="15.75" customHeight="1">
      <c r="B298" s="50"/>
    </row>
    <row r="299" ht="15.75" customHeight="1">
      <c r="B299" s="50"/>
    </row>
    <row r="300" ht="15.75" customHeight="1">
      <c r="B300" s="50"/>
    </row>
    <row r="301" ht="15.75" customHeight="1">
      <c r="B301" s="50"/>
    </row>
    <row r="302" ht="15.75" customHeight="1">
      <c r="B302" s="50"/>
    </row>
    <row r="303" ht="15.75" customHeight="1">
      <c r="B303" s="50"/>
    </row>
    <row r="304" ht="15.75" customHeight="1">
      <c r="B304" s="50"/>
    </row>
    <row r="305" ht="15.75" customHeight="1">
      <c r="B305" s="50"/>
    </row>
    <row r="306" ht="15.75" customHeight="1">
      <c r="B306" s="50"/>
    </row>
    <row r="307" ht="15.75" customHeight="1">
      <c r="B307" s="50"/>
    </row>
    <row r="308" ht="15.75" customHeight="1">
      <c r="B308" s="50"/>
    </row>
    <row r="309" ht="15.75" customHeight="1">
      <c r="B309" s="50"/>
    </row>
    <row r="310" ht="15.75" customHeight="1">
      <c r="B310" s="50"/>
    </row>
    <row r="311" ht="15.75" customHeight="1">
      <c r="B311" s="50"/>
    </row>
    <row r="312" ht="15.75" customHeight="1">
      <c r="B312" s="50"/>
    </row>
    <row r="313" ht="15.75" customHeight="1">
      <c r="B313" s="50"/>
    </row>
    <row r="314" ht="15.75" customHeight="1">
      <c r="B314" s="50"/>
    </row>
    <row r="315" ht="15.75" customHeight="1">
      <c r="B315" s="50"/>
    </row>
    <row r="316" ht="15.75" customHeight="1">
      <c r="B316" s="50"/>
    </row>
    <row r="317" ht="15.75" customHeight="1">
      <c r="B317" s="50"/>
    </row>
    <row r="318" ht="15.75" customHeight="1">
      <c r="B318" s="50"/>
    </row>
    <row r="319" ht="15.75" customHeight="1">
      <c r="B319" s="50"/>
    </row>
    <row r="320" ht="15.75" customHeight="1">
      <c r="B320" s="50"/>
    </row>
    <row r="321" ht="15.75" customHeight="1">
      <c r="B321" s="50"/>
    </row>
    <row r="322" ht="15.75" customHeight="1">
      <c r="B322" s="50"/>
    </row>
    <row r="323" ht="15.75" customHeight="1">
      <c r="B323" s="50"/>
    </row>
    <row r="324" ht="15.75" customHeight="1">
      <c r="B324" s="50"/>
    </row>
    <row r="325" ht="15.75" customHeight="1">
      <c r="B325" s="50"/>
    </row>
    <row r="326" ht="15.75" customHeight="1">
      <c r="B326" s="50"/>
    </row>
    <row r="327" ht="15.75" customHeight="1">
      <c r="B327" s="50"/>
    </row>
    <row r="328" ht="15.75" customHeight="1">
      <c r="B328" s="50"/>
    </row>
    <row r="329" ht="15.75" customHeight="1">
      <c r="B329" s="50"/>
    </row>
    <row r="330" ht="15.75" customHeight="1">
      <c r="B330" s="50"/>
    </row>
    <row r="331" ht="15.75" customHeight="1">
      <c r="B331" s="50"/>
    </row>
    <row r="332" ht="15.75" customHeight="1">
      <c r="B332" s="50"/>
    </row>
    <row r="333" ht="15.75" customHeight="1">
      <c r="B333" s="50"/>
    </row>
    <row r="334" ht="15.75" customHeight="1">
      <c r="B334" s="50"/>
    </row>
    <row r="335" ht="15.75" customHeight="1">
      <c r="B335" s="50"/>
    </row>
    <row r="336" ht="15.75" customHeight="1">
      <c r="B336" s="50"/>
    </row>
    <row r="337" ht="15.75" customHeight="1">
      <c r="B337" s="50"/>
    </row>
    <row r="338" ht="15.75" customHeight="1">
      <c r="B338" s="50"/>
    </row>
    <row r="339" ht="15.75" customHeight="1">
      <c r="B339" s="50"/>
    </row>
    <row r="340" ht="15.75" customHeight="1">
      <c r="B340" s="50"/>
    </row>
    <row r="341" ht="15.75" customHeight="1">
      <c r="B341" s="50"/>
    </row>
    <row r="342" ht="15.75" customHeight="1">
      <c r="B342" s="50"/>
    </row>
    <row r="343" ht="15.75" customHeight="1">
      <c r="B343" s="50"/>
    </row>
    <row r="344" ht="15.75" customHeight="1">
      <c r="B344" s="50"/>
    </row>
    <row r="345" ht="15.75" customHeight="1">
      <c r="B345" s="50"/>
    </row>
    <row r="346" ht="15.75" customHeight="1">
      <c r="B346" s="50"/>
    </row>
    <row r="347" ht="15.75" customHeight="1">
      <c r="B347" s="50"/>
    </row>
    <row r="348" ht="15.75" customHeight="1">
      <c r="B348" s="50"/>
    </row>
    <row r="349" ht="15.75" customHeight="1">
      <c r="B349" s="50"/>
    </row>
    <row r="350" ht="15.75" customHeight="1">
      <c r="B350" s="50"/>
    </row>
    <row r="351" ht="15.75" customHeight="1">
      <c r="B351" s="50"/>
    </row>
    <row r="352" ht="15.75" customHeight="1">
      <c r="B352" s="50"/>
    </row>
    <row r="353" ht="15.75" customHeight="1">
      <c r="B353" s="50"/>
    </row>
    <row r="354" ht="15.75" customHeight="1">
      <c r="B354" s="50"/>
    </row>
    <row r="355" ht="15.75" customHeight="1">
      <c r="B355" s="50"/>
    </row>
    <row r="356" ht="15.75" customHeight="1">
      <c r="B356" s="50"/>
    </row>
    <row r="357" ht="15.75" customHeight="1">
      <c r="B357" s="50"/>
    </row>
    <row r="358" ht="15.75" customHeight="1">
      <c r="B358" s="50"/>
    </row>
    <row r="359" ht="15.75" customHeight="1">
      <c r="B359" s="50"/>
    </row>
    <row r="360" ht="15.75" customHeight="1">
      <c r="B360" s="50"/>
    </row>
    <row r="361" ht="15.75" customHeight="1">
      <c r="B361" s="50"/>
    </row>
    <row r="362" ht="15.75" customHeight="1">
      <c r="B362" s="50"/>
    </row>
    <row r="363" ht="15.75" customHeight="1">
      <c r="B363" s="50"/>
    </row>
    <row r="364" ht="15.75" customHeight="1">
      <c r="B364" s="50"/>
    </row>
    <row r="365" ht="15.75" customHeight="1">
      <c r="B365" s="50"/>
    </row>
    <row r="366" ht="15.75" customHeight="1">
      <c r="B366" s="50"/>
    </row>
    <row r="367" ht="15.75" customHeight="1">
      <c r="B367" s="50"/>
    </row>
    <row r="368" ht="15.75" customHeight="1">
      <c r="B368" s="50"/>
    </row>
    <row r="369" ht="15.75" customHeight="1">
      <c r="B369" s="50"/>
    </row>
    <row r="370" ht="15.75" customHeight="1">
      <c r="B370" s="50"/>
    </row>
    <row r="371" ht="15.75" customHeight="1">
      <c r="B371" s="50"/>
    </row>
    <row r="372" ht="15.75" customHeight="1">
      <c r="B372" s="50"/>
    </row>
    <row r="373" ht="15.75" customHeight="1">
      <c r="B373" s="50"/>
    </row>
    <row r="374" ht="15.75" customHeight="1">
      <c r="B374" s="50"/>
    </row>
    <row r="375" ht="15.75" customHeight="1">
      <c r="B375" s="50"/>
    </row>
    <row r="376" ht="15.75" customHeight="1">
      <c r="B376" s="50"/>
    </row>
    <row r="377" ht="15.75" customHeight="1">
      <c r="B377" s="50"/>
    </row>
    <row r="378" ht="15.75" customHeight="1">
      <c r="B378" s="50"/>
    </row>
    <row r="379" ht="15.75" customHeight="1">
      <c r="B379" s="50"/>
    </row>
    <row r="380" ht="15.75" customHeight="1">
      <c r="B380" s="50"/>
    </row>
    <row r="381" ht="15.75" customHeight="1">
      <c r="B381" s="50"/>
    </row>
    <row r="382" ht="15.75" customHeight="1">
      <c r="B382" s="50"/>
    </row>
    <row r="383" ht="15.75" customHeight="1">
      <c r="B383" s="50"/>
    </row>
    <row r="384" ht="15.75" customHeight="1">
      <c r="B384" s="50"/>
    </row>
    <row r="385" ht="15.75" customHeight="1">
      <c r="B385" s="50"/>
    </row>
    <row r="386" ht="15.75" customHeight="1">
      <c r="B386" s="50"/>
    </row>
    <row r="387" ht="15.75" customHeight="1">
      <c r="B387" s="50"/>
    </row>
    <row r="388" ht="15.75" customHeight="1">
      <c r="B388" s="50"/>
    </row>
    <row r="389" ht="15.75" customHeight="1">
      <c r="B389" s="50"/>
    </row>
    <row r="390" ht="15.75" customHeight="1">
      <c r="B390" s="50"/>
    </row>
    <row r="391" ht="15.75" customHeight="1">
      <c r="B391" s="50"/>
    </row>
    <row r="392" ht="15.75" customHeight="1">
      <c r="B392" s="50"/>
    </row>
    <row r="393" ht="15.75" customHeight="1">
      <c r="B393" s="50"/>
    </row>
    <row r="394" ht="15.75" customHeight="1">
      <c r="B394" s="50"/>
    </row>
    <row r="395" ht="15.75" customHeight="1">
      <c r="B395" s="50"/>
    </row>
    <row r="396" ht="15.75" customHeight="1">
      <c r="B396" s="50"/>
    </row>
    <row r="397" ht="15.75" customHeight="1">
      <c r="B397" s="50"/>
    </row>
    <row r="398" ht="15.75" customHeight="1">
      <c r="B398" s="50"/>
    </row>
    <row r="399" ht="15.75" customHeight="1">
      <c r="B399" s="50"/>
    </row>
    <row r="400" ht="15.75" customHeight="1">
      <c r="B400" s="50"/>
    </row>
    <row r="401" ht="15.75" customHeight="1">
      <c r="B401" s="50"/>
    </row>
    <row r="402" ht="15.75" customHeight="1">
      <c r="B402" s="50"/>
    </row>
    <row r="403" ht="15.75" customHeight="1">
      <c r="B403" s="50"/>
    </row>
    <row r="404" ht="15.75" customHeight="1">
      <c r="B404" s="50"/>
    </row>
    <row r="405" ht="15.75" customHeight="1">
      <c r="B405" s="50"/>
    </row>
    <row r="406" ht="15.75" customHeight="1">
      <c r="B406" s="50"/>
    </row>
    <row r="407" ht="15.75" customHeight="1">
      <c r="B407" s="50"/>
    </row>
    <row r="408" ht="15.75" customHeight="1">
      <c r="B408" s="50"/>
    </row>
    <row r="409" ht="15.75" customHeight="1">
      <c r="B409" s="50"/>
    </row>
    <row r="410" ht="15.75" customHeight="1">
      <c r="B410" s="50"/>
    </row>
    <row r="411" ht="15.75" customHeight="1">
      <c r="B411" s="50"/>
    </row>
    <row r="412" ht="15.75" customHeight="1">
      <c r="B412" s="50"/>
    </row>
    <row r="413" ht="15.75" customHeight="1">
      <c r="B413" s="50"/>
    </row>
    <row r="414" ht="15.75" customHeight="1">
      <c r="B414" s="50"/>
    </row>
    <row r="415" ht="15.75" customHeight="1">
      <c r="B415" s="50"/>
    </row>
    <row r="416" ht="15.75" customHeight="1">
      <c r="B416" s="50"/>
    </row>
    <row r="417" ht="15.75" customHeight="1">
      <c r="B417" s="50"/>
    </row>
    <row r="418" ht="15.75" customHeight="1">
      <c r="B418" s="50"/>
    </row>
    <row r="419" ht="15.75" customHeight="1">
      <c r="B419" s="50"/>
    </row>
    <row r="420" ht="15.75" customHeight="1">
      <c r="B420" s="50"/>
    </row>
    <row r="421" ht="15.75" customHeight="1">
      <c r="B421" s="50"/>
    </row>
    <row r="422" ht="15.75" customHeight="1">
      <c r="B422" s="50"/>
    </row>
    <row r="423" ht="15.75" customHeight="1">
      <c r="B423" s="50"/>
    </row>
    <row r="424" ht="15.75" customHeight="1">
      <c r="B424" s="50"/>
    </row>
    <row r="425" ht="15.75" customHeight="1">
      <c r="B425" s="50"/>
    </row>
    <row r="426" ht="15.75" customHeight="1">
      <c r="B426" s="50"/>
    </row>
    <row r="427" ht="15.75" customHeight="1">
      <c r="B427" s="50"/>
    </row>
    <row r="428" ht="15.75" customHeight="1">
      <c r="B428" s="50"/>
    </row>
    <row r="429" ht="15.75" customHeight="1">
      <c r="B429" s="50"/>
    </row>
    <row r="430" ht="15.75" customHeight="1">
      <c r="B430" s="50"/>
    </row>
    <row r="431" ht="15.75" customHeight="1">
      <c r="B431" s="50"/>
    </row>
    <row r="432" ht="15.75" customHeight="1">
      <c r="B432" s="50"/>
    </row>
    <row r="433" ht="15.75" customHeight="1">
      <c r="B433" s="50"/>
    </row>
    <row r="434" ht="15.75" customHeight="1">
      <c r="B434" s="50"/>
    </row>
    <row r="435" ht="15.75" customHeight="1">
      <c r="B435" s="50"/>
    </row>
    <row r="436" ht="15.75" customHeight="1">
      <c r="B436" s="50"/>
    </row>
    <row r="437" ht="15.75" customHeight="1">
      <c r="B437" s="50"/>
    </row>
    <row r="438" ht="15.75" customHeight="1">
      <c r="B438" s="50"/>
    </row>
    <row r="439" ht="15.75" customHeight="1">
      <c r="B439" s="50"/>
    </row>
    <row r="440" ht="15.75" customHeight="1">
      <c r="B440" s="50"/>
    </row>
    <row r="441" ht="15.75" customHeight="1">
      <c r="B441" s="50"/>
    </row>
    <row r="442" ht="15.75" customHeight="1">
      <c r="B442" s="50"/>
    </row>
    <row r="443" ht="15.75" customHeight="1">
      <c r="B443" s="50"/>
    </row>
    <row r="444" ht="15.75" customHeight="1">
      <c r="B444" s="50"/>
    </row>
    <row r="445" ht="15.75" customHeight="1">
      <c r="B445" s="50"/>
    </row>
    <row r="446" ht="15.75" customHeight="1">
      <c r="B446" s="50"/>
    </row>
    <row r="447" ht="15.75" customHeight="1">
      <c r="B447" s="50"/>
    </row>
    <row r="448" ht="15.75" customHeight="1">
      <c r="B448" s="50"/>
    </row>
    <row r="449" ht="15.75" customHeight="1">
      <c r="B449" s="50"/>
    </row>
    <row r="450" ht="15.75" customHeight="1">
      <c r="B450" s="50"/>
    </row>
    <row r="451" ht="15.75" customHeight="1">
      <c r="B451" s="50"/>
    </row>
    <row r="452" ht="15.75" customHeight="1">
      <c r="B452" s="50"/>
    </row>
    <row r="453" ht="15.75" customHeight="1">
      <c r="B453" s="50"/>
    </row>
    <row r="454" ht="15.75" customHeight="1">
      <c r="B454" s="50"/>
    </row>
    <row r="455" ht="15.75" customHeight="1">
      <c r="B455" s="50"/>
    </row>
    <row r="456" ht="15.75" customHeight="1">
      <c r="B456" s="50"/>
    </row>
    <row r="457" ht="15.75" customHeight="1">
      <c r="B457" s="50"/>
    </row>
    <row r="458" ht="15.75" customHeight="1">
      <c r="B458" s="50"/>
    </row>
    <row r="459" ht="15.75" customHeight="1">
      <c r="B459" s="50"/>
    </row>
    <row r="460" ht="15.75" customHeight="1">
      <c r="B460" s="50"/>
    </row>
    <row r="461" ht="15.75" customHeight="1">
      <c r="B461" s="50"/>
    </row>
    <row r="462" ht="15.75" customHeight="1">
      <c r="B462" s="50"/>
    </row>
    <row r="463" ht="15.75" customHeight="1">
      <c r="B463" s="50"/>
    </row>
    <row r="464" ht="15.75" customHeight="1">
      <c r="B464" s="50"/>
    </row>
    <row r="465" ht="15.75" customHeight="1">
      <c r="B465" s="50"/>
    </row>
    <row r="466" ht="15.75" customHeight="1">
      <c r="B466" s="50"/>
    </row>
    <row r="467" ht="15.75" customHeight="1">
      <c r="B467" s="50"/>
    </row>
    <row r="468" ht="15.75" customHeight="1">
      <c r="B468" s="50"/>
    </row>
    <row r="469" ht="15.75" customHeight="1">
      <c r="B469" s="50"/>
    </row>
    <row r="470" ht="15.75" customHeight="1">
      <c r="B470" s="50"/>
    </row>
    <row r="471" ht="15.75" customHeight="1">
      <c r="B471" s="50"/>
    </row>
    <row r="472" ht="15.75" customHeight="1">
      <c r="B472" s="50"/>
    </row>
    <row r="473" ht="15.75" customHeight="1">
      <c r="B473" s="50"/>
    </row>
    <row r="474" ht="15.75" customHeight="1">
      <c r="B474" s="50"/>
    </row>
    <row r="475" ht="15.75" customHeight="1">
      <c r="B475" s="50"/>
    </row>
    <row r="476" ht="15.75" customHeight="1">
      <c r="B476" s="50"/>
    </row>
    <row r="477" ht="15.75" customHeight="1">
      <c r="B477" s="50"/>
    </row>
    <row r="478" ht="15.75" customHeight="1">
      <c r="B478" s="50"/>
    </row>
    <row r="479" ht="15.75" customHeight="1">
      <c r="B479" s="50"/>
    </row>
    <row r="480" ht="15.75" customHeight="1">
      <c r="B480" s="50"/>
    </row>
    <row r="481" ht="15.75" customHeight="1">
      <c r="B481" s="50"/>
    </row>
    <row r="482" ht="15.75" customHeight="1">
      <c r="B482" s="50"/>
    </row>
    <row r="483" ht="15.75" customHeight="1">
      <c r="B483" s="50"/>
    </row>
    <row r="484" ht="15.75" customHeight="1">
      <c r="B484" s="50"/>
    </row>
    <row r="485" ht="15.75" customHeight="1">
      <c r="B485" s="50"/>
    </row>
    <row r="486" ht="15.75" customHeight="1">
      <c r="B486" s="50"/>
    </row>
    <row r="487" ht="15.75" customHeight="1">
      <c r="B487" s="50"/>
    </row>
    <row r="488" ht="15.75" customHeight="1">
      <c r="B488" s="50"/>
    </row>
    <row r="489" ht="15.75" customHeight="1">
      <c r="B489" s="50"/>
    </row>
    <row r="490" ht="15.75" customHeight="1">
      <c r="B490" s="50"/>
    </row>
    <row r="491" ht="15.75" customHeight="1">
      <c r="B491" s="50"/>
    </row>
    <row r="492" ht="15.75" customHeight="1">
      <c r="B492" s="50"/>
    </row>
    <row r="493" ht="15.75" customHeight="1">
      <c r="B493" s="50"/>
    </row>
    <row r="494" ht="15.75" customHeight="1">
      <c r="B494" s="50"/>
    </row>
    <row r="495" ht="15.75" customHeight="1">
      <c r="B495" s="50"/>
    </row>
    <row r="496" ht="15.75" customHeight="1">
      <c r="B496" s="50"/>
    </row>
    <row r="497" ht="15.75" customHeight="1">
      <c r="B497" s="50"/>
    </row>
    <row r="498" ht="15.75" customHeight="1">
      <c r="B498" s="50"/>
    </row>
    <row r="499" ht="15.75" customHeight="1">
      <c r="B499" s="50"/>
    </row>
    <row r="500" ht="15.75" customHeight="1">
      <c r="B500" s="50"/>
    </row>
    <row r="501" ht="15.75" customHeight="1">
      <c r="B501" s="50"/>
    </row>
    <row r="502" ht="15.75" customHeight="1">
      <c r="B502" s="50"/>
    </row>
    <row r="503" ht="15.75" customHeight="1">
      <c r="B503" s="50"/>
    </row>
    <row r="504" ht="15.75" customHeight="1">
      <c r="B504" s="50"/>
    </row>
    <row r="505" ht="15.75" customHeight="1">
      <c r="B505" s="50"/>
    </row>
    <row r="506" ht="15.75" customHeight="1">
      <c r="B506" s="50"/>
    </row>
    <row r="507" ht="15.75" customHeight="1">
      <c r="B507" s="50"/>
    </row>
    <row r="508" ht="15.75" customHeight="1">
      <c r="B508" s="50"/>
    </row>
    <row r="509" ht="15.75" customHeight="1">
      <c r="B509" s="50"/>
    </row>
    <row r="510" ht="15.75" customHeight="1">
      <c r="B510" s="50"/>
    </row>
    <row r="511" ht="15.75" customHeight="1">
      <c r="B511" s="50"/>
    </row>
    <row r="512" ht="15.75" customHeight="1">
      <c r="B512" s="50"/>
    </row>
    <row r="513" ht="15.75" customHeight="1">
      <c r="B513" s="50"/>
    </row>
    <row r="514" ht="15.75" customHeight="1">
      <c r="B514" s="50"/>
    </row>
    <row r="515" ht="15.75" customHeight="1">
      <c r="B515" s="50"/>
    </row>
    <row r="516" ht="15.75" customHeight="1">
      <c r="B516" s="50"/>
    </row>
    <row r="517" ht="15.75" customHeight="1">
      <c r="B517" s="50"/>
    </row>
    <row r="518" ht="15.75" customHeight="1">
      <c r="B518" s="50"/>
    </row>
    <row r="519" ht="15.75" customHeight="1">
      <c r="B519" s="50"/>
    </row>
    <row r="520" ht="15.75" customHeight="1">
      <c r="B520" s="50"/>
    </row>
    <row r="521" ht="15.75" customHeight="1">
      <c r="B521" s="50"/>
    </row>
    <row r="522" ht="15.75" customHeight="1">
      <c r="B522" s="50"/>
    </row>
    <row r="523" ht="15.75" customHeight="1">
      <c r="B523" s="50"/>
    </row>
    <row r="524" ht="15.75" customHeight="1">
      <c r="B524" s="50"/>
    </row>
    <row r="525" ht="15.75" customHeight="1">
      <c r="B525" s="50"/>
    </row>
    <row r="526" ht="15.75" customHeight="1">
      <c r="B526" s="50"/>
    </row>
    <row r="527" ht="15.75" customHeight="1">
      <c r="B527" s="50"/>
    </row>
    <row r="528" ht="15.75" customHeight="1">
      <c r="B528" s="50"/>
    </row>
    <row r="529" ht="15.75" customHeight="1">
      <c r="B529" s="50"/>
    </row>
    <row r="530" ht="15.75" customHeight="1">
      <c r="B530" s="50"/>
    </row>
    <row r="531" ht="15.75" customHeight="1">
      <c r="B531" s="50"/>
    </row>
    <row r="532" ht="15.75" customHeight="1">
      <c r="B532" s="50"/>
    </row>
    <row r="533" ht="15.75" customHeight="1">
      <c r="B533" s="50"/>
    </row>
    <row r="534" ht="15.75" customHeight="1">
      <c r="B534" s="50"/>
    </row>
    <row r="535" ht="15.75" customHeight="1">
      <c r="B535" s="50"/>
    </row>
    <row r="536" ht="15.75" customHeight="1">
      <c r="B536" s="50"/>
    </row>
    <row r="537" ht="15.75" customHeight="1">
      <c r="B537" s="50"/>
    </row>
    <row r="538" ht="15.75" customHeight="1">
      <c r="B538" s="50"/>
    </row>
    <row r="539" ht="15.75" customHeight="1">
      <c r="B539" s="50"/>
    </row>
    <row r="540" ht="15.75" customHeight="1">
      <c r="B540" s="50"/>
    </row>
    <row r="541" ht="15.75" customHeight="1">
      <c r="B541" s="50"/>
    </row>
    <row r="542" ht="15.75" customHeight="1">
      <c r="B542" s="50"/>
    </row>
    <row r="543" ht="15.75" customHeight="1">
      <c r="B543" s="50"/>
    </row>
    <row r="544" ht="15.75" customHeight="1">
      <c r="B544" s="50"/>
    </row>
    <row r="545" ht="15.75" customHeight="1">
      <c r="B545" s="50"/>
    </row>
    <row r="546" ht="15.75" customHeight="1">
      <c r="B546" s="50"/>
    </row>
    <row r="547" ht="15.75" customHeight="1">
      <c r="B547" s="50"/>
    </row>
    <row r="548" ht="15.75" customHeight="1">
      <c r="B548" s="50"/>
    </row>
    <row r="549" ht="15.75" customHeight="1">
      <c r="B549" s="50"/>
    </row>
    <row r="550" ht="15.75" customHeight="1">
      <c r="B550" s="50"/>
    </row>
    <row r="551" ht="15.75" customHeight="1">
      <c r="B551" s="50"/>
    </row>
    <row r="552" ht="15.75" customHeight="1">
      <c r="B552" s="50"/>
    </row>
    <row r="553" ht="15.75" customHeight="1">
      <c r="B553" s="50"/>
    </row>
    <row r="554" ht="15.75" customHeight="1">
      <c r="B554" s="50"/>
    </row>
    <row r="555" ht="15.75" customHeight="1">
      <c r="B555" s="50"/>
    </row>
    <row r="556" ht="15.75" customHeight="1">
      <c r="B556" s="50"/>
    </row>
    <row r="557" ht="15.75" customHeight="1">
      <c r="B557" s="50"/>
    </row>
    <row r="558" ht="15.75" customHeight="1">
      <c r="B558" s="50"/>
    </row>
    <row r="559" ht="15.75" customHeight="1">
      <c r="B559" s="50"/>
    </row>
    <row r="560" ht="15.75" customHeight="1">
      <c r="B560" s="50"/>
    </row>
    <row r="561" ht="15.75" customHeight="1">
      <c r="B561" s="50"/>
    </row>
    <row r="562" ht="15.75" customHeight="1">
      <c r="B562" s="50"/>
    </row>
    <row r="563" ht="15.75" customHeight="1">
      <c r="B563" s="50"/>
    </row>
    <row r="564" ht="15.75" customHeight="1">
      <c r="B564" s="50"/>
    </row>
    <row r="565" ht="15.75" customHeight="1">
      <c r="B565" s="50"/>
    </row>
    <row r="566" ht="15.75" customHeight="1">
      <c r="B566" s="50"/>
    </row>
    <row r="567" ht="15.75" customHeight="1">
      <c r="B567" s="50"/>
    </row>
    <row r="568" ht="15.75" customHeight="1">
      <c r="B568" s="50"/>
    </row>
    <row r="569" ht="15.75" customHeight="1">
      <c r="B569" s="50"/>
    </row>
    <row r="570" ht="15.75" customHeight="1">
      <c r="B570" s="50"/>
    </row>
    <row r="571" ht="15.75" customHeight="1">
      <c r="B571" s="50"/>
    </row>
    <row r="572" ht="15.75" customHeight="1">
      <c r="B572" s="50"/>
    </row>
    <row r="573" ht="15.75" customHeight="1">
      <c r="B573" s="50"/>
    </row>
    <row r="574" ht="15.75" customHeight="1">
      <c r="B574" s="50"/>
    </row>
    <row r="575" ht="15.75" customHeight="1">
      <c r="B575" s="50"/>
    </row>
    <row r="576" ht="15.75" customHeight="1">
      <c r="B576" s="50"/>
    </row>
    <row r="577" ht="15.75" customHeight="1">
      <c r="B577" s="50"/>
    </row>
    <row r="578" ht="15.75" customHeight="1">
      <c r="B578" s="50"/>
    </row>
    <row r="579" ht="15.75" customHeight="1">
      <c r="B579" s="50"/>
    </row>
    <row r="580" ht="15.75" customHeight="1">
      <c r="B580" s="50"/>
    </row>
    <row r="581" ht="15.75" customHeight="1">
      <c r="B581" s="50"/>
    </row>
    <row r="582" ht="15.75" customHeight="1">
      <c r="B582" s="50"/>
    </row>
    <row r="583" ht="15.75" customHeight="1">
      <c r="B583" s="50"/>
    </row>
    <row r="584" ht="15.75" customHeight="1">
      <c r="B584" s="50"/>
    </row>
    <row r="585" ht="15.75" customHeight="1">
      <c r="B585" s="50"/>
    </row>
    <row r="586" ht="15.75" customHeight="1">
      <c r="B586" s="50"/>
    </row>
    <row r="587" ht="15.75" customHeight="1">
      <c r="B587" s="50"/>
    </row>
    <row r="588" ht="15.75" customHeight="1">
      <c r="B588" s="50"/>
    </row>
    <row r="589" ht="15.75" customHeight="1">
      <c r="B589" s="50"/>
    </row>
    <row r="590" ht="15.75" customHeight="1">
      <c r="B590" s="50"/>
    </row>
    <row r="591" ht="15.75" customHeight="1">
      <c r="B591" s="50"/>
    </row>
    <row r="592" ht="15.75" customHeight="1">
      <c r="B592" s="50"/>
    </row>
    <row r="593" ht="15.75" customHeight="1">
      <c r="B593" s="50"/>
    </row>
    <row r="594" ht="15.75" customHeight="1">
      <c r="B594" s="50"/>
    </row>
    <row r="595" ht="15.75" customHeight="1">
      <c r="B595" s="50"/>
    </row>
    <row r="596" ht="15.75" customHeight="1">
      <c r="B596" s="50"/>
    </row>
    <row r="597" ht="15.75" customHeight="1">
      <c r="B597" s="50"/>
    </row>
    <row r="598" ht="15.75" customHeight="1">
      <c r="B598" s="50"/>
    </row>
    <row r="599" ht="15.75" customHeight="1">
      <c r="B599" s="50"/>
    </row>
    <row r="600" ht="15.75" customHeight="1">
      <c r="B600" s="50"/>
    </row>
    <row r="601" ht="15.75" customHeight="1">
      <c r="B601" s="50"/>
    </row>
    <row r="602" ht="15.75" customHeight="1">
      <c r="B602" s="50"/>
    </row>
    <row r="603" ht="15.75" customHeight="1">
      <c r="B603" s="50"/>
    </row>
    <row r="604" ht="15.75" customHeight="1">
      <c r="B604" s="50"/>
    </row>
    <row r="605" ht="15.75" customHeight="1">
      <c r="B605" s="50"/>
    </row>
    <row r="606" ht="15.75" customHeight="1">
      <c r="B606" s="50"/>
    </row>
    <row r="607" ht="15.75" customHeight="1">
      <c r="B607" s="50"/>
    </row>
    <row r="608" ht="15.75" customHeight="1">
      <c r="B608" s="50"/>
    </row>
    <row r="609" ht="15.75" customHeight="1">
      <c r="B609" s="50"/>
    </row>
    <row r="610" ht="15.75" customHeight="1">
      <c r="B610" s="50"/>
    </row>
    <row r="611" ht="15.75" customHeight="1">
      <c r="B611" s="50"/>
    </row>
    <row r="612" ht="15.75" customHeight="1">
      <c r="B612" s="50"/>
    </row>
    <row r="613" ht="15.75" customHeight="1">
      <c r="B613" s="50"/>
    </row>
    <row r="614" ht="15.75" customHeight="1">
      <c r="B614" s="50"/>
    </row>
    <row r="615" ht="15.75" customHeight="1">
      <c r="B615" s="50"/>
    </row>
    <row r="616" ht="15.75" customHeight="1">
      <c r="B616" s="50"/>
    </row>
    <row r="617" ht="15.75" customHeight="1">
      <c r="B617" s="50"/>
    </row>
    <row r="618" ht="15.75" customHeight="1">
      <c r="B618" s="50"/>
    </row>
    <row r="619" ht="15.75" customHeight="1">
      <c r="B619" s="50"/>
    </row>
    <row r="620" ht="15.75" customHeight="1">
      <c r="B620" s="50"/>
    </row>
    <row r="621" ht="15.75" customHeight="1">
      <c r="B621" s="50"/>
    </row>
    <row r="622" ht="15.75" customHeight="1">
      <c r="B622" s="50"/>
    </row>
    <row r="623" ht="15.75" customHeight="1">
      <c r="B623" s="50"/>
    </row>
    <row r="624" ht="15.75" customHeight="1">
      <c r="B624" s="50"/>
    </row>
    <row r="625" ht="15.75" customHeight="1">
      <c r="B625" s="50"/>
    </row>
    <row r="626" ht="15.75" customHeight="1">
      <c r="B626" s="50"/>
    </row>
    <row r="627" ht="15.75" customHeight="1">
      <c r="B627" s="50"/>
    </row>
    <row r="628" ht="15.75" customHeight="1">
      <c r="B628" s="50"/>
    </row>
    <row r="629" ht="15.75" customHeight="1">
      <c r="B629" s="50"/>
    </row>
    <row r="630" ht="15.75" customHeight="1">
      <c r="B630" s="50"/>
    </row>
    <row r="631" ht="15.75" customHeight="1">
      <c r="B631" s="50"/>
    </row>
    <row r="632" ht="15.75" customHeight="1">
      <c r="B632" s="50"/>
    </row>
    <row r="633" ht="15.75" customHeight="1">
      <c r="B633" s="50"/>
    </row>
    <row r="634" ht="15.75" customHeight="1">
      <c r="B634" s="50"/>
    </row>
    <row r="635" ht="15.75" customHeight="1">
      <c r="B635" s="50"/>
    </row>
    <row r="636" ht="15.75" customHeight="1">
      <c r="B636" s="50"/>
    </row>
    <row r="637" ht="15.75" customHeight="1">
      <c r="B637" s="50"/>
    </row>
    <row r="638" ht="15.75" customHeight="1">
      <c r="B638" s="50"/>
    </row>
    <row r="639" ht="15.75" customHeight="1">
      <c r="B639" s="50"/>
    </row>
    <row r="640" ht="15.75" customHeight="1">
      <c r="B640" s="50"/>
    </row>
    <row r="641" ht="15.75" customHeight="1">
      <c r="B641" s="50"/>
    </row>
    <row r="642" ht="15.75" customHeight="1">
      <c r="B642" s="50"/>
    </row>
    <row r="643" ht="15.75" customHeight="1">
      <c r="B643" s="50"/>
    </row>
    <row r="644" ht="15.75" customHeight="1">
      <c r="B644" s="50"/>
    </row>
    <row r="645" ht="15.75" customHeight="1">
      <c r="B645" s="50"/>
    </row>
    <row r="646" ht="15.75" customHeight="1">
      <c r="B646" s="50"/>
    </row>
    <row r="647" ht="15.75" customHeight="1">
      <c r="B647" s="50"/>
    </row>
    <row r="648" ht="15.75" customHeight="1">
      <c r="B648" s="50"/>
    </row>
    <row r="649" ht="15.75" customHeight="1">
      <c r="B649" s="50"/>
    </row>
    <row r="650" ht="15.75" customHeight="1">
      <c r="B650" s="50"/>
    </row>
    <row r="651" ht="15.75" customHeight="1">
      <c r="B651" s="50"/>
    </row>
    <row r="652" ht="15.75" customHeight="1">
      <c r="B652" s="50"/>
    </row>
    <row r="653" ht="15.75" customHeight="1">
      <c r="B653" s="50"/>
    </row>
    <row r="654" ht="15.75" customHeight="1">
      <c r="B654" s="50"/>
    </row>
    <row r="655" ht="15.75" customHeight="1">
      <c r="B655" s="50"/>
    </row>
    <row r="656" ht="15.75" customHeight="1">
      <c r="B656" s="50"/>
    </row>
    <row r="657" ht="15.75" customHeight="1">
      <c r="B657" s="50"/>
    </row>
    <row r="658" ht="15.75" customHeight="1">
      <c r="B658" s="50"/>
    </row>
    <row r="659" ht="15.75" customHeight="1">
      <c r="B659" s="50"/>
    </row>
    <row r="660" ht="15.75" customHeight="1">
      <c r="B660" s="50"/>
    </row>
    <row r="661" ht="15.75" customHeight="1">
      <c r="B661" s="50"/>
    </row>
    <row r="662" ht="15.75" customHeight="1">
      <c r="B662" s="50"/>
    </row>
    <row r="663" ht="15.75" customHeight="1">
      <c r="B663" s="50"/>
    </row>
    <row r="664" ht="15.75" customHeight="1">
      <c r="B664" s="50"/>
    </row>
    <row r="665" ht="15.75" customHeight="1">
      <c r="B665" s="50"/>
    </row>
    <row r="666" ht="15.75" customHeight="1">
      <c r="B666" s="50"/>
    </row>
    <row r="667" ht="15.75" customHeight="1">
      <c r="B667" s="50"/>
    </row>
    <row r="668" ht="15.75" customHeight="1">
      <c r="B668" s="50"/>
    </row>
    <row r="669" ht="15.75" customHeight="1">
      <c r="B669" s="50"/>
    </row>
    <row r="670" ht="15.75" customHeight="1">
      <c r="B670" s="50"/>
    </row>
    <row r="671" ht="15.75" customHeight="1">
      <c r="B671" s="50"/>
    </row>
    <row r="672" ht="15.75" customHeight="1">
      <c r="B672" s="50"/>
    </row>
    <row r="673" ht="15.75" customHeight="1">
      <c r="B673" s="50"/>
    </row>
    <row r="674" ht="15.75" customHeight="1">
      <c r="B674" s="50"/>
    </row>
    <row r="675" ht="15.75" customHeight="1">
      <c r="B675" s="50"/>
    </row>
    <row r="676" ht="15.75" customHeight="1">
      <c r="B676" s="50"/>
    </row>
    <row r="677" ht="15.75" customHeight="1">
      <c r="B677" s="50"/>
    </row>
    <row r="678" ht="15.75" customHeight="1">
      <c r="B678" s="50"/>
    </row>
    <row r="679" ht="15.75" customHeight="1">
      <c r="B679" s="50"/>
    </row>
    <row r="680" ht="15.75" customHeight="1">
      <c r="B680" s="50"/>
    </row>
    <row r="681" ht="15.75" customHeight="1">
      <c r="B681" s="50"/>
    </row>
    <row r="682" ht="15.75" customHeight="1">
      <c r="B682" s="50"/>
    </row>
    <row r="683" ht="15.75" customHeight="1">
      <c r="B683" s="50"/>
    </row>
    <row r="684" ht="15.75" customHeight="1">
      <c r="B684" s="50"/>
    </row>
    <row r="685" ht="15.75" customHeight="1">
      <c r="B685" s="50"/>
    </row>
    <row r="686" ht="15.75" customHeight="1">
      <c r="B686" s="50"/>
    </row>
    <row r="687" ht="15.75" customHeight="1">
      <c r="B687" s="50"/>
    </row>
    <row r="688" ht="15.75" customHeight="1">
      <c r="B688" s="50"/>
    </row>
    <row r="689" ht="15.75" customHeight="1">
      <c r="B689" s="50"/>
    </row>
    <row r="690" ht="15.75" customHeight="1">
      <c r="B690" s="50"/>
    </row>
    <row r="691" ht="15.75" customHeight="1">
      <c r="B691" s="50"/>
    </row>
    <row r="692" ht="15.75" customHeight="1">
      <c r="B692" s="50"/>
    </row>
    <row r="693" ht="15.75" customHeight="1">
      <c r="B693" s="50"/>
    </row>
    <row r="694" ht="15.75" customHeight="1">
      <c r="B694" s="50"/>
    </row>
    <row r="695" ht="15.75" customHeight="1">
      <c r="B695" s="50"/>
    </row>
    <row r="696" ht="15.75" customHeight="1">
      <c r="B696" s="50"/>
    </row>
    <row r="697" ht="15.75" customHeight="1">
      <c r="B697" s="50"/>
    </row>
    <row r="698" ht="15.75" customHeight="1">
      <c r="B698" s="50"/>
    </row>
    <row r="699" ht="15.75" customHeight="1">
      <c r="B699" s="50"/>
    </row>
    <row r="700" ht="15.75" customHeight="1">
      <c r="B700" s="50"/>
    </row>
    <row r="701" ht="15.75" customHeight="1">
      <c r="B701" s="50"/>
    </row>
    <row r="702" ht="15.75" customHeight="1">
      <c r="B702" s="50"/>
    </row>
    <row r="703" ht="15.75" customHeight="1">
      <c r="B703" s="50"/>
    </row>
    <row r="704" ht="15.75" customHeight="1">
      <c r="B704" s="50"/>
    </row>
    <row r="705" ht="15.75" customHeight="1">
      <c r="B705" s="50"/>
    </row>
    <row r="706" ht="15.75" customHeight="1">
      <c r="B706" s="50"/>
    </row>
    <row r="707" ht="15.75" customHeight="1">
      <c r="B707" s="50"/>
    </row>
    <row r="708" ht="15.75" customHeight="1">
      <c r="B708" s="50"/>
    </row>
    <row r="709" ht="15.75" customHeight="1">
      <c r="B709" s="50"/>
    </row>
    <row r="710" ht="15.75" customHeight="1">
      <c r="B710" s="50"/>
    </row>
    <row r="711" ht="15.75" customHeight="1">
      <c r="B711" s="50"/>
    </row>
    <row r="712" ht="15.75" customHeight="1">
      <c r="B712" s="50"/>
    </row>
    <row r="713" ht="15.75" customHeight="1">
      <c r="B713" s="50"/>
    </row>
    <row r="714" ht="15.75" customHeight="1">
      <c r="B714" s="50"/>
    </row>
    <row r="715" ht="15.75" customHeight="1">
      <c r="B715" s="50"/>
    </row>
    <row r="716" ht="15.75" customHeight="1">
      <c r="B716" s="50"/>
    </row>
    <row r="717" ht="15.75" customHeight="1">
      <c r="B717" s="50"/>
    </row>
    <row r="718" ht="15.75" customHeight="1">
      <c r="B718" s="50"/>
    </row>
    <row r="719" ht="15.75" customHeight="1">
      <c r="B719" s="50"/>
    </row>
    <row r="720" ht="15.75" customHeight="1">
      <c r="B720" s="50"/>
    </row>
    <row r="721" ht="15.75" customHeight="1">
      <c r="B721" s="50"/>
    </row>
    <row r="722" ht="15.75" customHeight="1">
      <c r="B722" s="50"/>
    </row>
    <row r="723" ht="15.75" customHeight="1">
      <c r="B723" s="50"/>
    </row>
    <row r="724" ht="15.75" customHeight="1">
      <c r="B724" s="50"/>
    </row>
    <row r="725" ht="15.75" customHeight="1">
      <c r="B725" s="50"/>
    </row>
    <row r="726" ht="15.75" customHeight="1">
      <c r="B726" s="50"/>
    </row>
    <row r="727" ht="15.75" customHeight="1">
      <c r="B727" s="50"/>
    </row>
    <row r="728" ht="15.75" customHeight="1">
      <c r="B728" s="50"/>
    </row>
    <row r="729" ht="15.75" customHeight="1">
      <c r="B729" s="50"/>
    </row>
    <row r="730" ht="15.75" customHeight="1">
      <c r="B730" s="50"/>
    </row>
    <row r="731" ht="15.75" customHeight="1">
      <c r="B731" s="50"/>
    </row>
    <row r="732" ht="15.75" customHeight="1">
      <c r="B732" s="50"/>
    </row>
    <row r="733" ht="15.75" customHeight="1">
      <c r="B733" s="50"/>
    </row>
    <row r="734" ht="15.75" customHeight="1">
      <c r="B734" s="50"/>
    </row>
    <row r="735" ht="15.75" customHeight="1">
      <c r="B735" s="50"/>
    </row>
    <row r="736" ht="15.75" customHeight="1">
      <c r="B736" s="50"/>
    </row>
    <row r="737" ht="15.75" customHeight="1">
      <c r="B737" s="50"/>
    </row>
    <row r="738" ht="15.75" customHeight="1">
      <c r="B738" s="50"/>
    </row>
    <row r="739" ht="15.75" customHeight="1">
      <c r="B739" s="50"/>
    </row>
    <row r="740" ht="15.75" customHeight="1">
      <c r="B740" s="50"/>
    </row>
    <row r="741" ht="15.75" customHeight="1">
      <c r="B741" s="50"/>
    </row>
    <row r="742" ht="15.75" customHeight="1">
      <c r="B742" s="50"/>
    </row>
    <row r="743" ht="15.75" customHeight="1">
      <c r="B743" s="50"/>
    </row>
    <row r="744" ht="15.75" customHeight="1">
      <c r="B744" s="50"/>
    </row>
    <row r="745" ht="15.75" customHeight="1">
      <c r="B745" s="50"/>
    </row>
    <row r="746" ht="15.75" customHeight="1">
      <c r="B746" s="50"/>
    </row>
    <row r="747" ht="15.75" customHeight="1">
      <c r="B747" s="50"/>
    </row>
    <row r="748" ht="15.75" customHeight="1">
      <c r="B748" s="50"/>
    </row>
    <row r="749" ht="15.75" customHeight="1">
      <c r="B749" s="50"/>
    </row>
    <row r="750" ht="15.75" customHeight="1">
      <c r="B750" s="50"/>
    </row>
    <row r="751" ht="15.75" customHeight="1">
      <c r="B751" s="50"/>
    </row>
    <row r="752" ht="15.75" customHeight="1">
      <c r="B752" s="50"/>
    </row>
    <row r="753" ht="15.75" customHeight="1">
      <c r="B753" s="50"/>
    </row>
    <row r="754" ht="15.75" customHeight="1">
      <c r="B754" s="50"/>
    </row>
    <row r="755" ht="15.75" customHeight="1">
      <c r="B755" s="50"/>
    </row>
    <row r="756" ht="15.75" customHeight="1">
      <c r="B756" s="50"/>
    </row>
    <row r="757" ht="15.75" customHeight="1">
      <c r="B757" s="50"/>
    </row>
    <row r="758" ht="15.75" customHeight="1">
      <c r="B758" s="50"/>
    </row>
    <row r="759" ht="15.75" customHeight="1">
      <c r="B759" s="50"/>
    </row>
    <row r="760" ht="15.75" customHeight="1">
      <c r="B760" s="50"/>
    </row>
    <row r="761" ht="15.75" customHeight="1">
      <c r="B761" s="50"/>
    </row>
    <row r="762" ht="15.75" customHeight="1">
      <c r="B762" s="50"/>
    </row>
    <row r="763" ht="15.75" customHeight="1">
      <c r="B763" s="50"/>
    </row>
    <row r="764" ht="15.75" customHeight="1">
      <c r="B764" s="50"/>
    </row>
    <row r="765" ht="15.75" customHeight="1">
      <c r="B765" s="50"/>
    </row>
    <row r="766" ht="15.75" customHeight="1">
      <c r="B766" s="50"/>
    </row>
    <row r="767" ht="15.75" customHeight="1">
      <c r="B767" s="50"/>
    </row>
    <row r="768" ht="15.75" customHeight="1">
      <c r="B768" s="50"/>
    </row>
    <row r="769" ht="15.75" customHeight="1">
      <c r="B769" s="50"/>
    </row>
    <row r="770" ht="15.75" customHeight="1">
      <c r="B770" s="50"/>
    </row>
    <row r="771" ht="15.75" customHeight="1">
      <c r="B771" s="50"/>
    </row>
    <row r="772" ht="15.75" customHeight="1">
      <c r="B772" s="50"/>
    </row>
    <row r="773" ht="15.75" customHeight="1">
      <c r="B773" s="50"/>
    </row>
    <row r="774" ht="15.75" customHeight="1">
      <c r="B774" s="50"/>
    </row>
    <row r="775" ht="15.75" customHeight="1">
      <c r="B775" s="50"/>
    </row>
    <row r="776" ht="15.75" customHeight="1">
      <c r="B776" s="50"/>
    </row>
    <row r="777" ht="15.75" customHeight="1">
      <c r="B777" s="50"/>
    </row>
    <row r="778" ht="15.75" customHeight="1">
      <c r="B778" s="50"/>
    </row>
    <row r="779" ht="15.75" customHeight="1">
      <c r="B779" s="50"/>
    </row>
    <row r="780" ht="15.75" customHeight="1">
      <c r="B780" s="50"/>
    </row>
    <row r="781" ht="15.75" customHeight="1">
      <c r="B781" s="50"/>
    </row>
    <row r="782" ht="15.75" customHeight="1">
      <c r="B782" s="50"/>
    </row>
    <row r="783" ht="15.75" customHeight="1">
      <c r="B783" s="50"/>
    </row>
    <row r="784" ht="15.75" customHeight="1">
      <c r="B784" s="50"/>
    </row>
    <row r="785" ht="15.75" customHeight="1">
      <c r="B785" s="50"/>
    </row>
    <row r="786" ht="15.75" customHeight="1">
      <c r="B786" s="50"/>
    </row>
    <row r="787" ht="15.75" customHeight="1">
      <c r="B787" s="50"/>
    </row>
    <row r="788" ht="15.75" customHeight="1">
      <c r="B788" s="50"/>
    </row>
    <row r="789" ht="15.75" customHeight="1">
      <c r="B789" s="50"/>
    </row>
    <row r="790" ht="15.75" customHeight="1">
      <c r="B790" s="50"/>
    </row>
    <row r="791" ht="15.75" customHeight="1">
      <c r="B791" s="50"/>
    </row>
    <row r="792" ht="15.75" customHeight="1">
      <c r="B792" s="50"/>
    </row>
    <row r="793" ht="15.75" customHeight="1">
      <c r="B793" s="50"/>
    </row>
    <row r="794" ht="15.75" customHeight="1">
      <c r="B794" s="50"/>
    </row>
    <row r="795" ht="15.75" customHeight="1">
      <c r="B795" s="50"/>
    </row>
    <row r="796" ht="15.75" customHeight="1">
      <c r="B796" s="50"/>
    </row>
    <row r="797" ht="15.75" customHeight="1">
      <c r="B797" s="50"/>
    </row>
    <row r="798" ht="15.75" customHeight="1">
      <c r="B798" s="50"/>
    </row>
    <row r="799" ht="15.75" customHeight="1">
      <c r="B799" s="50"/>
    </row>
    <row r="800" ht="15.75" customHeight="1">
      <c r="B800" s="50"/>
    </row>
    <row r="801" ht="15.75" customHeight="1">
      <c r="B801" s="50"/>
    </row>
    <row r="802" ht="15.75" customHeight="1">
      <c r="B802" s="50"/>
    </row>
    <row r="803" ht="15.75" customHeight="1">
      <c r="B803" s="50"/>
    </row>
    <row r="804" ht="15.75" customHeight="1">
      <c r="B804" s="50"/>
    </row>
    <row r="805" ht="15.75" customHeight="1">
      <c r="B805" s="50"/>
    </row>
    <row r="806" ht="15.75" customHeight="1">
      <c r="B806" s="50"/>
    </row>
    <row r="807" ht="15.75" customHeight="1">
      <c r="B807" s="50"/>
    </row>
    <row r="808" ht="15.75" customHeight="1">
      <c r="B808" s="50"/>
    </row>
    <row r="809" ht="15.75" customHeight="1">
      <c r="B809" s="50"/>
    </row>
    <row r="810" ht="15.75" customHeight="1">
      <c r="B810" s="50"/>
    </row>
    <row r="811" ht="15.75" customHeight="1">
      <c r="B811" s="50"/>
    </row>
    <row r="812" ht="15.75" customHeight="1">
      <c r="B812" s="50"/>
    </row>
    <row r="813" ht="15.75" customHeight="1">
      <c r="B813" s="50"/>
    </row>
    <row r="814" ht="15.75" customHeight="1">
      <c r="B814" s="50"/>
    </row>
    <row r="815" ht="15.75" customHeight="1">
      <c r="B815" s="50"/>
    </row>
    <row r="816" ht="15.75" customHeight="1">
      <c r="B816" s="50"/>
    </row>
    <row r="817" ht="15.75" customHeight="1">
      <c r="B817" s="50"/>
    </row>
    <row r="818" ht="15.75" customHeight="1">
      <c r="B818" s="50"/>
    </row>
    <row r="819" ht="15.75" customHeight="1">
      <c r="B819" s="50"/>
    </row>
    <row r="820" ht="15.75" customHeight="1">
      <c r="B820" s="50"/>
    </row>
    <row r="821" ht="15.75" customHeight="1">
      <c r="B821" s="50"/>
    </row>
    <row r="822" ht="15.75" customHeight="1">
      <c r="B822" s="50"/>
    </row>
    <row r="823" ht="15.75" customHeight="1">
      <c r="B823" s="50"/>
    </row>
    <row r="824" ht="15.75" customHeight="1">
      <c r="B824" s="50"/>
    </row>
    <row r="825" ht="15.75" customHeight="1">
      <c r="B825" s="50"/>
    </row>
    <row r="826" ht="15.75" customHeight="1">
      <c r="B826" s="50"/>
    </row>
    <row r="827" ht="15.75" customHeight="1">
      <c r="B827" s="50"/>
    </row>
    <row r="828" ht="15.75" customHeight="1">
      <c r="B828" s="50"/>
    </row>
    <row r="829" ht="15.75" customHeight="1">
      <c r="B829" s="50"/>
    </row>
    <row r="830" ht="15.75" customHeight="1">
      <c r="B830" s="50"/>
    </row>
    <row r="831" ht="15.75" customHeight="1">
      <c r="B831" s="50"/>
    </row>
    <row r="832" ht="15.75" customHeight="1">
      <c r="B832" s="50"/>
    </row>
    <row r="833" ht="15.75" customHeight="1">
      <c r="B833" s="50"/>
    </row>
    <row r="834" ht="15.75" customHeight="1">
      <c r="B834" s="50"/>
    </row>
    <row r="835" ht="15.75" customHeight="1">
      <c r="B835" s="50"/>
    </row>
    <row r="836" ht="15.75" customHeight="1">
      <c r="B836" s="50"/>
    </row>
    <row r="837" ht="15.75" customHeight="1">
      <c r="B837" s="50"/>
    </row>
    <row r="838" ht="15.75" customHeight="1">
      <c r="B838" s="50"/>
    </row>
    <row r="839" ht="15.75" customHeight="1">
      <c r="B839" s="50"/>
    </row>
    <row r="840" ht="15.75" customHeight="1">
      <c r="B840" s="50"/>
    </row>
    <row r="841" ht="15.75" customHeight="1">
      <c r="B841" s="50"/>
    </row>
    <row r="842" ht="15.75" customHeight="1">
      <c r="B842" s="50"/>
    </row>
    <row r="843" ht="15.75" customHeight="1">
      <c r="B843" s="50"/>
    </row>
    <row r="844" ht="15.75" customHeight="1">
      <c r="B844" s="50"/>
    </row>
    <row r="845" ht="15.75" customHeight="1">
      <c r="B845" s="50"/>
    </row>
    <row r="846" ht="15.75" customHeight="1">
      <c r="B846" s="50"/>
    </row>
    <row r="847" ht="15.75" customHeight="1">
      <c r="B847" s="50"/>
    </row>
    <row r="848" ht="15.75" customHeight="1">
      <c r="B848" s="50"/>
    </row>
    <row r="849" ht="15.75" customHeight="1">
      <c r="B849" s="50"/>
    </row>
    <row r="850" ht="15.75" customHeight="1">
      <c r="B850" s="50"/>
    </row>
    <row r="851" ht="15.75" customHeight="1">
      <c r="B851" s="50"/>
    </row>
    <row r="852" ht="15.75" customHeight="1">
      <c r="B852" s="50"/>
    </row>
    <row r="853" ht="15.75" customHeight="1">
      <c r="B853" s="50"/>
    </row>
    <row r="854" ht="15.75" customHeight="1">
      <c r="B854" s="50"/>
    </row>
    <row r="855" ht="15.75" customHeight="1">
      <c r="B855" s="50"/>
    </row>
    <row r="856" ht="15.75" customHeight="1">
      <c r="B856" s="50"/>
    </row>
    <row r="857" ht="15.75" customHeight="1">
      <c r="B857" s="50"/>
    </row>
    <row r="858" ht="15.75" customHeight="1">
      <c r="B858" s="50"/>
    </row>
    <row r="859" ht="15.75" customHeight="1">
      <c r="B859" s="50"/>
    </row>
    <row r="860" ht="15.75" customHeight="1">
      <c r="B860" s="50"/>
    </row>
    <row r="861" ht="15.75" customHeight="1">
      <c r="B861" s="50"/>
    </row>
    <row r="862" ht="15.75" customHeight="1">
      <c r="B862" s="50"/>
    </row>
    <row r="863" ht="15.75" customHeight="1">
      <c r="B863" s="50"/>
    </row>
    <row r="864" ht="15.75" customHeight="1">
      <c r="B864" s="50"/>
    </row>
    <row r="865" ht="15.75" customHeight="1">
      <c r="B865" s="50"/>
    </row>
    <row r="866" ht="15.75" customHeight="1">
      <c r="B866" s="50"/>
    </row>
    <row r="867" ht="15.75" customHeight="1">
      <c r="B867" s="50"/>
    </row>
    <row r="868" ht="15.75" customHeight="1">
      <c r="B868" s="50"/>
    </row>
    <row r="869" ht="15.75" customHeight="1">
      <c r="B869" s="50"/>
    </row>
    <row r="870" ht="15.75" customHeight="1">
      <c r="B870" s="50"/>
    </row>
    <row r="871" ht="15.75" customHeight="1">
      <c r="B871" s="50"/>
    </row>
    <row r="872" ht="15.75" customHeight="1">
      <c r="B872" s="50"/>
    </row>
    <row r="873" ht="15.75" customHeight="1">
      <c r="B873" s="50"/>
    </row>
    <row r="874" ht="15.75" customHeight="1">
      <c r="B874" s="50"/>
    </row>
    <row r="875" ht="15.75" customHeight="1">
      <c r="B875" s="50"/>
    </row>
    <row r="876" ht="15.75" customHeight="1">
      <c r="B876" s="50"/>
    </row>
    <row r="877" ht="15.75" customHeight="1">
      <c r="B877" s="50"/>
    </row>
    <row r="878" ht="15.75" customHeight="1">
      <c r="B878" s="50"/>
    </row>
    <row r="879" ht="15.75" customHeight="1">
      <c r="B879" s="50"/>
    </row>
    <row r="880" ht="15.75" customHeight="1">
      <c r="B880" s="50"/>
    </row>
    <row r="881" ht="15.75" customHeight="1">
      <c r="B881" s="50"/>
    </row>
    <row r="882" ht="15.75" customHeight="1">
      <c r="B882" s="50"/>
    </row>
    <row r="883" ht="15.75" customHeight="1">
      <c r="B883" s="50"/>
    </row>
    <row r="884" ht="15.75" customHeight="1">
      <c r="B884" s="50"/>
    </row>
    <row r="885" ht="15.75" customHeight="1">
      <c r="B885" s="50"/>
    </row>
    <row r="886" ht="15.75" customHeight="1">
      <c r="B886" s="50"/>
    </row>
    <row r="887" ht="15.75" customHeight="1">
      <c r="B887" s="50"/>
    </row>
    <row r="888" ht="15.75" customHeight="1">
      <c r="B888" s="50"/>
    </row>
    <row r="889" ht="15.75" customHeight="1">
      <c r="B889" s="50"/>
    </row>
    <row r="890" ht="15.75" customHeight="1">
      <c r="B890" s="50"/>
    </row>
    <row r="891" ht="15.75" customHeight="1">
      <c r="B891" s="50"/>
    </row>
    <row r="892" ht="15.75" customHeight="1">
      <c r="B892" s="50"/>
    </row>
    <row r="893" ht="15.75" customHeight="1">
      <c r="B893" s="50"/>
    </row>
    <row r="894" ht="15.75" customHeight="1">
      <c r="B894" s="50"/>
    </row>
    <row r="895" ht="15.75" customHeight="1">
      <c r="B895" s="50"/>
    </row>
    <row r="896" ht="15.75" customHeight="1">
      <c r="B896" s="50"/>
    </row>
    <row r="897" ht="15.75" customHeight="1">
      <c r="B897" s="50"/>
    </row>
    <row r="898" ht="15.75" customHeight="1">
      <c r="B898" s="50"/>
    </row>
    <row r="899" ht="15.75" customHeight="1">
      <c r="B899" s="50"/>
    </row>
    <row r="900" ht="15.75" customHeight="1">
      <c r="B900" s="50"/>
    </row>
    <row r="901" ht="15.75" customHeight="1">
      <c r="B901" s="50"/>
    </row>
    <row r="902" ht="15.75" customHeight="1">
      <c r="B902" s="50"/>
    </row>
    <row r="903" ht="15.75" customHeight="1">
      <c r="B903" s="50"/>
    </row>
    <row r="904" ht="15.75" customHeight="1">
      <c r="B904" s="50"/>
    </row>
    <row r="905" ht="15.75" customHeight="1">
      <c r="B905" s="50"/>
    </row>
    <row r="906" ht="15.75" customHeight="1">
      <c r="B906" s="50"/>
    </row>
    <row r="907" ht="15.75" customHeight="1">
      <c r="B907" s="50"/>
    </row>
    <row r="908" ht="15.75" customHeight="1">
      <c r="B908" s="50"/>
    </row>
    <row r="909" ht="15.75" customHeight="1">
      <c r="B909" s="50"/>
    </row>
    <row r="910" ht="15.75" customHeight="1">
      <c r="B910" s="50"/>
    </row>
    <row r="911" ht="15.75" customHeight="1">
      <c r="B911" s="50"/>
    </row>
    <row r="912" ht="15.75" customHeight="1">
      <c r="B912" s="50"/>
    </row>
    <row r="913" ht="15.75" customHeight="1">
      <c r="B913" s="50"/>
    </row>
    <row r="914" ht="15.75" customHeight="1">
      <c r="B914" s="50"/>
    </row>
    <row r="915" ht="15.75" customHeight="1">
      <c r="B915" s="50"/>
    </row>
    <row r="916" ht="15.75" customHeight="1">
      <c r="B916" s="50"/>
    </row>
    <row r="917" ht="15.75" customHeight="1">
      <c r="B917" s="50"/>
    </row>
    <row r="918" ht="15.75" customHeight="1">
      <c r="B918" s="50"/>
    </row>
    <row r="919" ht="15.75" customHeight="1">
      <c r="B919" s="50"/>
    </row>
    <row r="920" ht="15.75" customHeight="1">
      <c r="B920" s="50"/>
    </row>
    <row r="921" ht="15.75" customHeight="1">
      <c r="B921" s="50"/>
    </row>
    <row r="922" ht="15.75" customHeight="1">
      <c r="B922" s="50"/>
    </row>
    <row r="923" ht="15.75" customHeight="1">
      <c r="B923" s="50"/>
    </row>
    <row r="924" ht="15.75" customHeight="1">
      <c r="B924" s="50"/>
    </row>
    <row r="925" ht="15.75" customHeight="1">
      <c r="B925" s="50"/>
    </row>
    <row r="926" ht="15.75" customHeight="1">
      <c r="B926" s="50"/>
    </row>
    <row r="927" ht="15.75" customHeight="1">
      <c r="B927" s="50"/>
    </row>
    <row r="928" ht="15.75" customHeight="1">
      <c r="B928" s="50"/>
    </row>
    <row r="929" ht="15.75" customHeight="1">
      <c r="B929" s="50"/>
    </row>
    <row r="930" ht="15.75" customHeight="1">
      <c r="B930" s="50"/>
    </row>
    <row r="931" ht="15.75" customHeight="1">
      <c r="B931" s="50"/>
    </row>
    <row r="932" ht="15.75" customHeight="1">
      <c r="B932" s="50"/>
    </row>
    <row r="933" ht="15.75" customHeight="1">
      <c r="B933" s="50"/>
    </row>
    <row r="934" ht="15.75" customHeight="1">
      <c r="B934" s="50"/>
    </row>
    <row r="935" ht="15.75" customHeight="1">
      <c r="B935" s="50"/>
    </row>
    <row r="936" ht="15.75" customHeight="1">
      <c r="B936" s="50"/>
    </row>
    <row r="937" ht="15.75" customHeight="1">
      <c r="B937" s="50"/>
    </row>
    <row r="938" ht="15.75" customHeight="1">
      <c r="B938" s="50"/>
    </row>
    <row r="939" ht="15.75" customHeight="1">
      <c r="B939" s="50"/>
    </row>
    <row r="940" ht="15.75" customHeight="1">
      <c r="B940" s="50"/>
    </row>
    <row r="941" ht="15.75" customHeight="1">
      <c r="B941" s="50"/>
    </row>
    <row r="942" ht="15.75" customHeight="1">
      <c r="B942" s="50"/>
    </row>
    <row r="943" ht="15.75" customHeight="1">
      <c r="B943" s="50"/>
    </row>
    <row r="944" ht="15.75" customHeight="1">
      <c r="B944" s="50"/>
    </row>
    <row r="945" ht="15.75" customHeight="1">
      <c r="B945" s="50"/>
    </row>
    <row r="946" ht="15.75" customHeight="1">
      <c r="B946" s="50"/>
    </row>
    <row r="947" ht="15.75" customHeight="1">
      <c r="B947" s="50"/>
    </row>
    <row r="948" ht="15.75" customHeight="1">
      <c r="B948" s="50"/>
    </row>
    <row r="949" ht="15.75" customHeight="1">
      <c r="B949" s="50"/>
    </row>
    <row r="950" ht="15.75" customHeight="1">
      <c r="B950" s="50"/>
    </row>
    <row r="951" ht="15.75" customHeight="1">
      <c r="B951" s="50"/>
    </row>
    <row r="952" ht="15.75" customHeight="1">
      <c r="B952" s="50"/>
    </row>
    <row r="953" ht="15.75" customHeight="1">
      <c r="B953" s="50"/>
    </row>
    <row r="954" ht="15.75" customHeight="1">
      <c r="B954" s="50"/>
    </row>
    <row r="955" ht="15.75" customHeight="1">
      <c r="B955" s="50"/>
    </row>
    <row r="956" ht="15.75" customHeight="1">
      <c r="B956" s="50"/>
    </row>
    <row r="957" ht="15.75" customHeight="1">
      <c r="B957" s="50"/>
    </row>
    <row r="958" ht="15.75" customHeight="1">
      <c r="B958" s="50"/>
    </row>
    <row r="959" ht="15.75" customHeight="1">
      <c r="B959" s="50"/>
    </row>
    <row r="960" ht="15.75" customHeight="1">
      <c r="B960" s="50"/>
    </row>
    <row r="961" ht="15.75" customHeight="1">
      <c r="B961" s="50"/>
    </row>
    <row r="962" ht="15.75" customHeight="1">
      <c r="B962" s="50"/>
    </row>
    <row r="963" ht="15.75" customHeight="1">
      <c r="B963" s="50"/>
    </row>
    <row r="964" ht="15.75" customHeight="1">
      <c r="B964" s="50"/>
    </row>
    <row r="965" ht="15.75" customHeight="1">
      <c r="B965" s="50"/>
    </row>
    <row r="966" ht="15.75" customHeight="1">
      <c r="B966" s="50"/>
    </row>
    <row r="967" ht="15.75" customHeight="1">
      <c r="B967" s="50"/>
    </row>
    <row r="968" ht="15.75" customHeight="1">
      <c r="B968" s="50"/>
    </row>
    <row r="969" ht="15.75" customHeight="1">
      <c r="B969" s="50"/>
    </row>
    <row r="970" ht="15.75" customHeight="1">
      <c r="B970" s="50"/>
    </row>
    <row r="971" ht="15.75" customHeight="1">
      <c r="B971" s="50"/>
    </row>
    <row r="972" ht="15.75" customHeight="1">
      <c r="B972" s="50"/>
    </row>
    <row r="973" ht="15.75" customHeight="1">
      <c r="B973" s="50"/>
    </row>
    <row r="974" ht="15.75" customHeight="1">
      <c r="B974" s="50"/>
    </row>
    <row r="975" ht="15.75" customHeight="1">
      <c r="B975" s="50"/>
    </row>
    <row r="976" ht="15.75" customHeight="1">
      <c r="B976" s="50"/>
    </row>
    <row r="977" ht="15.75" customHeight="1">
      <c r="B977" s="50"/>
    </row>
    <row r="978" ht="15.75" customHeight="1">
      <c r="B978" s="50"/>
    </row>
    <row r="979" ht="15.75" customHeight="1">
      <c r="B979" s="50"/>
    </row>
    <row r="980" ht="15.75" customHeight="1">
      <c r="B980" s="50"/>
    </row>
    <row r="981" ht="15.75" customHeight="1">
      <c r="B981" s="50"/>
    </row>
    <row r="982" ht="15.75" customHeight="1">
      <c r="B982" s="50"/>
    </row>
    <row r="983" ht="15.75" customHeight="1">
      <c r="B983" s="50"/>
    </row>
    <row r="984" ht="15.75" customHeight="1">
      <c r="B984" s="50"/>
    </row>
    <row r="985" ht="15.75" customHeight="1">
      <c r="B985" s="50"/>
    </row>
    <row r="986" ht="15.75" customHeight="1">
      <c r="B986" s="50"/>
    </row>
    <row r="987" ht="15.75" customHeight="1">
      <c r="B987" s="50"/>
    </row>
    <row r="988" ht="15.75" customHeight="1">
      <c r="B988" s="50"/>
    </row>
    <row r="989" ht="15.75" customHeight="1">
      <c r="B989" s="50"/>
    </row>
    <row r="990" ht="15.75" customHeight="1">
      <c r="B990" s="50"/>
    </row>
    <row r="991" ht="15.75" customHeight="1">
      <c r="B991" s="50"/>
    </row>
    <row r="992" ht="15.75" customHeight="1">
      <c r="B992" s="50"/>
    </row>
    <row r="993" ht="15.75" customHeight="1">
      <c r="B993" s="50"/>
    </row>
    <row r="994" ht="15.75" customHeight="1">
      <c r="B994" s="50"/>
    </row>
    <row r="995" ht="15.75" customHeight="1">
      <c r="B995" s="50"/>
    </row>
    <row r="996" ht="15.75" customHeight="1">
      <c r="B996" s="50"/>
    </row>
    <row r="997" ht="15.75" customHeight="1">
      <c r="B997" s="50"/>
    </row>
    <row r="998" ht="15.75" customHeight="1">
      <c r="B998" s="50"/>
    </row>
    <row r="999" ht="15.75" customHeight="1">
      <c r="B999" s="50"/>
    </row>
    <row r="1000" ht="15.75" customHeight="1">
      <c r="B1000" s="50"/>
    </row>
  </sheetData>
  <mergeCells count="3">
    <mergeCell ref="B1:D1"/>
    <mergeCell ref="E1:I1"/>
    <mergeCell ref="J1:O1"/>
  </mergeCells>
  <dataValidations>
    <dataValidation type="list" allowBlank="1" sqref="B3:B1000">
      <formula1>"Refrigerated truck,Truck,Car,Refrigerated Car,Motorbike,Bike,Foot,Boat,Other"</formula1>
    </dataValidation>
  </dataValidations>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2.63"/>
    <col customWidth="1" min="2" max="2" width="17.13"/>
    <col customWidth="1" min="3" max="3" width="20.88"/>
    <col customWidth="1" min="4" max="4" width="19.63"/>
    <col customWidth="1" min="5" max="5" width="17.13"/>
    <col customWidth="1" min="6" max="6" width="14.13"/>
  </cols>
  <sheetData>
    <row r="1">
      <c r="A1" s="77" t="s">
        <v>164</v>
      </c>
      <c r="E1" s="78" t="s">
        <v>165</v>
      </c>
      <c r="G1" s="28"/>
      <c r="H1" s="28"/>
      <c r="I1" s="28"/>
      <c r="J1" s="28"/>
      <c r="K1" s="28"/>
      <c r="L1" s="28"/>
      <c r="M1" s="28"/>
      <c r="N1" s="28"/>
      <c r="O1" s="28"/>
      <c r="P1" s="28"/>
      <c r="Q1" s="28"/>
      <c r="R1" s="28"/>
      <c r="S1" s="28"/>
      <c r="T1" s="28"/>
      <c r="U1" s="28"/>
      <c r="V1" s="28"/>
      <c r="W1" s="28"/>
      <c r="X1" s="28"/>
      <c r="Y1" s="28"/>
      <c r="Z1" s="28"/>
    </row>
    <row r="2">
      <c r="A2" s="28" t="s">
        <v>166</v>
      </c>
      <c r="B2" s="28" t="s">
        <v>167</v>
      </c>
      <c r="C2" s="28" t="s">
        <v>168</v>
      </c>
      <c r="D2" s="28" t="s">
        <v>169</v>
      </c>
      <c r="E2" s="28" t="s">
        <v>170</v>
      </c>
      <c r="F2" s="28" t="s">
        <v>171</v>
      </c>
      <c r="G2" s="28"/>
      <c r="H2" s="28"/>
      <c r="I2" s="28"/>
      <c r="J2" s="28"/>
      <c r="K2" s="28"/>
      <c r="L2" s="28"/>
      <c r="M2" s="28"/>
      <c r="N2" s="28"/>
      <c r="O2" s="28"/>
      <c r="P2" s="28"/>
      <c r="Q2" s="28"/>
      <c r="R2" s="28"/>
      <c r="S2" s="28"/>
      <c r="T2" s="28"/>
      <c r="U2" s="28"/>
      <c r="V2" s="28"/>
      <c r="W2" s="28"/>
      <c r="X2" s="28"/>
      <c r="Y2" s="28"/>
      <c r="Z2" s="28"/>
    </row>
    <row r="3" ht="15.0" customHeight="1">
      <c r="A3" s="27" t="s">
        <v>172</v>
      </c>
      <c r="C3" s="27" t="s">
        <v>27</v>
      </c>
      <c r="D3" s="27" t="s">
        <v>173</v>
      </c>
      <c r="E3" s="79" t="s">
        <v>174</v>
      </c>
      <c r="F3" s="79" t="s">
        <v>175</v>
      </c>
    </row>
    <row r="4" ht="15.0" customHeight="1">
      <c r="A4" s="27" t="s">
        <v>172</v>
      </c>
      <c r="C4" s="27" t="s">
        <v>176</v>
      </c>
      <c r="D4" s="27" t="s">
        <v>173</v>
      </c>
      <c r="E4" s="79" t="s">
        <v>177</v>
      </c>
      <c r="F4" s="79" t="s">
        <v>178</v>
      </c>
    </row>
    <row r="5" ht="15.0" customHeight="1">
      <c r="A5" s="27" t="s">
        <v>172</v>
      </c>
      <c r="C5" s="27" t="s">
        <v>179</v>
      </c>
      <c r="D5" s="27" t="s">
        <v>173</v>
      </c>
      <c r="E5" s="79" t="s">
        <v>180</v>
      </c>
      <c r="F5" s="79" t="s">
        <v>181</v>
      </c>
    </row>
    <row r="6" ht="15.0" customHeight="1">
      <c r="A6" s="27" t="s">
        <v>172</v>
      </c>
      <c r="C6" s="27" t="s">
        <v>182</v>
      </c>
      <c r="D6" s="27" t="s">
        <v>173</v>
      </c>
      <c r="E6" s="79" t="s">
        <v>183</v>
      </c>
      <c r="F6" s="79" t="s">
        <v>184</v>
      </c>
    </row>
    <row r="7" ht="15.0" customHeight="1">
      <c r="A7" s="27" t="s">
        <v>172</v>
      </c>
      <c r="C7" s="27" t="s">
        <v>185</v>
      </c>
      <c r="D7" s="27" t="s">
        <v>173</v>
      </c>
      <c r="E7" s="79" t="s">
        <v>186</v>
      </c>
      <c r="F7" s="79" t="s">
        <v>187</v>
      </c>
    </row>
    <row r="8" ht="15.0" customHeight="1">
      <c r="A8" s="27" t="s">
        <v>172</v>
      </c>
      <c r="C8" s="27" t="s">
        <v>188</v>
      </c>
      <c r="D8" s="27" t="s">
        <v>173</v>
      </c>
      <c r="E8" s="79" t="s">
        <v>189</v>
      </c>
      <c r="F8" s="79" t="s">
        <v>190</v>
      </c>
    </row>
    <row r="9" ht="15.0" customHeight="1">
      <c r="A9" s="27" t="s">
        <v>172</v>
      </c>
      <c r="C9" s="27" t="s">
        <v>191</v>
      </c>
      <c r="D9" s="27" t="s">
        <v>173</v>
      </c>
      <c r="E9" s="79" t="s">
        <v>192</v>
      </c>
      <c r="F9" s="79" t="s">
        <v>190</v>
      </c>
    </row>
    <row r="10" ht="15.0" customHeight="1">
      <c r="A10" s="27" t="s">
        <v>172</v>
      </c>
      <c r="C10" s="27" t="s">
        <v>193</v>
      </c>
      <c r="D10" s="27" t="s">
        <v>173</v>
      </c>
      <c r="E10" s="79" t="s">
        <v>194</v>
      </c>
      <c r="F10" s="79" t="s">
        <v>195</v>
      </c>
    </row>
    <row r="11" ht="15.0" customHeight="1">
      <c r="A11" s="27" t="s">
        <v>172</v>
      </c>
      <c r="C11" s="27" t="s">
        <v>196</v>
      </c>
      <c r="D11" s="27" t="s">
        <v>173</v>
      </c>
      <c r="E11" s="79" t="s">
        <v>186</v>
      </c>
      <c r="F11" s="79" t="s">
        <v>197</v>
      </c>
    </row>
    <row r="12" ht="15.0" customHeight="1">
      <c r="A12" s="27" t="s">
        <v>172</v>
      </c>
      <c r="C12" s="27" t="s">
        <v>198</v>
      </c>
      <c r="D12" s="27" t="s">
        <v>173</v>
      </c>
      <c r="E12" s="79" t="s">
        <v>199</v>
      </c>
      <c r="F12" s="79" t="s">
        <v>200</v>
      </c>
    </row>
    <row r="13" ht="15.0" customHeight="1">
      <c r="A13" s="27" t="s">
        <v>172</v>
      </c>
      <c r="C13" s="27" t="s">
        <v>201</v>
      </c>
      <c r="D13" s="27" t="s">
        <v>173</v>
      </c>
      <c r="E13" s="79" t="s">
        <v>202</v>
      </c>
      <c r="F13" s="79" t="s">
        <v>203</v>
      </c>
    </row>
    <row r="14" ht="15.0" customHeight="1">
      <c r="A14" s="27" t="s">
        <v>172</v>
      </c>
      <c r="C14" s="27" t="s">
        <v>204</v>
      </c>
      <c r="D14" s="27" t="s">
        <v>173</v>
      </c>
      <c r="E14" s="79" t="s">
        <v>192</v>
      </c>
      <c r="F14" s="79" t="s">
        <v>205</v>
      </c>
    </row>
    <row r="15" ht="15.0" customHeight="1">
      <c r="A15" s="27" t="s">
        <v>172</v>
      </c>
      <c r="C15" s="27" t="s">
        <v>206</v>
      </c>
      <c r="D15" s="27" t="s">
        <v>173</v>
      </c>
      <c r="E15" s="79" t="s">
        <v>207</v>
      </c>
      <c r="F15" s="79" t="s">
        <v>208</v>
      </c>
    </row>
    <row r="16" ht="15.0" customHeight="1">
      <c r="A16" s="27" t="s">
        <v>172</v>
      </c>
      <c r="C16" s="27" t="s">
        <v>209</v>
      </c>
      <c r="D16" s="27" t="s">
        <v>173</v>
      </c>
      <c r="E16" s="79" t="s">
        <v>210</v>
      </c>
      <c r="F16" s="79" t="s">
        <v>208</v>
      </c>
    </row>
    <row r="17" ht="15.0" customHeight="1">
      <c r="A17" s="27" t="s">
        <v>172</v>
      </c>
      <c r="C17" s="27" t="s">
        <v>211</v>
      </c>
      <c r="D17" s="27" t="s">
        <v>173</v>
      </c>
      <c r="E17" s="79" t="s">
        <v>212</v>
      </c>
      <c r="F17" s="79" t="s">
        <v>195</v>
      </c>
    </row>
    <row r="18" ht="15.0" customHeight="1">
      <c r="A18" s="27" t="s">
        <v>172</v>
      </c>
      <c r="C18" s="27" t="s">
        <v>213</v>
      </c>
      <c r="D18" s="27" t="s">
        <v>173</v>
      </c>
      <c r="E18" s="79" t="s">
        <v>214</v>
      </c>
      <c r="F18" s="79" t="s">
        <v>215</v>
      </c>
    </row>
    <row r="19" ht="15.0" customHeight="1">
      <c r="A19" s="27" t="s">
        <v>172</v>
      </c>
      <c r="C19" s="27" t="s">
        <v>216</v>
      </c>
      <c r="D19" s="27" t="s">
        <v>173</v>
      </c>
      <c r="E19" s="79" t="s">
        <v>189</v>
      </c>
      <c r="F19" s="79" t="s">
        <v>217</v>
      </c>
    </row>
    <row r="20" ht="15.0" customHeight="1">
      <c r="A20" s="27" t="s">
        <v>172</v>
      </c>
      <c r="C20" s="27" t="s">
        <v>218</v>
      </c>
      <c r="D20" s="27" t="s">
        <v>173</v>
      </c>
      <c r="E20" s="79" t="s">
        <v>219</v>
      </c>
      <c r="F20" s="79" t="s">
        <v>220</v>
      </c>
    </row>
    <row r="21" ht="15.0" customHeight="1">
      <c r="A21" s="27" t="s">
        <v>172</v>
      </c>
      <c r="C21" s="27" t="s">
        <v>221</v>
      </c>
      <c r="D21" s="27" t="s">
        <v>173</v>
      </c>
      <c r="E21" s="79" t="s">
        <v>222</v>
      </c>
      <c r="F21" s="79" t="s">
        <v>197</v>
      </c>
    </row>
    <row r="22" ht="15.0" customHeight="1">
      <c r="A22" s="27" t="s">
        <v>172</v>
      </c>
      <c r="C22" s="27" t="s">
        <v>223</v>
      </c>
      <c r="D22" s="27" t="s">
        <v>173</v>
      </c>
      <c r="E22" s="79" t="s">
        <v>224</v>
      </c>
      <c r="F22" s="79" t="s">
        <v>225</v>
      </c>
    </row>
    <row r="23" ht="15.0" customHeight="1">
      <c r="A23" s="27" t="s">
        <v>172</v>
      </c>
      <c r="C23" s="27" t="s">
        <v>226</v>
      </c>
      <c r="D23" s="27" t="s">
        <v>173</v>
      </c>
      <c r="E23" s="79" t="s">
        <v>227</v>
      </c>
      <c r="F23" s="79" t="s">
        <v>228</v>
      </c>
    </row>
    <row r="24" ht="15.0" customHeight="1">
      <c r="A24" s="27" t="s">
        <v>172</v>
      </c>
      <c r="C24" s="27" t="s">
        <v>229</v>
      </c>
      <c r="D24" s="27" t="s">
        <v>173</v>
      </c>
      <c r="E24" s="79" t="s">
        <v>230</v>
      </c>
      <c r="F24" s="79" t="s">
        <v>195</v>
      </c>
    </row>
    <row r="25" ht="15.0" customHeight="1">
      <c r="A25" s="27" t="s">
        <v>172</v>
      </c>
      <c r="C25" s="27" t="s">
        <v>231</v>
      </c>
      <c r="D25" s="27" t="s">
        <v>173</v>
      </c>
      <c r="E25" s="79" t="s">
        <v>232</v>
      </c>
      <c r="F25" s="79" t="s">
        <v>233</v>
      </c>
    </row>
    <row r="26" ht="15.0" customHeight="1">
      <c r="A26" s="27" t="s">
        <v>172</v>
      </c>
      <c r="C26" s="27" t="s">
        <v>234</v>
      </c>
      <c r="D26" s="27" t="s">
        <v>173</v>
      </c>
      <c r="E26" s="79" t="s">
        <v>235</v>
      </c>
      <c r="F26" s="79" t="s">
        <v>236</v>
      </c>
    </row>
    <row r="27" ht="15.0" customHeight="1">
      <c r="A27" s="27" t="s">
        <v>172</v>
      </c>
      <c r="C27" s="27" t="s">
        <v>237</v>
      </c>
      <c r="D27" s="27" t="s">
        <v>173</v>
      </c>
      <c r="E27" s="79" t="s">
        <v>238</v>
      </c>
      <c r="F27" s="79" t="s">
        <v>208</v>
      </c>
    </row>
    <row r="28" ht="15.0" customHeight="1">
      <c r="A28" s="27" t="s">
        <v>172</v>
      </c>
      <c r="C28" s="27" t="s">
        <v>239</v>
      </c>
      <c r="D28" s="27" t="s">
        <v>173</v>
      </c>
      <c r="E28" s="79" t="s">
        <v>192</v>
      </c>
      <c r="F28" s="79" t="s">
        <v>240</v>
      </c>
    </row>
    <row r="29" ht="15.0" customHeight="1">
      <c r="A29" s="27" t="s">
        <v>172</v>
      </c>
      <c r="C29" s="27" t="s">
        <v>241</v>
      </c>
      <c r="D29" s="27" t="s">
        <v>173</v>
      </c>
      <c r="E29" s="79" t="s">
        <v>242</v>
      </c>
      <c r="F29" s="79" t="s">
        <v>243</v>
      </c>
    </row>
    <row r="30" ht="15.0" customHeight="1">
      <c r="A30" s="27" t="s">
        <v>172</v>
      </c>
      <c r="C30" s="27" t="s">
        <v>244</v>
      </c>
      <c r="D30" s="27" t="s">
        <v>173</v>
      </c>
      <c r="E30" s="79" t="s">
        <v>245</v>
      </c>
      <c r="F30" s="79" t="s">
        <v>246</v>
      </c>
    </row>
    <row r="31" ht="15.0" customHeight="1">
      <c r="A31" s="27" t="s">
        <v>172</v>
      </c>
      <c r="C31" s="27" t="s">
        <v>247</v>
      </c>
      <c r="D31" s="27" t="s">
        <v>173</v>
      </c>
      <c r="E31" s="79" t="s">
        <v>248</v>
      </c>
      <c r="F31" s="79" t="s">
        <v>249</v>
      </c>
    </row>
    <row r="32" ht="15.0" customHeight="1">
      <c r="A32" s="27" t="s">
        <v>172</v>
      </c>
      <c r="C32" s="27" t="s">
        <v>250</v>
      </c>
      <c r="D32" s="27" t="s">
        <v>173</v>
      </c>
      <c r="E32" s="79" t="s">
        <v>251</v>
      </c>
      <c r="F32" s="79" t="s">
        <v>195</v>
      </c>
    </row>
    <row r="33" ht="15.0" customHeight="1">
      <c r="A33" s="27" t="s">
        <v>172</v>
      </c>
      <c r="C33" s="27" t="s">
        <v>252</v>
      </c>
      <c r="D33" s="27" t="s">
        <v>173</v>
      </c>
      <c r="E33" s="79" t="s">
        <v>253</v>
      </c>
      <c r="F33" s="79" t="s">
        <v>254</v>
      </c>
    </row>
    <row r="34" ht="15.0" customHeight="1">
      <c r="A34" s="27" t="s">
        <v>172</v>
      </c>
      <c r="C34" s="27" t="s">
        <v>255</v>
      </c>
      <c r="D34" s="27" t="s">
        <v>173</v>
      </c>
      <c r="E34" s="79" t="s">
        <v>256</v>
      </c>
      <c r="F34" s="79" t="s">
        <v>257</v>
      </c>
    </row>
    <row r="35" ht="15.0" customHeight="1">
      <c r="A35" s="27" t="s">
        <v>172</v>
      </c>
      <c r="C35" s="27" t="s">
        <v>258</v>
      </c>
      <c r="D35" s="27" t="s">
        <v>173</v>
      </c>
      <c r="E35" s="79" t="s">
        <v>259</v>
      </c>
      <c r="F35" s="79" t="s">
        <v>260</v>
      </c>
    </row>
    <row r="36" ht="15.0" customHeight="1">
      <c r="A36" s="27" t="s">
        <v>172</v>
      </c>
      <c r="C36" s="27" t="s">
        <v>261</v>
      </c>
      <c r="D36" s="27" t="s">
        <v>173</v>
      </c>
      <c r="E36" s="79" t="s">
        <v>262</v>
      </c>
      <c r="F36" s="79" t="s">
        <v>263</v>
      </c>
    </row>
    <row r="37" ht="15.0" customHeight="1">
      <c r="A37" s="27" t="s">
        <v>172</v>
      </c>
    </row>
    <row r="38" ht="15.0" customHeight="1">
      <c r="A38" s="27" t="s">
        <v>172</v>
      </c>
    </row>
    <row r="39" ht="15.0" customHeight="1">
      <c r="A39" s="27" t="s">
        <v>172</v>
      </c>
      <c r="D39" s="27"/>
    </row>
    <row r="40" ht="15.0" customHeight="1">
      <c r="A40" s="27" t="s">
        <v>172</v>
      </c>
      <c r="D40" s="27"/>
    </row>
    <row r="41" ht="15.0" customHeight="1">
      <c r="A41" s="27" t="s">
        <v>172</v>
      </c>
      <c r="D41" s="27"/>
    </row>
    <row r="42" ht="15.0" customHeight="1">
      <c r="A42" s="27" t="s">
        <v>172</v>
      </c>
      <c r="D42" s="27"/>
    </row>
    <row r="43" ht="15.0" customHeight="1">
      <c r="A43" s="27" t="s">
        <v>172</v>
      </c>
      <c r="D43" s="27"/>
    </row>
    <row r="44" ht="15.0" customHeight="1">
      <c r="A44" s="27" t="s">
        <v>172</v>
      </c>
      <c r="D44" s="27"/>
    </row>
    <row r="45" ht="15.0" customHeight="1">
      <c r="A45" s="27" t="s">
        <v>172</v>
      </c>
      <c r="D45" s="27"/>
    </row>
    <row r="46" ht="15.0" customHeight="1">
      <c r="A46" s="27" t="s">
        <v>172</v>
      </c>
      <c r="D46" s="27"/>
    </row>
    <row r="47" ht="15.0" customHeight="1">
      <c r="A47" s="27" t="s">
        <v>172</v>
      </c>
      <c r="D47" s="27"/>
    </row>
    <row r="48" ht="15.0" customHeight="1">
      <c r="A48" s="27" t="s">
        <v>172</v>
      </c>
      <c r="D48" s="27"/>
    </row>
    <row r="49" ht="15.0" customHeight="1">
      <c r="A49" s="27" t="s">
        <v>172</v>
      </c>
      <c r="D49" s="27"/>
    </row>
    <row r="50" ht="15.0" customHeight="1">
      <c r="A50" s="27" t="s">
        <v>172</v>
      </c>
      <c r="D50" s="27"/>
    </row>
    <row r="51" ht="15.75" customHeight="1">
      <c r="A51" s="27" t="s">
        <v>172</v>
      </c>
      <c r="D51" s="27"/>
    </row>
    <row r="52" ht="15.75" customHeight="1">
      <c r="A52" s="27" t="s">
        <v>172</v>
      </c>
      <c r="D52" s="27"/>
    </row>
    <row r="53" ht="15.75" customHeight="1">
      <c r="A53" s="27" t="s">
        <v>172</v>
      </c>
      <c r="D53" s="27"/>
    </row>
    <row r="54" ht="15.75" customHeight="1">
      <c r="A54" s="27" t="s">
        <v>172</v>
      </c>
      <c r="D54" s="27"/>
    </row>
    <row r="55" ht="15.75" customHeight="1">
      <c r="A55" s="27" t="s">
        <v>172</v>
      </c>
      <c r="D55" s="27"/>
    </row>
    <row r="56" ht="15.75" customHeight="1">
      <c r="A56" s="27" t="s">
        <v>172</v>
      </c>
      <c r="D56" s="27"/>
    </row>
    <row r="57" ht="15.75" customHeight="1">
      <c r="A57" s="27" t="s">
        <v>172</v>
      </c>
      <c r="D57" s="27"/>
    </row>
    <row r="58" ht="15.75" customHeight="1">
      <c r="A58" s="27" t="s">
        <v>172</v>
      </c>
      <c r="D58" s="27"/>
    </row>
    <row r="59" ht="15.75" customHeight="1">
      <c r="A59" s="27" t="s">
        <v>172</v>
      </c>
      <c r="D59" s="27"/>
    </row>
    <row r="60" ht="15.75" customHeight="1">
      <c r="A60" s="27" t="s">
        <v>172</v>
      </c>
      <c r="D60" s="27"/>
    </row>
    <row r="61" ht="15.75" customHeight="1">
      <c r="A61" s="27" t="s">
        <v>172</v>
      </c>
      <c r="D61" s="27"/>
    </row>
    <row r="62" ht="15.75" customHeight="1">
      <c r="A62" s="27" t="s">
        <v>172</v>
      </c>
      <c r="D62" s="27"/>
    </row>
    <row r="63" ht="15.75" customHeight="1">
      <c r="A63" s="27" t="s">
        <v>172</v>
      </c>
      <c r="D63" s="27"/>
    </row>
    <row r="64" ht="15.75" customHeight="1">
      <c r="A64" s="27" t="s">
        <v>172</v>
      </c>
      <c r="D64" s="27"/>
    </row>
    <row r="65" ht="15.75" customHeight="1">
      <c r="A65" s="27" t="s">
        <v>172</v>
      </c>
      <c r="D65" s="27"/>
    </row>
    <row r="66" ht="15.75" customHeight="1">
      <c r="A66" s="27" t="s">
        <v>172</v>
      </c>
      <c r="D66" s="27"/>
    </row>
    <row r="67" ht="15.75" customHeight="1">
      <c r="A67" s="27" t="s">
        <v>172</v>
      </c>
      <c r="D67" s="27"/>
    </row>
    <row r="68" ht="15.75" customHeight="1">
      <c r="A68" s="27" t="s">
        <v>172</v>
      </c>
      <c r="D68" s="27"/>
    </row>
    <row r="69" ht="15.75" customHeight="1">
      <c r="A69" s="27" t="s">
        <v>172</v>
      </c>
      <c r="D69" s="27"/>
    </row>
    <row r="70" ht="15.75" customHeight="1">
      <c r="A70" s="27" t="s">
        <v>172</v>
      </c>
      <c r="D70" s="27"/>
    </row>
    <row r="71" ht="15.75" customHeight="1">
      <c r="A71" s="27" t="s">
        <v>172</v>
      </c>
      <c r="D71" s="27"/>
    </row>
    <row r="72" ht="15.75" customHeight="1">
      <c r="A72" s="27" t="s">
        <v>172</v>
      </c>
      <c r="D72" s="27"/>
    </row>
    <row r="73" ht="15.75" customHeight="1">
      <c r="A73" s="27" t="s">
        <v>172</v>
      </c>
      <c r="D73" s="27"/>
    </row>
    <row r="74" ht="15.75" customHeight="1">
      <c r="A74" s="27" t="s">
        <v>172</v>
      </c>
      <c r="D74" s="27"/>
    </row>
    <row r="75" ht="15.75" customHeight="1">
      <c r="A75" s="27" t="s">
        <v>172</v>
      </c>
      <c r="D75" s="27"/>
    </row>
    <row r="76" ht="15.75" customHeight="1">
      <c r="A76" s="27" t="s">
        <v>172</v>
      </c>
      <c r="D76" s="27"/>
    </row>
    <row r="77" ht="15.75" customHeight="1">
      <c r="A77" s="27" t="s">
        <v>172</v>
      </c>
      <c r="D77" s="27"/>
    </row>
    <row r="78" ht="15.75" customHeight="1">
      <c r="A78" s="27" t="s">
        <v>172</v>
      </c>
      <c r="D78" s="27"/>
    </row>
    <row r="79" ht="15.75" customHeight="1">
      <c r="A79" s="27" t="s">
        <v>172</v>
      </c>
      <c r="D79" s="27"/>
    </row>
    <row r="80" ht="15.75" customHeight="1">
      <c r="A80" s="27" t="s">
        <v>172</v>
      </c>
      <c r="D80" s="27"/>
    </row>
    <row r="81" ht="15.75" customHeight="1">
      <c r="A81" s="27" t="s">
        <v>172</v>
      </c>
      <c r="D81" s="27"/>
    </row>
    <row r="82" ht="15.75" customHeight="1">
      <c r="A82" s="27" t="s">
        <v>172</v>
      </c>
      <c r="D82" s="27"/>
    </row>
    <row r="83" ht="15.75" customHeight="1">
      <c r="A83" s="27" t="s">
        <v>172</v>
      </c>
      <c r="D83" s="27"/>
    </row>
    <row r="84" ht="15.75" customHeight="1">
      <c r="A84" s="27" t="s">
        <v>172</v>
      </c>
      <c r="D84" s="27"/>
    </row>
    <row r="85" ht="15.75" customHeight="1">
      <c r="A85" s="27" t="s">
        <v>172</v>
      </c>
      <c r="D85" s="27"/>
    </row>
    <row r="86" ht="15.75" customHeight="1">
      <c r="A86" s="27" t="s">
        <v>172</v>
      </c>
      <c r="D86" s="27"/>
    </row>
    <row r="87" ht="15.75" customHeight="1">
      <c r="A87" s="27" t="s">
        <v>172</v>
      </c>
      <c r="D87" s="27"/>
    </row>
    <row r="88" ht="15.75" customHeight="1">
      <c r="A88" s="27" t="s">
        <v>172</v>
      </c>
      <c r="D88" s="27"/>
    </row>
    <row r="89" ht="15.75" customHeight="1">
      <c r="A89" s="27" t="s">
        <v>172</v>
      </c>
      <c r="D89" s="27"/>
    </row>
    <row r="90" ht="15.75" customHeight="1">
      <c r="A90" s="27" t="s">
        <v>172</v>
      </c>
      <c r="D90" s="27"/>
    </row>
    <row r="91" ht="15.75" customHeight="1">
      <c r="A91" s="27" t="s">
        <v>172</v>
      </c>
      <c r="D91" s="27"/>
    </row>
    <row r="92" ht="15.75" customHeight="1">
      <c r="A92" s="27" t="s">
        <v>172</v>
      </c>
      <c r="D92" s="27"/>
    </row>
    <row r="93" ht="15.75" customHeight="1">
      <c r="A93" s="27" t="s">
        <v>172</v>
      </c>
      <c r="D93" s="27"/>
    </row>
    <row r="94" ht="15.75" customHeight="1">
      <c r="A94" s="27" t="s">
        <v>172</v>
      </c>
      <c r="D94" s="27"/>
    </row>
    <row r="95" ht="15.75" customHeight="1">
      <c r="A95" s="27" t="s">
        <v>172</v>
      </c>
      <c r="D95" s="27"/>
    </row>
    <row r="96" ht="15.75" customHeight="1">
      <c r="A96" s="27" t="s">
        <v>172</v>
      </c>
      <c r="D96" s="27"/>
    </row>
    <row r="97" ht="15.75" customHeight="1">
      <c r="A97" s="27" t="s">
        <v>172</v>
      </c>
      <c r="D97" s="27"/>
    </row>
    <row r="98" ht="15.75" customHeight="1">
      <c r="A98" s="27" t="s">
        <v>172</v>
      </c>
      <c r="D98" s="27"/>
    </row>
    <row r="99" ht="15.75" customHeight="1">
      <c r="A99" s="27" t="s">
        <v>172</v>
      </c>
      <c r="D99" s="27"/>
    </row>
    <row r="100" ht="15.75" customHeight="1">
      <c r="A100" s="27" t="s">
        <v>172</v>
      </c>
      <c r="D100" s="27"/>
    </row>
    <row r="101" ht="15.75" customHeight="1">
      <c r="A101" s="27" t="s">
        <v>172</v>
      </c>
      <c r="D101" s="27"/>
    </row>
    <row r="102" ht="15.75" customHeight="1">
      <c r="A102" s="27" t="s">
        <v>172</v>
      </c>
      <c r="D102" s="27"/>
    </row>
    <row r="103" ht="15.75" customHeight="1">
      <c r="A103" s="27" t="s">
        <v>172</v>
      </c>
      <c r="D103" s="27"/>
    </row>
    <row r="104" ht="15.75" customHeight="1">
      <c r="A104" s="27" t="s">
        <v>172</v>
      </c>
      <c r="D104" s="27"/>
    </row>
    <row r="105" ht="15.75" customHeight="1">
      <c r="A105" s="27" t="s">
        <v>172</v>
      </c>
      <c r="D105" s="27"/>
    </row>
    <row r="106" ht="15.75" customHeight="1">
      <c r="A106" s="27" t="s">
        <v>172</v>
      </c>
      <c r="D106" s="27"/>
    </row>
    <row r="107" ht="15.75" customHeight="1">
      <c r="A107" s="27" t="s">
        <v>172</v>
      </c>
      <c r="D107" s="27"/>
    </row>
    <row r="108" ht="15.75" customHeight="1">
      <c r="A108" s="27" t="s">
        <v>172</v>
      </c>
      <c r="D108" s="27"/>
    </row>
    <row r="109" ht="15.75" customHeight="1">
      <c r="A109" s="27" t="s">
        <v>172</v>
      </c>
      <c r="D109" s="27"/>
    </row>
    <row r="110" ht="15.75" customHeight="1">
      <c r="A110" s="27" t="s">
        <v>172</v>
      </c>
      <c r="D110" s="27"/>
    </row>
    <row r="111" ht="15.75" customHeight="1">
      <c r="A111" s="27" t="s">
        <v>172</v>
      </c>
      <c r="D111" s="27"/>
    </row>
    <row r="112" ht="15.75" customHeight="1">
      <c r="A112" s="27" t="s">
        <v>172</v>
      </c>
      <c r="D112" s="27"/>
    </row>
    <row r="113" ht="15.75" customHeight="1">
      <c r="A113" s="27" t="s">
        <v>172</v>
      </c>
      <c r="D113" s="27"/>
    </row>
    <row r="114" ht="15.75" customHeight="1">
      <c r="A114" s="27" t="s">
        <v>172</v>
      </c>
      <c r="D114" s="27"/>
    </row>
    <row r="115" ht="15.75" customHeight="1">
      <c r="A115" s="27" t="s">
        <v>172</v>
      </c>
      <c r="D115" s="27"/>
    </row>
    <row r="116" ht="15.75" customHeight="1">
      <c r="A116" s="27" t="s">
        <v>172</v>
      </c>
      <c r="D116" s="27"/>
    </row>
    <row r="117" ht="15.75" customHeight="1">
      <c r="A117" s="27" t="s">
        <v>172</v>
      </c>
      <c r="D117" s="27"/>
    </row>
    <row r="118" ht="15.75" customHeight="1">
      <c r="A118" s="27" t="s">
        <v>172</v>
      </c>
      <c r="D118" s="27"/>
    </row>
    <row r="119" ht="15.75" customHeight="1">
      <c r="A119" s="27" t="s">
        <v>172</v>
      </c>
      <c r="D119" s="27"/>
    </row>
    <row r="120" ht="15.75" customHeight="1">
      <c r="A120" s="27" t="s">
        <v>172</v>
      </c>
      <c r="D120" s="27"/>
    </row>
    <row r="121" ht="15.75" customHeight="1">
      <c r="A121" s="27" t="s">
        <v>172</v>
      </c>
      <c r="D121" s="27"/>
    </row>
    <row r="122" ht="15.75" customHeight="1">
      <c r="A122" s="27" t="s">
        <v>172</v>
      </c>
      <c r="D122" s="27"/>
    </row>
    <row r="123" ht="15.75" customHeight="1">
      <c r="A123" s="27" t="s">
        <v>172</v>
      </c>
      <c r="D123" s="27"/>
    </row>
    <row r="124" ht="15.75" customHeight="1">
      <c r="A124" s="27" t="s">
        <v>172</v>
      </c>
      <c r="D124" s="27"/>
    </row>
    <row r="125" ht="15.75" customHeight="1">
      <c r="A125" s="27" t="s">
        <v>264</v>
      </c>
      <c r="D125" s="27"/>
    </row>
    <row r="126" ht="15.75" customHeight="1">
      <c r="A126" s="27" t="s">
        <v>264</v>
      </c>
      <c r="D126" s="27"/>
    </row>
    <row r="127" ht="15.75" customHeight="1">
      <c r="A127" s="27" t="s">
        <v>264</v>
      </c>
      <c r="D127" s="27"/>
    </row>
    <row r="128" ht="15.75" customHeight="1">
      <c r="A128" s="27" t="s">
        <v>264</v>
      </c>
      <c r="D128" s="27"/>
    </row>
    <row r="129" ht="15.75" customHeight="1">
      <c r="A129" s="27" t="s">
        <v>264</v>
      </c>
      <c r="D129" s="27"/>
    </row>
    <row r="130" ht="15.75" customHeight="1">
      <c r="A130" s="27" t="s">
        <v>264</v>
      </c>
      <c r="D130" s="27"/>
    </row>
    <row r="131" ht="15.75" customHeight="1">
      <c r="A131" s="27" t="s">
        <v>264</v>
      </c>
      <c r="D131" s="27"/>
    </row>
    <row r="132" ht="15.75" customHeight="1">
      <c r="A132" s="27" t="s">
        <v>264</v>
      </c>
      <c r="D132" s="27"/>
    </row>
    <row r="133" ht="15.75" customHeight="1">
      <c r="A133" s="27" t="s">
        <v>264</v>
      </c>
      <c r="D133" s="27"/>
    </row>
    <row r="134" ht="15.75" customHeight="1">
      <c r="A134" s="27" t="s">
        <v>264</v>
      </c>
      <c r="D134" s="27"/>
    </row>
    <row r="135" ht="15.75" customHeight="1">
      <c r="A135" s="27" t="s">
        <v>264</v>
      </c>
      <c r="D135" s="27"/>
    </row>
    <row r="136" ht="15.75" customHeight="1">
      <c r="A136" s="27" t="s">
        <v>264</v>
      </c>
      <c r="D136" s="27"/>
    </row>
    <row r="137" ht="15.75" customHeight="1">
      <c r="A137" s="27" t="s">
        <v>264</v>
      </c>
      <c r="D137" s="27"/>
    </row>
    <row r="138" ht="15.75" customHeight="1">
      <c r="A138" s="27" t="s">
        <v>264</v>
      </c>
      <c r="D138" s="27"/>
    </row>
    <row r="139" ht="15.75" customHeight="1">
      <c r="A139" s="27" t="s">
        <v>264</v>
      </c>
      <c r="D139" s="27"/>
    </row>
    <row r="140" ht="15.75" customHeight="1">
      <c r="A140" s="27" t="s">
        <v>264</v>
      </c>
      <c r="D140" s="27"/>
    </row>
    <row r="141" ht="15.75" customHeight="1">
      <c r="A141" s="27" t="s">
        <v>264</v>
      </c>
      <c r="D141" s="27"/>
    </row>
    <row r="142" ht="15.75" customHeight="1">
      <c r="A142" s="27" t="s">
        <v>264</v>
      </c>
      <c r="D142" s="27"/>
    </row>
    <row r="143" ht="15.75" customHeight="1">
      <c r="D143" s="27"/>
    </row>
    <row r="144" ht="15.75" customHeight="1">
      <c r="D144" s="27"/>
    </row>
    <row r="145" ht="15.75" customHeight="1">
      <c r="D145" s="27"/>
    </row>
    <row r="146" ht="15.75" customHeight="1">
      <c r="D146" s="27"/>
    </row>
    <row r="147" ht="15.75" customHeight="1">
      <c r="D147" s="27"/>
    </row>
    <row r="148" ht="15.75" customHeight="1">
      <c r="D148" s="27"/>
    </row>
    <row r="149" ht="15.75" customHeight="1">
      <c r="D149" s="27"/>
    </row>
    <row r="150" ht="15.75" customHeight="1">
      <c r="D150" s="27"/>
    </row>
    <row r="151" ht="15.75" customHeight="1">
      <c r="D151" s="27"/>
    </row>
    <row r="152" ht="15.75" customHeight="1">
      <c r="D152" s="27"/>
    </row>
    <row r="153" ht="15.75" customHeight="1">
      <c r="D153" s="27"/>
    </row>
    <row r="154" ht="15.75" customHeight="1">
      <c r="D154" s="27"/>
    </row>
    <row r="155" ht="15.75" customHeight="1">
      <c r="D155" s="27"/>
    </row>
    <row r="156" ht="15.75" customHeight="1">
      <c r="D156" s="27"/>
    </row>
    <row r="157" ht="15.75" customHeight="1">
      <c r="D157" s="27"/>
    </row>
    <row r="158" ht="15.75" customHeight="1">
      <c r="D158" s="27"/>
    </row>
    <row r="159" ht="15.75" customHeight="1">
      <c r="D159" s="27"/>
    </row>
    <row r="160" ht="15.75" customHeight="1">
      <c r="D160" s="27"/>
    </row>
    <row r="161" ht="15.75" customHeight="1">
      <c r="D161" s="27"/>
    </row>
    <row r="162" ht="15.75" customHeight="1">
      <c r="D162" s="27"/>
    </row>
    <row r="163" ht="15.75" customHeight="1">
      <c r="D163" s="27"/>
    </row>
    <row r="164" ht="15.75" customHeight="1">
      <c r="D164" s="27"/>
    </row>
    <row r="165" ht="15.75" customHeight="1">
      <c r="D165" s="27"/>
    </row>
    <row r="166" ht="15.75" customHeight="1">
      <c r="D166" s="27"/>
    </row>
    <row r="167" ht="15.75" customHeight="1">
      <c r="D167" s="27"/>
    </row>
    <row r="168" ht="15.75" customHeight="1">
      <c r="D168" s="27"/>
    </row>
    <row r="169" ht="15.75" customHeight="1">
      <c r="D169" s="27"/>
    </row>
    <row r="170" ht="15.75" customHeight="1">
      <c r="D170" s="27"/>
    </row>
    <row r="171" ht="15.75" customHeight="1">
      <c r="D171" s="27"/>
    </row>
    <row r="172" ht="15.75" customHeight="1">
      <c r="D172" s="27"/>
    </row>
    <row r="173" ht="15.75" customHeight="1">
      <c r="D173" s="27"/>
    </row>
    <row r="174" ht="15.75" customHeight="1">
      <c r="D174" s="27"/>
    </row>
    <row r="175" ht="15.75" customHeight="1">
      <c r="D175" s="27"/>
    </row>
    <row r="176" ht="15.75" customHeight="1">
      <c r="D176" s="27"/>
    </row>
    <row r="177" ht="15.75" customHeight="1">
      <c r="D177" s="27"/>
    </row>
    <row r="178" ht="15.75" customHeight="1">
      <c r="D178" s="27"/>
    </row>
    <row r="179" ht="15.75" customHeight="1">
      <c r="D179" s="27"/>
    </row>
    <row r="180" ht="15.75" customHeight="1">
      <c r="D180" s="27"/>
    </row>
    <row r="181" ht="15.75" customHeight="1">
      <c r="D181" s="27"/>
    </row>
    <row r="182" ht="15.75" customHeight="1">
      <c r="D182" s="27"/>
    </row>
    <row r="183" ht="15.75" customHeight="1">
      <c r="D183" s="27"/>
    </row>
    <row r="184" ht="15.75" customHeight="1">
      <c r="D184" s="27"/>
    </row>
    <row r="185" ht="15.75" customHeight="1">
      <c r="D185" s="27"/>
    </row>
    <row r="186" ht="15.75" customHeight="1">
      <c r="D186" s="27"/>
    </row>
    <row r="187" ht="15.75" customHeight="1">
      <c r="D187" s="27"/>
    </row>
    <row r="188" ht="15.75" customHeight="1">
      <c r="D188" s="27"/>
    </row>
    <row r="189" ht="15.75" customHeight="1">
      <c r="D189" s="27"/>
    </row>
    <row r="190" ht="15.75" customHeight="1">
      <c r="D190" s="27"/>
    </row>
    <row r="191" ht="15.75" customHeight="1">
      <c r="D191" s="27"/>
    </row>
    <row r="192" ht="15.75" customHeight="1">
      <c r="D192" s="27"/>
    </row>
    <row r="193" ht="15.75" customHeight="1">
      <c r="D193" s="27"/>
    </row>
    <row r="194" ht="15.75" customHeight="1">
      <c r="D194" s="27"/>
    </row>
    <row r="195" ht="15.75" customHeight="1">
      <c r="D195" s="27"/>
    </row>
    <row r="196" ht="15.75" customHeight="1">
      <c r="D196" s="27"/>
    </row>
    <row r="197" ht="15.75" customHeight="1">
      <c r="D197" s="27"/>
    </row>
    <row r="198" ht="15.75" customHeight="1">
      <c r="D198" s="27"/>
    </row>
    <row r="199" ht="15.75" customHeight="1">
      <c r="D199" s="27"/>
    </row>
    <row r="200" ht="15.75" customHeight="1">
      <c r="D200" s="27"/>
    </row>
    <row r="201" ht="15.75" customHeight="1">
      <c r="D201" s="27"/>
    </row>
    <row r="202" ht="15.75" customHeight="1">
      <c r="D202" s="27"/>
    </row>
    <row r="203" ht="15.75" customHeight="1">
      <c r="D203" s="27"/>
    </row>
    <row r="204" ht="15.75" customHeight="1">
      <c r="D204" s="27"/>
    </row>
    <row r="205" ht="15.75" customHeight="1">
      <c r="D205" s="27"/>
    </row>
    <row r="206" ht="15.75" customHeight="1">
      <c r="D206" s="27"/>
    </row>
    <row r="207" ht="15.75" customHeight="1">
      <c r="D207" s="27"/>
    </row>
    <row r="208" ht="15.75" customHeight="1">
      <c r="D208" s="27"/>
    </row>
    <row r="209" ht="15.75" customHeight="1">
      <c r="D209" s="27"/>
    </row>
    <row r="210" ht="15.75" customHeight="1">
      <c r="D210" s="27"/>
    </row>
    <row r="211" ht="15.75" customHeight="1">
      <c r="D211" s="27"/>
    </row>
    <row r="212" ht="15.75" customHeight="1">
      <c r="D212" s="27"/>
    </row>
    <row r="213" ht="15.75" customHeight="1">
      <c r="D213" s="27"/>
    </row>
    <row r="214" ht="15.75" customHeight="1">
      <c r="D214" s="27"/>
    </row>
    <row r="215" ht="15.75" customHeight="1">
      <c r="D215" s="27"/>
    </row>
    <row r="216" ht="15.75" customHeight="1">
      <c r="D216" s="27"/>
    </row>
    <row r="217" ht="15.75" customHeight="1">
      <c r="D217" s="27"/>
    </row>
    <row r="218" ht="15.75" customHeight="1">
      <c r="D218" s="27"/>
    </row>
    <row r="219" ht="15.75" customHeight="1">
      <c r="D219" s="27"/>
    </row>
    <row r="220" ht="15.75" customHeight="1">
      <c r="D220" s="27"/>
    </row>
    <row r="221" ht="15.75" customHeight="1">
      <c r="D221" s="27"/>
    </row>
    <row r="222" ht="15.75" customHeight="1">
      <c r="D222" s="27"/>
    </row>
    <row r="223" ht="15.75" customHeight="1">
      <c r="D223" s="27"/>
    </row>
    <row r="224" ht="15.75" customHeight="1">
      <c r="D224" s="27"/>
    </row>
    <row r="225" ht="15.75" customHeight="1">
      <c r="D225" s="27"/>
    </row>
    <row r="226" ht="15.75" customHeight="1">
      <c r="D226" s="27"/>
    </row>
    <row r="227" ht="15.75" customHeight="1">
      <c r="D227" s="27"/>
    </row>
    <row r="228" ht="15.75" customHeight="1">
      <c r="D228" s="27"/>
    </row>
    <row r="229" ht="15.75" customHeight="1">
      <c r="D229" s="27"/>
    </row>
    <row r="230" ht="15.75" customHeight="1">
      <c r="D230" s="27"/>
    </row>
    <row r="231" ht="15.75" customHeight="1">
      <c r="D231" s="27"/>
    </row>
    <row r="232" ht="15.75" customHeight="1">
      <c r="D232" s="27"/>
    </row>
    <row r="233" ht="15.75" customHeight="1">
      <c r="D233" s="27"/>
    </row>
    <row r="234" ht="15.75" customHeight="1">
      <c r="D234" s="27"/>
    </row>
    <row r="235" ht="15.75" customHeight="1">
      <c r="D235" s="27"/>
    </row>
    <row r="236" ht="15.75" customHeight="1">
      <c r="D236" s="27"/>
    </row>
    <row r="237" ht="15.75" customHeight="1">
      <c r="D237" s="27"/>
    </row>
    <row r="238" ht="15.75" customHeight="1">
      <c r="D238" s="27"/>
    </row>
    <row r="239" ht="15.75" customHeight="1">
      <c r="D239" s="27"/>
    </row>
    <row r="240" ht="15.75" customHeight="1">
      <c r="D240" s="27"/>
    </row>
    <row r="241" ht="15.75" customHeight="1">
      <c r="D241" s="27"/>
    </row>
    <row r="242" ht="15.75" customHeight="1">
      <c r="D242" s="27"/>
    </row>
    <row r="243" ht="15.75" customHeight="1">
      <c r="D243" s="27"/>
    </row>
    <row r="244" ht="15.75" customHeight="1">
      <c r="D244" s="27"/>
    </row>
    <row r="245" ht="15.75" customHeight="1">
      <c r="D245" s="27"/>
    </row>
    <row r="246" ht="15.75" customHeight="1">
      <c r="D246" s="27"/>
    </row>
    <row r="247" ht="15.75" customHeight="1">
      <c r="D247" s="27"/>
    </row>
    <row r="248" ht="15.75" customHeight="1">
      <c r="D248" s="27"/>
    </row>
    <row r="249" ht="15.75" customHeight="1">
      <c r="D249" s="27"/>
    </row>
    <row r="250" ht="15.75" customHeight="1">
      <c r="D250" s="27"/>
    </row>
    <row r="251" ht="15.75" customHeight="1">
      <c r="D251" s="27"/>
    </row>
    <row r="252" ht="15.75" customHeight="1">
      <c r="D252" s="27"/>
    </row>
    <row r="253" ht="15.75" customHeight="1">
      <c r="D253" s="27"/>
    </row>
    <row r="254" ht="15.75" customHeight="1">
      <c r="D254" s="27"/>
    </row>
    <row r="255" ht="15.75" customHeight="1">
      <c r="D255" s="27"/>
    </row>
    <row r="256" ht="15.75" customHeight="1">
      <c r="D256" s="27"/>
    </row>
    <row r="257" ht="15.75" customHeight="1">
      <c r="D257" s="27"/>
    </row>
    <row r="258" ht="15.75" customHeight="1">
      <c r="D258" s="27"/>
    </row>
    <row r="259" ht="15.75" customHeight="1">
      <c r="D259" s="27"/>
    </row>
    <row r="260" ht="15.75" customHeight="1">
      <c r="D260" s="27"/>
    </row>
    <row r="261" ht="15.75" customHeight="1">
      <c r="D261" s="27"/>
    </row>
    <row r="262" ht="15.75" customHeight="1">
      <c r="D262" s="27"/>
    </row>
    <row r="263" ht="15.75" customHeight="1">
      <c r="D263" s="27"/>
    </row>
    <row r="264" ht="15.75" customHeight="1">
      <c r="D264" s="27"/>
    </row>
    <row r="265" ht="15.75" customHeight="1">
      <c r="D265" s="27"/>
    </row>
    <row r="266" ht="15.75" customHeight="1">
      <c r="D266" s="27"/>
    </row>
    <row r="267" ht="15.75" customHeight="1">
      <c r="D267" s="27"/>
    </row>
    <row r="268" ht="15.75" customHeight="1">
      <c r="D268" s="27"/>
    </row>
    <row r="269" ht="15.75" customHeight="1">
      <c r="D269" s="27"/>
    </row>
    <row r="270" ht="15.75" customHeight="1">
      <c r="D270" s="27"/>
    </row>
    <row r="271" ht="15.75" customHeight="1">
      <c r="D271" s="27"/>
    </row>
    <row r="272" ht="15.75" customHeight="1">
      <c r="D272" s="27"/>
    </row>
    <row r="273" ht="15.75" customHeight="1">
      <c r="D273" s="27"/>
    </row>
    <row r="274" ht="15.75" customHeight="1">
      <c r="D274" s="27"/>
    </row>
    <row r="275" ht="15.75" customHeight="1">
      <c r="D275" s="27"/>
    </row>
    <row r="276" ht="15.75" customHeight="1">
      <c r="D276" s="27"/>
    </row>
    <row r="277" ht="15.75" customHeight="1">
      <c r="D277" s="27"/>
    </row>
    <row r="278" ht="15.75" customHeight="1">
      <c r="D278" s="27"/>
    </row>
    <row r="279" ht="15.75" customHeight="1">
      <c r="D279" s="27"/>
    </row>
    <row r="280" ht="15.75" customHeight="1">
      <c r="D280" s="27"/>
    </row>
    <row r="281" ht="15.75" customHeight="1">
      <c r="D281" s="27"/>
    </row>
    <row r="282" ht="15.75" customHeight="1">
      <c r="D282" s="27"/>
    </row>
    <row r="283" ht="15.75" customHeight="1">
      <c r="D283" s="27"/>
    </row>
    <row r="284" ht="15.75" customHeight="1">
      <c r="D284" s="27"/>
    </row>
    <row r="285" ht="15.75" customHeight="1">
      <c r="D285" s="27"/>
    </row>
    <row r="286" ht="15.75" customHeight="1">
      <c r="D286" s="27"/>
    </row>
    <row r="287" ht="15.75" customHeight="1">
      <c r="D287" s="27"/>
    </row>
    <row r="288" ht="15.75" customHeight="1">
      <c r="D288" s="27"/>
    </row>
    <row r="289" ht="15.75" customHeight="1">
      <c r="D289" s="27"/>
    </row>
    <row r="290" ht="15.75" customHeight="1">
      <c r="D290" s="27"/>
    </row>
    <row r="291" ht="15.75" customHeight="1">
      <c r="D291" s="27"/>
    </row>
    <row r="292" ht="15.75" customHeight="1">
      <c r="D292" s="27"/>
    </row>
    <row r="293" ht="15.75" customHeight="1">
      <c r="D293" s="27"/>
    </row>
    <row r="294" ht="15.75" customHeight="1">
      <c r="D294" s="27"/>
    </row>
    <row r="295" ht="15.75" customHeight="1">
      <c r="D295" s="27"/>
    </row>
    <row r="296" ht="15.75" customHeight="1">
      <c r="D296" s="27"/>
    </row>
    <row r="297" ht="15.75" customHeight="1">
      <c r="D297" s="27"/>
    </row>
    <row r="298" ht="15.75" customHeight="1">
      <c r="D298" s="27"/>
    </row>
    <row r="299" ht="15.75" customHeight="1">
      <c r="D299" s="27"/>
    </row>
    <row r="300" ht="15.75" customHeight="1">
      <c r="D300" s="27"/>
    </row>
    <row r="301" ht="15.75" customHeight="1">
      <c r="D301" s="27"/>
    </row>
    <row r="302" ht="15.75" customHeight="1">
      <c r="D302" s="27"/>
    </row>
    <row r="303" ht="15.75" customHeight="1">
      <c r="D303" s="27"/>
    </row>
    <row r="304" ht="15.75" customHeight="1">
      <c r="D304" s="27"/>
    </row>
    <row r="305" ht="15.75" customHeight="1">
      <c r="D305" s="27"/>
    </row>
    <row r="306" ht="15.75" customHeight="1">
      <c r="D306" s="27"/>
    </row>
    <row r="307" ht="15.75" customHeight="1">
      <c r="D307" s="27"/>
    </row>
    <row r="308" ht="15.75" customHeight="1">
      <c r="D308" s="27"/>
    </row>
    <row r="309" ht="15.75" customHeight="1">
      <c r="D309" s="27"/>
    </row>
    <row r="310" ht="15.75" customHeight="1">
      <c r="D310" s="27"/>
    </row>
    <row r="311" ht="15.75" customHeight="1">
      <c r="D311" s="27"/>
    </row>
    <row r="312" ht="15.75" customHeight="1">
      <c r="D312" s="27"/>
    </row>
    <row r="313" ht="15.75" customHeight="1">
      <c r="D313" s="27"/>
    </row>
    <row r="314" ht="15.75" customHeight="1">
      <c r="D314" s="27"/>
    </row>
    <row r="315" ht="15.75" customHeight="1">
      <c r="D315" s="27"/>
    </row>
    <row r="316" ht="15.75" customHeight="1">
      <c r="D316" s="27"/>
    </row>
    <row r="317" ht="15.75" customHeight="1">
      <c r="D317" s="27"/>
    </row>
    <row r="318" ht="15.75" customHeight="1">
      <c r="D318" s="27"/>
    </row>
    <row r="319" ht="15.75" customHeight="1">
      <c r="D319" s="27"/>
    </row>
    <row r="320" ht="15.75" customHeight="1">
      <c r="D320" s="27"/>
    </row>
    <row r="321" ht="15.75" customHeight="1">
      <c r="D321" s="27"/>
    </row>
    <row r="322" ht="15.75" customHeight="1">
      <c r="D322" s="27"/>
    </row>
    <row r="323" ht="15.75" customHeight="1">
      <c r="D323" s="27"/>
    </row>
    <row r="324" ht="15.75" customHeight="1">
      <c r="D324" s="27"/>
    </row>
    <row r="325" ht="15.75" customHeight="1">
      <c r="D325" s="27"/>
    </row>
    <row r="326" ht="15.75" customHeight="1">
      <c r="D326" s="27"/>
    </row>
    <row r="327" ht="15.75" customHeight="1">
      <c r="D327" s="27"/>
    </row>
    <row r="328" ht="15.75" customHeight="1">
      <c r="D328" s="27"/>
    </row>
    <row r="329" ht="15.75" customHeight="1">
      <c r="D329" s="27"/>
    </row>
    <row r="330" ht="15.75" customHeight="1">
      <c r="D330" s="27"/>
    </row>
    <row r="331" ht="15.75" customHeight="1">
      <c r="D331" s="27"/>
    </row>
    <row r="332" ht="15.75" customHeight="1">
      <c r="D332" s="27"/>
    </row>
    <row r="333" ht="15.75" customHeight="1">
      <c r="D333" s="27"/>
    </row>
    <row r="334" ht="15.75" customHeight="1">
      <c r="D334" s="27"/>
    </row>
    <row r="335" ht="15.75" customHeight="1">
      <c r="D335" s="27"/>
    </row>
    <row r="336" ht="15.75" customHeight="1">
      <c r="D336" s="27"/>
    </row>
    <row r="337" ht="15.75" customHeight="1">
      <c r="D337" s="27"/>
    </row>
    <row r="338" ht="15.75" customHeight="1">
      <c r="D338" s="27"/>
    </row>
    <row r="339" ht="15.75" customHeight="1">
      <c r="D339" s="27"/>
    </row>
    <row r="340" ht="15.75" customHeight="1">
      <c r="D340" s="27"/>
    </row>
    <row r="341" ht="15.75" customHeight="1">
      <c r="D341" s="27"/>
    </row>
    <row r="342" ht="15.75" customHeight="1">
      <c r="D342" s="27"/>
    </row>
    <row r="343" ht="15.75" customHeight="1">
      <c r="D343" s="50"/>
    </row>
    <row r="344" ht="15.75" customHeight="1">
      <c r="D344" s="50"/>
    </row>
    <row r="345" ht="15.75" customHeight="1">
      <c r="D345" s="50"/>
    </row>
    <row r="346" ht="15.75" customHeight="1">
      <c r="D346" s="50"/>
    </row>
    <row r="347" ht="15.75" customHeight="1">
      <c r="D347" s="50"/>
    </row>
    <row r="348" ht="15.75" customHeight="1">
      <c r="D348" s="50"/>
    </row>
    <row r="349" ht="15.75" customHeight="1">
      <c r="D349" s="50"/>
    </row>
    <row r="350" ht="15.75" customHeight="1">
      <c r="D350" s="50"/>
    </row>
    <row r="351" ht="15.75" customHeight="1">
      <c r="D351" s="50"/>
    </row>
    <row r="352" ht="15.75" customHeight="1">
      <c r="D352" s="50"/>
    </row>
    <row r="353" ht="15.75" customHeight="1">
      <c r="D353" s="50"/>
    </row>
    <row r="354" ht="15.75" customHeight="1">
      <c r="D354" s="50"/>
    </row>
    <row r="355" ht="15.75" customHeight="1">
      <c r="D355" s="50"/>
    </row>
    <row r="356" ht="15.75" customHeight="1">
      <c r="D356" s="50"/>
    </row>
    <row r="357" ht="15.75" customHeight="1">
      <c r="D357" s="50"/>
    </row>
    <row r="358" ht="15.75" customHeight="1">
      <c r="D358" s="50"/>
    </row>
    <row r="359" ht="15.75" customHeight="1">
      <c r="D359" s="50"/>
    </row>
    <row r="360" ht="15.75" customHeight="1">
      <c r="D360" s="50"/>
    </row>
    <row r="361" ht="15.75" customHeight="1">
      <c r="D361" s="50"/>
    </row>
    <row r="362" ht="15.75" customHeight="1">
      <c r="D362" s="50"/>
    </row>
    <row r="363" ht="15.75" customHeight="1">
      <c r="D363" s="50"/>
    </row>
    <row r="364" ht="15.75" customHeight="1">
      <c r="D364" s="50"/>
    </row>
    <row r="365" ht="15.75" customHeight="1">
      <c r="D365" s="50"/>
    </row>
    <row r="366" ht="15.75" customHeight="1">
      <c r="D366" s="50"/>
    </row>
    <row r="367" ht="15.75" customHeight="1">
      <c r="D367" s="50"/>
    </row>
    <row r="368" ht="15.75" customHeight="1">
      <c r="D368" s="50"/>
    </row>
    <row r="369" ht="15.75" customHeight="1">
      <c r="D369" s="50"/>
    </row>
    <row r="370" ht="15.75" customHeight="1">
      <c r="D370" s="50"/>
    </row>
    <row r="371" ht="15.75" customHeight="1">
      <c r="D371" s="50"/>
    </row>
    <row r="372" ht="15.75" customHeight="1">
      <c r="D372" s="50"/>
    </row>
    <row r="373" ht="15.75" customHeight="1">
      <c r="D373" s="50"/>
    </row>
    <row r="374" ht="15.75" customHeight="1">
      <c r="D374" s="50"/>
    </row>
    <row r="375" ht="15.75" customHeight="1">
      <c r="D375" s="50"/>
    </row>
    <row r="376" ht="15.75" customHeight="1">
      <c r="D376" s="50"/>
    </row>
    <row r="377" ht="15.75" customHeight="1">
      <c r="D377" s="50"/>
    </row>
    <row r="378" ht="15.75" customHeight="1">
      <c r="D378" s="50"/>
    </row>
    <row r="379" ht="15.75" customHeight="1">
      <c r="D379" s="50"/>
    </row>
    <row r="380" ht="15.75" customHeight="1">
      <c r="D380" s="50"/>
    </row>
    <row r="381" ht="15.75" customHeight="1">
      <c r="D381" s="50"/>
    </row>
    <row r="382" ht="15.75" customHeight="1">
      <c r="D382" s="50"/>
    </row>
    <row r="383" ht="15.75" customHeight="1">
      <c r="D383" s="50"/>
    </row>
    <row r="384" ht="15.75" customHeight="1">
      <c r="D384" s="50"/>
    </row>
    <row r="385" ht="15.75" customHeight="1">
      <c r="D385" s="50"/>
    </row>
    <row r="386" ht="15.75" customHeight="1">
      <c r="D386" s="50"/>
    </row>
    <row r="387" ht="15.75" customHeight="1">
      <c r="D387" s="50"/>
    </row>
    <row r="388" ht="15.75" customHeight="1">
      <c r="D388" s="50"/>
    </row>
    <row r="389" ht="15.75" customHeight="1">
      <c r="D389" s="50"/>
    </row>
    <row r="390" ht="15.75" customHeight="1">
      <c r="D390" s="50"/>
    </row>
    <row r="391" ht="15.75" customHeight="1">
      <c r="D391" s="50"/>
    </row>
    <row r="392" ht="15.75" customHeight="1">
      <c r="D392" s="50"/>
    </row>
    <row r="393" ht="15.75" customHeight="1">
      <c r="D393" s="50"/>
    </row>
    <row r="394" ht="15.75" customHeight="1">
      <c r="D394" s="50"/>
    </row>
    <row r="395" ht="15.75" customHeight="1">
      <c r="D395" s="50"/>
    </row>
    <row r="396" ht="15.75" customHeight="1">
      <c r="D396" s="50"/>
    </row>
    <row r="397" ht="15.75" customHeight="1">
      <c r="D397" s="50"/>
    </row>
    <row r="398" ht="15.75" customHeight="1">
      <c r="D398" s="50"/>
    </row>
    <row r="399" ht="15.75" customHeight="1">
      <c r="D399" s="50"/>
    </row>
    <row r="400" ht="15.75" customHeight="1">
      <c r="D400" s="50"/>
    </row>
    <row r="401" ht="15.75" customHeight="1">
      <c r="D401" s="50"/>
    </row>
    <row r="402" ht="15.75" customHeight="1">
      <c r="D402" s="50"/>
    </row>
    <row r="403" ht="15.75" customHeight="1">
      <c r="D403" s="50"/>
    </row>
    <row r="404" ht="15.75" customHeight="1">
      <c r="D404" s="50"/>
    </row>
    <row r="405" ht="15.75" customHeight="1">
      <c r="D405" s="50"/>
    </row>
    <row r="406" ht="15.75" customHeight="1">
      <c r="D406" s="50"/>
    </row>
    <row r="407" ht="15.75" customHeight="1">
      <c r="D407" s="50"/>
    </row>
    <row r="408" ht="15.75" customHeight="1">
      <c r="D408" s="50"/>
    </row>
    <row r="409" ht="15.75" customHeight="1">
      <c r="D409" s="50"/>
    </row>
    <row r="410" ht="15.75" customHeight="1">
      <c r="D410" s="50"/>
    </row>
    <row r="411" ht="15.75" customHeight="1">
      <c r="D411" s="50"/>
    </row>
    <row r="412" ht="15.75" customHeight="1">
      <c r="D412" s="50"/>
    </row>
    <row r="413" ht="15.75" customHeight="1">
      <c r="D413" s="50"/>
    </row>
    <row r="414" ht="15.75" customHeight="1">
      <c r="D414" s="50"/>
    </row>
    <row r="415" ht="15.75" customHeight="1">
      <c r="D415" s="50"/>
    </row>
    <row r="416" ht="15.75" customHeight="1">
      <c r="D416" s="50"/>
    </row>
    <row r="417" ht="15.75" customHeight="1">
      <c r="D417" s="50"/>
    </row>
    <row r="418" ht="15.75" customHeight="1">
      <c r="D418" s="50"/>
    </row>
    <row r="419" ht="15.75" customHeight="1">
      <c r="D419" s="50"/>
    </row>
    <row r="420" ht="15.75" customHeight="1">
      <c r="D420" s="50"/>
    </row>
    <row r="421" ht="15.75" customHeight="1">
      <c r="D421" s="50"/>
    </row>
    <row r="422" ht="15.75" customHeight="1">
      <c r="D422" s="50"/>
    </row>
    <row r="423" ht="15.75" customHeight="1">
      <c r="D423" s="50"/>
    </row>
    <row r="424" ht="15.75" customHeight="1">
      <c r="D424" s="50"/>
    </row>
    <row r="425" ht="15.75" customHeight="1">
      <c r="D425" s="50"/>
    </row>
    <row r="426" ht="15.75" customHeight="1">
      <c r="D426" s="50"/>
    </row>
    <row r="427" ht="15.75" customHeight="1">
      <c r="D427" s="50"/>
    </row>
    <row r="428" ht="15.75" customHeight="1">
      <c r="D428" s="50"/>
    </row>
    <row r="429" ht="15.75" customHeight="1">
      <c r="D429" s="50"/>
    </row>
    <row r="430" ht="15.75" customHeight="1">
      <c r="D430" s="50"/>
    </row>
    <row r="431" ht="15.75" customHeight="1">
      <c r="D431" s="50"/>
    </row>
    <row r="432" ht="15.75" customHeight="1">
      <c r="D432" s="50"/>
    </row>
    <row r="433" ht="15.75" customHeight="1">
      <c r="D433" s="50"/>
    </row>
    <row r="434" ht="15.75" customHeight="1">
      <c r="D434" s="50"/>
    </row>
    <row r="435" ht="15.75" customHeight="1">
      <c r="D435" s="50"/>
    </row>
    <row r="436" ht="15.75" customHeight="1">
      <c r="D436" s="50"/>
    </row>
    <row r="437" ht="15.75" customHeight="1">
      <c r="D437" s="50"/>
    </row>
    <row r="438" ht="15.75" customHeight="1">
      <c r="D438" s="50"/>
    </row>
    <row r="439" ht="15.75" customHeight="1">
      <c r="D439" s="50"/>
    </row>
    <row r="440" ht="15.75" customHeight="1">
      <c r="D440" s="50"/>
    </row>
    <row r="441" ht="15.75" customHeight="1">
      <c r="D441" s="50"/>
    </row>
    <row r="442" ht="15.75" customHeight="1">
      <c r="D442" s="50"/>
    </row>
    <row r="443" ht="15.75" customHeight="1">
      <c r="D443" s="50"/>
    </row>
    <row r="444" ht="15.75" customHeight="1">
      <c r="D444" s="50"/>
    </row>
    <row r="445" ht="15.75" customHeight="1">
      <c r="D445" s="50"/>
    </row>
    <row r="446" ht="15.75" customHeight="1">
      <c r="D446" s="50"/>
    </row>
    <row r="447" ht="15.75" customHeight="1">
      <c r="D447" s="50"/>
    </row>
    <row r="448" ht="15.75" customHeight="1">
      <c r="D448" s="50"/>
    </row>
    <row r="449" ht="15.75" customHeight="1">
      <c r="D449" s="50"/>
    </row>
    <row r="450" ht="15.75" customHeight="1">
      <c r="D450" s="50"/>
    </row>
    <row r="451" ht="15.75" customHeight="1">
      <c r="D451" s="50"/>
    </row>
    <row r="452" ht="15.75" customHeight="1">
      <c r="D452" s="50"/>
    </row>
    <row r="453" ht="15.75" customHeight="1">
      <c r="D453" s="50"/>
    </row>
    <row r="454" ht="15.75" customHeight="1">
      <c r="D454" s="50"/>
    </row>
    <row r="455" ht="15.75" customHeight="1">
      <c r="D455" s="50"/>
    </row>
    <row r="456" ht="15.75" customHeight="1">
      <c r="D456" s="50"/>
    </row>
    <row r="457" ht="15.75" customHeight="1">
      <c r="D457" s="50"/>
    </row>
    <row r="458" ht="15.75" customHeight="1">
      <c r="D458" s="50"/>
    </row>
    <row r="459" ht="15.75" customHeight="1">
      <c r="D459" s="50"/>
    </row>
    <row r="460" ht="15.75" customHeight="1">
      <c r="D460" s="50"/>
    </row>
    <row r="461" ht="15.75" customHeight="1">
      <c r="D461" s="50"/>
    </row>
    <row r="462" ht="15.75" customHeight="1">
      <c r="D462" s="50"/>
    </row>
    <row r="463" ht="15.75" customHeight="1">
      <c r="D463" s="50"/>
    </row>
    <row r="464" ht="15.75" customHeight="1">
      <c r="D464" s="50"/>
    </row>
    <row r="465" ht="15.75" customHeight="1">
      <c r="D465" s="50"/>
    </row>
    <row r="466" ht="15.75" customHeight="1">
      <c r="D466" s="50"/>
    </row>
    <row r="467" ht="15.75" customHeight="1">
      <c r="D467" s="50"/>
    </row>
    <row r="468" ht="15.75" customHeight="1">
      <c r="D468" s="50"/>
    </row>
    <row r="469" ht="15.75" customHeight="1">
      <c r="D469" s="50"/>
    </row>
    <row r="470" ht="15.75" customHeight="1">
      <c r="D470" s="50"/>
    </row>
    <row r="471" ht="15.75" customHeight="1">
      <c r="D471" s="50"/>
    </row>
    <row r="472" ht="15.75" customHeight="1">
      <c r="D472" s="50"/>
    </row>
    <row r="473" ht="15.75" customHeight="1">
      <c r="D473" s="50"/>
    </row>
    <row r="474" ht="15.75" customHeight="1">
      <c r="D474" s="50"/>
    </row>
    <row r="475" ht="15.75" customHeight="1">
      <c r="D475" s="50"/>
    </row>
    <row r="476" ht="15.75" customHeight="1">
      <c r="D476" s="50"/>
    </row>
    <row r="477" ht="15.75" customHeight="1">
      <c r="D477" s="50"/>
    </row>
    <row r="478" ht="15.75" customHeight="1">
      <c r="D478" s="50"/>
    </row>
    <row r="479" ht="15.75" customHeight="1">
      <c r="D479" s="50"/>
    </row>
    <row r="480" ht="15.75" customHeight="1">
      <c r="D480" s="50"/>
    </row>
    <row r="481" ht="15.75" customHeight="1">
      <c r="D481" s="50"/>
    </row>
    <row r="482" ht="15.75" customHeight="1">
      <c r="D482" s="50"/>
    </row>
    <row r="483" ht="15.75" customHeight="1">
      <c r="D483" s="50"/>
    </row>
    <row r="484" ht="15.75" customHeight="1">
      <c r="D484" s="50"/>
    </row>
    <row r="485" ht="15.75" customHeight="1">
      <c r="D485" s="50"/>
    </row>
    <row r="486" ht="15.75" customHeight="1">
      <c r="D486" s="50"/>
    </row>
    <row r="487" ht="15.75" customHeight="1">
      <c r="D487" s="50"/>
    </row>
    <row r="488" ht="15.75" customHeight="1">
      <c r="D488" s="50"/>
    </row>
    <row r="489" ht="15.75" customHeight="1">
      <c r="D489" s="50"/>
    </row>
    <row r="490" ht="15.75" customHeight="1">
      <c r="D490" s="50"/>
    </row>
    <row r="491" ht="15.75" customHeight="1">
      <c r="D491" s="50"/>
    </row>
    <row r="492" ht="15.75" customHeight="1">
      <c r="D492" s="50"/>
    </row>
    <row r="493" ht="15.75" customHeight="1">
      <c r="D493" s="50"/>
    </row>
    <row r="494" ht="15.75" customHeight="1">
      <c r="D494" s="50"/>
    </row>
    <row r="495" ht="15.75" customHeight="1">
      <c r="D495" s="50"/>
    </row>
    <row r="496" ht="15.75" customHeight="1">
      <c r="D496" s="50"/>
    </row>
    <row r="497" ht="15.75" customHeight="1">
      <c r="D497" s="50"/>
    </row>
    <row r="498" ht="15.75" customHeight="1">
      <c r="D498" s="50"/>
    </row>
    <row r="499" ht="15.75" customHeight="1">
      <c r="D499" s="50"/>
    </row>
    <row r="500" ht="15.75" customHeight="1">
      <c r="D500" s="50"/>
    </row>
    <row r="501" ht="15.75" customHeight="1">
      <c r="D501" s="50"/>
    </row>
    <row r="502" ht="15.75" customHeight="1">
      <c r="D502" s="50"/>
    </row>
    <row r="503" ht="15.75" customHeight="1">
      <c r="D503" s="50"/>
    </row>
    <row r="504" ht="15.75" customHeight="1">
      <c r="D504" s="50"/>
    </row>
    <row r="505" ht="15.75" customHeight="1">
      <c r="D505" s="50"/>
    </row>
    <row r="506" ht="15.75" customHeight="1">
      <c r="D506" s="50"/>
    </row>
    <row r="507" ht="15.75" customHeight="1">
      <c r="D507" s="50"/>
    </row>
    <row r="508" ht="15.75" customHeight="1">
      <c r="D508" s="50"/>
    </row>
    <row r="509" ht="15.75" customHeight="1">
      <c r="D509" s="50"/>
    </row>
    <row r="510" ht="15.75" customHeight="1">
      <c r="D510" s="50"/>
    </row>
    <row r="511" ht="15.75" customHeight="1">
      <c r="D511" s="50"/>
    </row>
    <row r="512" ht="15.75" customHeight="1">
      <c r="D512" s="50"/>
    </row>
    <row r="513" ht="15.75" customHeight="1">
      <c r="D513" s="50"/>
    </row>
    <row r="514" ht="15.75" customHeight="1">
      <c r="D514" s="50"/>
    </row>
    <row r="515" ht="15.75" customHeight="1">
      <c r="D515" s="50"/>
    </row>
    <row r="516" ht="15.75" customHeight="1">
      <c r="D516" s="50"/>
    </row>
    <row r="517" ht="15.75" customHeight="1">
      <c r="D517" s="50"/>
    </row>
    <row r="518" ht="15.75" customHeight="1">
      <c r="D518" s="50"/>
    </row>
    <row r="519" ht="15.75" customHeight="1">
      <c r="D519" s="50"/>
    </row>
    <row r="520" ht="15.75" customHeight="1">
      <c r="D520" s="50"/>
    </row>
    <row r="521" ht="15.75" customHeight="1">
      <c r="D521" s="50"/>
    </row>
    <row r="522" ht="15.75" customHeight="1">
      <c r="D522" s="50"/>
    </row>
    <row r="523" ht="15.75" customHeight="1">
      <c r="D523" s="50"/>
    </row>
    <row r="524" ht="15.75" customHeight="1">
      <c r="D524" s="50"/>
    </row>
    <row r="525" ht="15.75" customHeight="1">
      <c r="D525" s="50"/>
    </row>
    <row r="526" ht="15.75" customHeight="1">
      <c r="D526" s="50"/>
    </row>
    <row r="527" ht="15.75" customHeight="1">
      <c r="D527" s="50"/>
    </row>
    <row r="528" ht="15.75" customHeight="1">
      <c r="D528" s="50"/>
    </row>
    <row r="529" ht="15.75" customHeight="1">
      <c r="D529" s="50"/>
    </row>
    <row r="530" ht="15.75" customHeight="1">
      <c r="D530" s="50"/>
    </row>
    <row r="531" ht="15.75" customHeight="1">
      <c r="D531" s="50"/>
    </row>
    <row r="532" ht="15.75" customHeight="1">
      <c r="D532" s="50"/>
    </row>
    <row r="533" ht="15.75" customHeight="1">
      <c r="D533" s="50"/>
    </row>
    <row r="534" ht="15.75" customHeight="1">
      <c r="D534" s="50"/>
    </row>
    <row r="535" ht="15.75" customHeight="1">
      <c r="D535" s="50"/>
    </row>
    <row r="536" ht="15.75" customHeight="1">
      <c r="D536" s="50"/>
    </row>
    <row r="537" ht="15.75" customHeight="1">
      <c r="D537" s="50"/>
    </row>
    <row r="538" ht="15.75" customHeight="1">
      <c r="D538" s="50"/>
    </row>
    <row r="539" ht="15.75" customHeight="1">
      <c r="D539" s="50"/>
    </row>
    <row r="540" ht="15.75" customHeight="1">
      <c r="D540" s="50"/>
    </row>
    <row r="541" ht="15.75" customHeight="1">
      <c r="D541" s="50"/>
    </row>
    <row r="542" ht="15.75" customHeight="1">
      <c r="D542" s="50"/>
    </row>
    <row r="543" ht="15.75" customHeight="1">
      <c r="D543" s="50"/>
    </row>
    <row r="544" ht="15.75" customHeight="1">
      <c r="D544" s="50"/>
    </row>
    <row r="545" ht="15.75" customHeight="1">
      <c r="D545" s="50"/>
    </row>
    <row r="546" ht="15.75" customHeight="1">
      <c r="D546" s="50"/>
    </row>
    <row r="547" ht="15.75" customHeight="1">
      <c r="D547" s="50"/>
    </row>
    <row r="548" ht="15.75" customHeight="1">
      <c r="D548" s="50"/>
    </row>
    <row r="549" ht="15.75" customHeight="1">
      <c r="D549" s="50"/>
    </row>
    <row r="550" ht="15.75" customHeight="1">
      <c r="D550" s="50"/>
    </row>
    <row r="551" ht="15.75" customHeight="1">
      <c r="D551" s="50"/>
    </row>
    <row r="552" ht="15.75" customHeight="1">
      <c r="D552" s="50"/>
    </row>
    <row r="553" ht="15.75" customHeight="1">
      <c r="D553" s="50"/>
    </row>
    <row r="554" ht="15.75" customHeight="1">
      <c r="D554" s="50"/>
    </row>
    <row r="555" ht="15.75" customHeight="1">
      <c r="D555" s="50"/>
    </row>
    <row r="556" ht="15.75" customHeight="1">
      <c r="D556" s="50"/>
    </row>
    <row r="557" ht="15.75" customHeight="1">
      <c r="D557" s="50"/>
    </row>
    <row r="558" ht="15.75" customHeight="1">
      <c r="D558" s="50"/>
    </row>
    <row r="559" ht="15.75" customHeight="1">
      <c r="D559" s="50"/>
    </row>
    <row r="560" ht="15.75" customHeight="1">
      <c r="D560" s="50"/>
    </row>
    <row r="561" ht="15.75" customHeight="1">
      <c r="D561" s="50"/>
    </row>
    <row r="562" ht="15.75" customHeight="1">
      <c r="D562" s="50"/>
    </row>
    <row r="563" ht="15.75" customHeight="1">
      <c r="D563" s="50"/>
    </row>
    <row r="564" ht="15.75" customHeight="1">
      <c r="D564" s="50"/>
    </row>
    <row r="565" ht="15.75" customHeight="1">
      <c r="D565" s="50"/>
    </row>
    <row r="566" ht="15.75" customHeight="1">
      <c r="D566" s="50"/>
    </row>
    <row r="567" ht="15.75" customHeight="1">
      <c r="D567" s="50"/>
    </row>
    <row r="568" ht="15.75" customHeight="1">
      <c r="D568" s="50"/>
    </row>
    <row r="569" ht="15.75" customHeight="1">
      <c r="D569" s="50"/>
    </row>
    <row r="570" ht="15.75" customHeight="1">
      <c r="D570" s="50"/>
    </row>
    <row r="571" ht="15.75" customHeight="1">
      <c r="D571" s="50"/>
    </row>
    <row r="572" ht="15.75" customHeight="1">
      <c r="D572" s="50"/>
    </row>
    <row r="573" ht="15.75" customHeight="1">
      <c r="D573" s="50"/>
    </row>
    <row r="574" ht="15.75" customHeight="1">
      <c r="D574" s="50"/>
    </row>
    <row r="575" ht="15.75" customHeight="1">
      <c r="D575" s="50"/>
    </row>
    <row r="576" ht="15.75" customHeight="1">
      <c r="D576" s="50"/>
    </row>
    <row r="577" ht="15.75" customHeight="1">
      <c r="D577" s="50"/>
    </row>
    <row r="578" ht="15.75" customHeight="1">
      <c r="D578" s="50"/>
    </row>
    <row r="579" ht="15.75" customHeight="1">
      <c r="D579" s="50"/>
    </row>
    <row r="580" ht="15.75" customHeight="1">
      <c r="D580" s="50"/>
    </row>
    <row r="581" ht="15.75" customHeight="1">
      <c r="D581" s="50"/>
    </row>
    <row r="582" ht="15.75" customHeight="1">
      <c r="D582" s="50"/>
    </row>
    <row r="583" ht="15.75" customHeight="1">
      <c r="D583" s="50"/>
    </row>
    <row r="584" ht="15.75" customHeight="1">
      <c r="D584" s="50"/>
    </row>
    <row r="585" ht="15.75" customHeight="1">
      <c r="D585" s="50"/>
    </row>
    <row r="586" ht="15.75" customHeight="1">
      <c r="D586" s="50"/>
    </row>
    <row r="587" ht="15.75" customHeight="1">
      <c r="D587" s="50"/>
    </row>
    <row r="588" ht="15.75" customHeight="1">
      <c r="D588" s="50"/>
    </row>
    <row r="589" ht="15.75" customHeight="1">
      <c r="D589" s="50"/>
    </row>
    <row r="590" ht="15.75" customHeight="1">
      <c r="D590" s="50"/>
    </row>
    <row r="591" ht="15.75" customHeight="1">
      <c r="D591" s="50"/>
    </row>
    <row r="592" ht="15.75" customHeight="1">
      <c r="D592" s="50"/>
    </row>
    <row r="593" ht="15.75" customHeight="1">
      <c r="D593" s="50"/>
    </row>
    <row r="594" ht="15.75" customHeight="1">
      <c r="D594" s="50"/>
    </row>
    <row r="595" ht="15.75" customHeight="1">
      <c r="D595" s="50"/>
    </row>
    <row r="596" ht="15.75" customHeight="1">
      <c r="D596" s="50"/>
    </row>
    <row r="597" ht="15.75" customHeight="1">
      <c r="D597" s="50"/>
    </row>
    <row r="598" ht="15.75" customHeight="1">
      <c r="D598" s="50"/>
    </row>
    <row r="599" ht="15.75" customHeight="1">
      <c r="D599" s="50"/>
    </row>
    <row r="600" ht="15.75" customHeight="1">
      <c r="D600" s="50"/>
    </row>
    <row r="601" ht="15.75" customHeight="1">
      <c r="D601" s="50"/>
    </row>
    <row r="602" ht="15.75" customHeight="1">
      <c r="D602" s="50"/>
    </row>
    <row r="603" ht="15.75" customHeight="1">
      <c r="D603" s="50"/>
    </row>
    <row r="604" ht="15.75" customHeight="1">
      <c r="D604" s="50"/>
    </row>
    <row r="605" ht="15.75" customHeight="1">
      <c r="D605" s="50"/>
    </row>
    <row r="606" ht="15.75" customHeight="1">
      <c r="D606" s="50"/>
    </row>
    <row r="607" ht="15.75" customHeight="1">
      <c r="D607" s="50"/>
    </row>
    <row r="608" ht="15.75" customHeight="1">
      <c r="D608" s="50"/>
    </row>
    <row r="609" ht="15.75" customHeight="1">
      <c r="D609" s="50"/>
    </row>
    <row r="610" ht="15.75" customHeight="1">
      <c r="D610" s="50"/>
    </row>
    <row r="611" ht="15.75" customHeight="1">
      <c r="D611" s="50"/>
    </row>
    <row r="612" ht="15.75" customHeight="1">
      <c r="D612" s="50"/>
    </row>
    <row r="613" ht="15.75" customHeight="1">
      <c r="D613" s="50"/>
    </row>
    <row r="614" ht="15.75" customHeight="1">
      <c r="D614" s="50"/>
    </row>
    <row r="615" ht="15.75" customHeight="1">
      <c r="D615" s="50"/>
    </row>
    <row r="616" ht="15.75" customHeight="1">
      <c r="D616" s="50"/>
    </row>
    <row r="617" ht="15.75" customHeight="1">
      <c r="D617" s="50"/>
    </row>
    <row r="618" ht="15.75" customHeight="1">
      <c r="D618" s="50"/>
    </row>
    <row r="619" ht="15.75" customHeight="1">
      <c r="D619" s="50"/>
    </row>
    <row r="620" ht="15.75" customHeight="1">
      <c r="D620" s="50"/>
    </row>
    <row r="621" ht="15.75" customHeight="1">
      <c r="D621" s="50"/>
    </row>
    <row r="622" ht="15.75" customHeight="1">
      <c r="D622" s="50"/>
    </row>
    <row r="623" ht="15.75" customHeight="1">
      <c r="D623" s="50"/>
    </row>
    <row r="624" ht="15.75" customHeight="1">
      <c r="D624" s="50"/>
    </row>
    <row r="625" ht="15.75" customHeight="1">
      <c r="D625" s="50"/>
    </row>
    <row r="626" ht="15.75" customHeight="1">
      <c r="D626" s="50"/>
    </row>
    <row r="627" ht="15.75" customHeight="1">
      <c r="D627" s="50"/>
    </row>
    <row r="628" ht="15.75" customHeight="1">
      <c r="D628" s="50"/>
    </row>
    <row r="629" ht="15.75" customHeight="1">
      <c r="D629" s="50"/>
    </row>
    <row r="630" ht="15.75" customHeight="1">
      <c r="D630" s="50"/>
    </row>
    <row r="631" ht="15.75" customHeight="1">
      <c r="D631" s="50"/>
    </row>
    <row r="632" ht="15.75" customHeight="1">
      <c r="D632" s="50"/>
    </row>
    <row r="633" ht="15.75" customHeight="1">
      <c r="D633" s="50"/>
    </row>
    <row r="634" ht="15.75" customHeight="1">
      <c r="D634" s="50"/>
    </row>
    <row r="635" ht="15.75" customHeight="1">
      <c r="D635" s="50"/>
    </row>
    <row r="636" ht="15.75" customHeight="1">
      <c r="D636" s="50"/>
    </row>
    <row r="637" ht="15.75" customHeight="1">
      <c r="D637" s="50"/>
    </row>
    <row r="638" ht="15.75" customHeight="1">
      <c r="D638" s="50"/>
    </row>
    <row r="639" ht="15.75" customHeight="1">
      <c r="D639" s="50"/>
    </row>
    <row r="640" ht="15.75" customHeight="1">
      <c r="D640" s="50"/>
    </row>
    <row r="641" ht="15.75" customHeight="1">
      <c r="D641" s="50"/>
    </row>
    <row r="642" ht="15.75" customHeight="1">
      <c r="D642" s="50"/>
    </row>
    <row r="643" ht="15.75" customHeight="1">
      <c r="D643" s="50"/>
    </row>
    <row r="644" ht="15.75" customHeight="1">
      <c r="D644" s="50"/>
    </row>
    <row r="645" ht="15.75" customHeight="1">
      <c r="D645" s="50"/>
    </row>
    <row r="646" ht="15.75" customHeight="1">
      <c r="D646" s="50"/>
    </row>
    <row r="647" ht="15.75" customHeight="1">
      <c r="D647" s="50"/>
    </row>
    <row r="648" ht="15.75" customHeight="1">
      <c r="D648" s="50"/>
    </row>
    <row r="649" ht="15.75" customHeight="1">
      <c r="D649" s="50"/>
    </row>
    <row r="650" ht="15.75" customHeight="1">
      <c r="D650" s="50"/>
    </row>
    <row r="651" ht="15.75" customHeight="1">
      <c r="D651" s="50"/>
    </row>
    <row r="652" ht="15.75" customHeight="1">
      <c r="D652" s="50"/>
    </row>
    <row r="653" ht="15.75" customHeight="1">
      <c r="D653" s="50"/>
    </row>
    <row r="654" ht="15.75" customHeight="1">
      <c r="D654" s="50"/>
    </row>
    <row r="655" ht="15.75" customHeight="1">
      <c r="D655" s="50"/>
    </row>
    <row r="656" ht="15.75" customHeight="1">
      <c r="D656" s="50"/>
    </row>
    <row r="657" ht="15.75" customHeight="1">
      <c r="D657" s="50"/>
    </row>
    <row r="658" ht="15.75" customHeight="1">
      <c r="D658" s="50"/>
    </row>
    <row r="659" ht="15.75" customHeight="1">
      <c r="D659" s="50"/>
    </row>
    <row r="660" ht="15.75" customHeight="1">
      <c r="D660" s="50"/>
    </row>
    <row r="661" ht="15.75" customHeight="1">
      <c r="D661" s="50"/>
    </row>
    <row r="662" ht="15.75" customHeight="1">
      <c r="D662" s="50"/>
    </row>
    <row r="663" ht="15.75" customHeight="1">
      <c r="D663" s="50"/>
    </row>
    <row r="664" ht="15.75" customHeight="1">
      <c r="D664" s="50"/>
    </row>
    <row r="665" ht="15.75" customHeight="1">
      <c r="D665" s="50"/>
    </row>
    <row r="666" ht="15.75" customHeight="1">
      <c r="D666" s="50"/>
    </row>
    <row r="667" ht="15.75" customHeight="1">
      <c r="D667" s="50"/>
    </row>
    <row r="668" ht="15.75" customHeight="1">
      <c r="D668" s="50"/>
    </row>
    <row r="669" ht="15.75" customHeight="1">
      <c r="D669" s="50"/>
    </row>
    <row r="670" ht="15.75" customHeight="1">
      <c r="D670" s="50"/>
    </row>
    <row r="671" ht="15.75" customHeight="1">
      <c r="D671" s="50"/>
    </row>
    <row r="672" ht="15.75" customHeight="1">
      <c r="D672" s="50"/>
    </row>
    <row r="673" ht="15.75" customHeight="1">
      <c r="D673" s="50"/>
    </row>
    <row r="674" ht="15.75" customHeight="1">
      <c r="D674" s="50"/>
    </row>
    <row r="675" ht="15.75" customHeight="1">
      <c r="D675" s="50"/>
    </row>
    <row r="676" ht="15.75" customHeight="1">
      <c r="D676" s="50"/>
    </row>
    <row r="677" ht="15.75" customHeight="1">
      <c r="D677" s="50"/>
    </row>
    <row r="678" ht="15.75" customHeight="1">
      <c r="D678" s="50"/>
    </row>
    <row r="679" ht="15.75" customHeight="1">
      <c r="D679" s="50"/>
    </row>
    <row r="680" ht="15.75" customHeight="1">
      <c r="D680" s="50"/>
    </row>
    <row r="681" ht="15.75" customHeight="1">
      <c r="D681" s="50"/>
    </row>
    <row r="682" ht="15.75" customHeight="1">
      <c r="D682" s="50"/>
    </row>
    <row r="683" ht="15.75" customHeight="1">
      <c r="D683" s="50"/>
    </row>
    <row r="684" ht="15.75" customHeight="1">
      <c r="D684" s="50"/>
    </row>
    <row r="685" ht="15.75" customHeight="1">
      <c r="D685" s="50"/>
    </row>
    <row r="686" ht="15.75" customHeight="1">
      <c r="D686" s="50"/>
    </row>
    <row r="687" ht="15.75" customHeight="1">
      <c r="D687" s="50"/>
    </row>
    <row r="688" ht="15.75" customHeight="1">
      <c r="D688" s="50"/>
    </row>
    <row r="689" ht="15.75" customHeight="1">
      <c r="D689" s="50"/>
    </row>
    <row r="690" ht="15.75" customHeight="1">
      <c r="D690" s="50"/>
    </row>
    <row r="691" ht="15.75" customHeight="1">
      <c r="D691" s="50"/>
    </row>
    <row r="692" ht="15.75" customHeight="1">
      <c r="D692" s="50"/>
    </row>
    <row r="693" ht="15.75" customHeight="1">
      <c r="D693" s="50"/>
    </row>
    <row r="694" ht="15.75" customHeight="1">
      <c r="D694" s="50"/>
    </row>
    <row r="695" ht="15.75" customHeight="1">
      <c r="D695" s="50"/>
    </row>
    <row r="696" ht="15.75" customHeight="1">
      <c r="D696" s="50"/>
    </row>
    <row r="697" ht="15.75" customHeight="1">
      <c r="D697" s="50"/>
    </row>
    <row r="698" ht="15.75" customHeight="1">
      <c r="D698" s="50"/>
    </row>
    <row r="699" ht="15.75" customHeight="1">
      <c r="D699" s="50"/>
    </row>
    <row r="700" ht="15.75" customHeight="1">
      <c r="D700" s="50"/>
    </row>
    <row r="701" ht="15.75" customHeight="1">
      <c r="D701" s="50"/>
    </row>
    <row r="702" ht="15.75" customHeight="1">
      <c r="D702" s="50"/>
    </row>
    <row r="703" ht="15.75" customHeight="1">
      <c r="D703" s="50"/>
    </row>
    <row r="704" ht="15.75" customHeight="1">
      <c r="D704" s="50"/>
    </row>
    <row r="705" ht="15.75" customHeight="1">
      <c r="D705" s="50"/>
    </row>
    <row r="706" ht="15.75" customHeight="1">
      <c r="D706" s="50"/>
    </row>
    <row r="707" ht="15.75" customHeight="1">
      <c r="D707" s="50"/>
    </row>
    <row r="708" ht="15.75" customHeight="1">
      <c r="D708" s="50"/>
    </row>
    <row r="709" ht="15.75" customHeight="1">
      <c r="D709" s="50"/>
    </row>
    <row r="710" ht="15.75" customHeight="1">
      <c r="D710" s="50"/>
    </row>
    <row r="711" ht="15.75" customHeight="1">
      <c r="D711" s="50"/>
    </row>
    <row r="712" ht="15.75" customHeight="1">
      <c r="D712" s="50"/>
    </row>
    <row r="713" ht="15.75" customHeight="1">
      <c r="D713" s="50"/>
    </row>
    <row r="714" ht="15.75" customHeight="1">
      <c r="D714" s="50"/>
    </row>
    <row r="715" ht="15.75" customHeight="1">
      <c r="D715" s="50"/>
    </row>
    <row r="716" ht="15.75" customHeight="1">
      <c r="D716" s="50"/>
    </row>
    <row r="717" ht="15.75" customHeight="1">
      <c r="D717" s="50"/>
    </row>
    <row r="718" ht="15.75" customHeight="1">
      <c r="D718" s="50"/>
    </row>
    <row r="719" ht="15.75" customHeight="1">
      <c r="D719" s="50"/>
    </row>
    <row r="720" ht="15.75" customHeight="1">
      <c r="D720" s="50"/>
    </row>
    <row r="721" ht="15.75" customHeight="1">
      <c r="D721" s="50"/>
    </row>
    <row r="722" ht="15.75" customHeight="1">
      <c r="D722" s="50"/>
    </row>
    <row r="723" ht="15.75" customHeight="1">
      <c r="D723" s="50"/>
    </row>
    <row r="724" ht="15.75" customHeight="1">
      <c r="D724" s="50"/>
    </row>
    <row r="725" ht="15.75" customHeight="1">
      <c r="D725" s="50"/>
    </row>
    <row r="726" ht="15.75" customHeight="1">
      <c r="D726" s="50"/>
    </row>
    <row r="727" ht="15.75" customHeight="1">
      <c r="D727" s="50"/>
    </row>
    <row r="728" ht="15.75" customHeight="1">
      <c r="D728" s="50"/>
    </row>
    <row r="729" ht="15.75" customHeight="1">
      <c r="D729" s="50"/>
    </row>
    <row r="730" ht="15.75" customHeight="1">
      <c r="D730" s="50"/>
    </row>
    <row r="731" ht="15.75" customHeight="1">
      <c r="D731" s="50"/>
    </row>
    <row r="732" ht="15.75" customHeight="1">
      <c r="D732" s="50"/>
    </row>
    <row r="733" ht="15.75" customHeight="1">
      <c r="D733" s="50"/>
    </row>
    <row r="734" ht="15.75" customHeight="1">
      <c r="D734" s="50"/>
    </row>
    <row r="735" ht="15.75" customHeight="1">
      <c r="D735" s="50"/>
    </row>
    <row r="736" ht="15.75" customHeight="1">
      <c r="D736" s="50"/>
    </row>
    <row r="737" ht="15.75" customHeight="1">
      <c r="D737" s="50"/>
    </row>
    <row r="738" ht="15.75" customHeight="1">
      <c r="D738" s="50"/>
    </row>
    <row r="739" ht="15.75" customHeight="1">
      <c r="D739" s="50"/>
    </row>
    <row r="740" ht="15.75" customHeight="1">
      <c r="D740" s="50"/>
    </row>
    <row r="741" ht="15.75" customHeight="1">
      <c r="D741" s="50"/>
    </row>
    <row r="742" ht="15.75" customHeight="1">
      <c r="D742" s="50"/>
    </row>
    <row r="743" ht="15.75" customHeight="1">
      <c r="D743" s="50"/>
    </row>
    <row r="744" ht="15.75" customHeight="1">
      <c r="D744" s="50"/>
    </row>
    <row r="745" ht="15.75" customHeight="1">
      <c r="D745" s="50"/>
    </row>
    <row r="746" ht="15.75" customHeight="1">
      <c r="D746" s="50"/>
    </row>
    <row r="747" ht="15.75" customHeight="1">
      <c r="D747" s="50"/>
    </row>
    <row r="748" ht="15.75" customHeight="1">
      <c r="D748" s="50"/>
    </row>
    <row r="749" ht="15.75" customHeight="1">
      <c r="D749" s="50"/>
    </row>
    <row r="750" ht="15.75" customHeight="1">
      <c r="D750" s="50"/>
    </row>
    <row r="751" ht="15.75" customHeight="1">
      <c r="D751" s="50"/>
    </row>
    <row r="752" ht="15.75" customHeight="1">
      <c r="D752" s="50"/>
    </row>
    <row r="753" ht="15.75" customHeight="1">
      <c r="D753" s="50"/>
    </row>
    <row r="754" ht="15.75" customHeight="1">
      <c r="D754" s="50"/>
    </row>
    <row r="755" ht="15.75" customHeight="1">
      <c r="D755" s="50"/>
    </row>
    <row r="756" ht="15.75" customHeight="1">
      <c r="D756" s="50"/>
    </row>
    <row r="757" ht="15.75" customHeight="1">
      <c r="D757" s="50"/>
    </row>
    <row r="758" ht="15.75" customHeight="1">
      <c r="D758" s="50"/>
    </row>
    <row r="759" ht="15.75" customHeight="1">
      <c r="D759" s="50"/>
    </row>
    <row r="760" ht="15.75" customHeight="1">
      <c r="D760" s="50"/>
    </row>
    <row r="761" ht="15.75" customHeight="1">
      <c r="D761" s="50"/>
    </row>
    <row r="762" ht="15.75" customHeight="1">
      <c r="D762" s="50"/>
    </row>
    <row r="763" ht="15.75" customHeight="1">
      <c r="D763" s="50"/>
    </row>
    <row r="764" ht="15.75" customHeight="1">
      <c r="D764" s="50"/>
    </row>
    <row r="765" ht="15.75" customHeight="1">
      <c r="D765" s="50"/>
    </row>
    <row r="766" ht="15.75" customHeight="1">
      <c r="D766" s="50"/>
    </row>
    <row r="767" ht="15.75" customHeight="1">
      <c r="D767" s="50"/>
    </row>
    <row r="768" ht="15.75" customHeight="1">
      <c r="D768" s="50"/>
    </row>
    <row r="769" ht="15.75" customHeight="1">
      <c r="D769" s="50"/>
    </row>
    <row r="770" ht="15.75" customHeight="1">
      <c r="D770" s="50"/>
    </row>
    <row r="771" ht="15.75" customHeight="1">
      <c r="D771" s="50"/>
    </row>
    <row r="772" ht="15.75" customHeight="1">
      <c r="D772" s="50"/>
    </row>
    <row r="773" ht="15.75" customHeight="1">
      <c r="D773" s="50"/>
    </row>
    <row r="774" ht="15.75" customHeight="1">
      <c r="D774" s="50"/>
    </row>
    <row r="775" ht="15.75" customHeight="1">
      <c r="D775" s="50"/>
    </row>
    <row r="776" ht="15.75" customHeight="1">
      <c r="D776" s="50"/>
    </row>
    <row r="777" ht="15.75" customHeight="1">
      <c r="D777" s="50"/>
    </row>
    <row r="778" ht="15.75" customHeight="1">
      <c r="D778" s="50"/>
    </row>
    <row r="779" ht="15.75" customHeight="1">
      <c r="D779" s="50"/>
    </row>
    <row r="780" ht="15.75" customHeight="1">
      <c r="D780" s="50"/>
    </row>
    <row r="781" ht="15.75" customHeight="1">
      <c r="D781" s="50"/>
    </row>
    <row r="782" ht="15.75" customHeight="1">
      <c r="D782" s="50"/>
    </row>
    <row r="783" ht="15.75" customHeight="1">
      <c r="D783" s="50"/>
    </row>
    <row r="784" ht="15.75" customHeight="1">
      <c r="D784" s="50"/>
    </row>
    <row r="785" ht="15.75" customHeight="1">
      <c r="D785" s="50"/>
    </row>
    <row r="786" ht="15.75" customHeight="1">
      <c r="D786" s="50"/>
    </row>
    <row r="787" ht="15.75" customHeight="1">
      <c r="D787" s="50"/>
    </row>
    <row r="788" ht="15.75" customHeight="1">
      <c r="D788" s="50"/>
    </row>
    <row r="789" ht="15.75" customHeight="1">
      <c r="D789" s="50"/>
    </row>
    <row r="790" ht="15.75" customHeight="1">
      <c r="D790" s="50"/>
    </row>
    <row r="791" ht="15.75" customHeight="1">
      <c r="D791" s="50"/>
    </row>
    <row r="792" ht="15.75" customHeight="1">
      <c r="D792" s="50"/>
    </row>
    <row r="793" ht="15.75" customHeight="1">
      <c r="D793" s="50"/>
    </row>
    <row r="794" ht="15.75" customHeight="1">
      <c r="D794" s="50"/>
    </row>
    <row r="795" ht="15.75" customHeight="1">
      <c r="D795" s="50"/>
    </row>
    <row r="796" ht="15.75" customHeight="1">
      <c r="D796" s="50"/>
    </row>
    <row r="797" ht="15.75" customHeight="1">
      <c r="D797" s="50"/>
    </row>
    <row r="798" ht="15.75" customHeight="1">
      <c r="D798" s="50"/>
    </row>
    <row r="799" ht="15.75" customHeight="1">
      <c r="D799" s="50"/>
    </row>
    <row r="800" ht="15.75" customHeight="1">
      <c r="D800" s="50"/>
    </row>
    <row r="801" ht="15.75" customHeight="1">
      <c r="D801" s="50"/>
    </row>
    <row r="802" ht="15.75" customHeight="1">
      <c r="D802" s="50"/>
    </row>
    <row r="803" ht="15.75" customHeight="1">
      <c r="D803" s="50"/>
    </row>
    <row r="804" ht="15.75" customHeight="1">
      <c r="D804" s="50"/>
    </row>
    <row r="805" ht="15.75" customHeight="1">
      <c r="D805" s="50"/>
    </row>
    <row r="806" ht="15.75" customHeight="1">
      <c r="D806" s="50"/>
    </row>
    <row r="807" ht="15.75" customHeight="1">
      <c r="D807" s="50"/>
    </row>
    <row r="808" ht="15.75" customHeight="1">
      <c r="D808" s="50"/>
    </row>
    <row r="809" ht="15.75" customHeight="1">
      <c r="D809" s="50"/>
    </row>
    <row r="810" ht="15.75" customHeight="1">
      <c r="D810" s="50"/>
    </row>
    <row r="811" ht="15.75" customHeight="1">
      <c r="D811" s="50"/>
    </row>
    <row r="812" ht="15.75" customHeight="1">
      <c r="D812" s="50"/>
    </row>
    <row r="813" ht="15.75" customHeight="1">
      <c r="D813" s="50"/>
    </row>
    <row r="814" ht="15.75" customHeight="1">
      <c r="D814" s="50"/>
    </row>
    <row r="815" ht="15.75" customHeight="1">
      <c r="D815" s="50"/>
    </row>
    <row r="816" ht="15.75" customHeight="1">
      <c r="D816" s="50"/>
    </row>
    <row r="817" ht="15.75" customHeight="1">
      <c r="D817" s="50"/>
    </row>
    <row r="818" ht="15.75" customHeight="1">
      <c r="D818" s="50"/>
    </row>
    <row r="819" ht="15.75" customHeight="1">
      <c r="D819" s="50"/>
    </row>
    <row r="820" ht="15.75" customHeight="1">
      <c r="D820" s="50"/>
    </row>
    <row r="821" ht="15.75" customHeight="1">
      <c r="D821" s="50"/>
    </row>
    <row r="822" ht="15.75" customHeight="1">
      <c r="D822" s="50"/>
    </row>
    <row r="823" ht="15.75" customHeight="1">
      <c r="D823" s="50"/>
    </row>
    <row r="824" ht="15.75" customHeight="1">
      <c r="D824" s="50"/>
    </row>
    <row r="825" ht="15.75" customHeight="1">
      <c r="D825" s="50"/>
    </row>
    <row r="826" ht="15.75" customHeight="1">
      <c r="D826" s="50"/>
    </row>
    <row r="827" ht="15.75" customHeight="1">
      <c r="D827" s="50"/>
    </row>
    <row r="828" ht="15.75" customHeight="1">
      <c r="D828" s="50"/>
    </row>
    <row r="829" ht="15.75" customHeight="1">
      <c r="D829" s="50"/>
    </row>
    <row r="830" ht="15.75" customHeight="1">
      <c r="D830" s="50"/>
    </row>
    <row r="831" ht="15.75" customHeight="1">
      <c r="D831" s="50"/>
    </row>
    <row r="832" ht="15.75" customHeight="1">
      <c r="D832" s="50"/>
    </row>
    <row r="833" ht="15.75" customHeight="1">
      <c r="D833" s="50"/>
    </row>
    <row r="834" ht="15.75" customHeight="1">
      <c r="D834" s="50"/>
    </row>
    <row r="835" ht="15.75" customHeight="1">
      <c r="D835" s="50"/>
    </row>
    <row r="836" ht="15.75" customHeight="1">
      <c r="D836" s="50"/>
    </row>
    <row r="837" ht="15.75" customHeight="1">
      <c r="D837" s="50"/>
    </row>
    <row r="838" ht="15.75" customHeight="1">
      <c r="D838" s="50"/>
    </row>
    <row r="839" ht="15.75" customHeight="1">
      <c r="D839" s="50"/>
    </row>
    <row r="840" ht="15.75" customHeight="1">
      <c r="D840" s="50"/>
    </row>
    <row r="841" ht="15.75" customHeight="1">
      <c r="D841" s="50"/>
    </row>
    <row r="842" ht="15.75" customHeight="1">
      <c r="D842" s="50"/>
    </row>
    <row r="843" ht="15.75" customHeight="1">
      <c r="D843" s="50"/>
    </row>
    <row r="844" ht="15.75" customHeight="1">
      <c r="D844" s="50"/>
    </row>
    <row r="845" ht="15.75" customHeight="1">
      <c r="D845" s="50"/>
    </row>
    <row r="846" ht="15.75" customHeight="1">
      <c r="D846" s="50"/>
    </row>
    <row r="847" ht="15.75" customHeight="1">
      <c r="D847" s="50"/>
    </row>
    <row r="848" ht="15.75" customHeight="1">
      <c r="D848" s="50"/>
    </row>
    <row r="849" ht="15.75" customHeight="1">
      <c r="D849" s="50"/>
    </row>
    <row r="850" ht="15.75" customHeight="1">
      <c r="D850" s="50"/>
    </row>
    <row r="851" ht="15.75" customHeight="1">
      <c r="D851" s="50"/>
    </row>
    <row r="852" ht="15.75" customHeight="1">
      <c r="D852" s="50"/>
    </row>
    <row r="853" ht="15.75" customHeight="1">
      <c r="D853" s="50"/>
    </row>
    <row r="854" ht="15.75" customHeight="1">
      <c r="D854" s="50"/>
    </row>
    <row r="855" ht="15.75" customHeight="1">
      <c r="D855" s="50"/>
    </row>
    <row r="856" ht="15.75" customHeight="1">
      <c r="D856" s="50"/>
    </row>
    <row r="857" ht="15.75" customHeight="1">
      <c r="D857" s="50"/>
    </row>
    <row r="858" ht="15.75" customHeight="1">
      <c r="D858" s="50"/>
    </row>
    <row r="859" ht="15.75" customHeight="1">
      <c r="D859" s="50"/>
    </row>
    <row r="860" ht="15.75" customHeight="1">
      <c r="D860" s="50"/>
    </row>
    <row r="861" ht="15.75" customHeight="1">
      <c r="D861" s="50"/>
    </row>
    <row r="862" ht="15.75" customHeight="1">
      <c r="D862" s="50"/>
    </row>
    <row r="863" ht="15.75" customHeight="1">
      <c r="D863" s="50"/>
    </row>
    <row r="864" ht="15.75" customHeight="1">
      <c r="D864" s="50"/>
    </row>
    <row r="865" ht="15.75" customHeight="1">
      <c r="D865" s="50"/>
    </row>
    <row r="866" ht="15.75" customHeight="1">
      <c r="D866" s="50"/>
    </row>
    <row r="867" ht="15.75" customHeight="1">
      <c r="D867" s="50"/>
    </row>
    <row r="868" ht="15.75" customHeight="1">
      <c r="D868" s="50"/>
    </row>
    <row r="869" ht="15.75" customHeight="1">
      <c r="D869" s="50"/>
    </row>
    <row r="870" ht="15.75" customHeight="1">
      <c r="D870" s="50"/>
    </row>
    <row r="871" ht="15.75" customHeight="1">
      <c r="D871" s="50"/>
    </row>
    <row r="872" ht="15.75" customHeight="1">
      <c r="D872" s="50"/>
    </row>
    <row r="873" ht="15.75" customHeight="1">
      <c r="D873" s="50"/>
    </row>
    <row r="874" ht="15.75" customHeight="1">
      <c r="D874" s="50"/>
    </row>
    <row r="875" ht="15.75" customHeight="1">
      <c r="D875" s="50"/>
    </row>
    <row r="876" ht="15.75" customHeight="1">
      <c r="D876" s="50"/>
    </row>
    <row r="877" ht="15.75" customHeight="1">
      <c r="D877" s="50"/>
    </row>
    <row r="878" ht="15.75" customHeight="1">
      <c r="D878" s="50"/>
    </row>
    <row r="879" ht="15.75" customHeight="1">
      <c r="D879" s="50"/>
    </row>
    <row r="880" ht="15.75" customHeight="1">
      <c r="D880" s="50"/>
    </row>
    <row r="881" ht="15.75" customHeight="1">
      <c r="D881" s="50"/>
    </row>
    <row r="882" ht="15.75" customHeight="1">
      <c r="D882" s="50"/>
    </row>
    <row r="883" ht="15.75" customHeight="1">
      <c r="D883" s="50"/>
    </row>
    <row r="884" ht="15.75" customHeight="1">
      <c r="D884" s="50"/>
    </row>
    <row r="885" ht="15.75" customHeight="1">
      <c r="D885" s="50"/>
    </row>
    <row r="886" ht="15.75" customHeight="1">
      <c r="D886" s="50"/>
    </row>
    <row r="887" ht="15.75" customHeight="1">
      <c r="D887" s="50"/>
    </row>
    <row r="888" ht="15.75" customHeight="1">
      <c r="D888" s="50"/>
    </row>
    <row r="889" ht="15.75" customHeight="1">
      <c r="D889" s="50"/>
    </row>
    <row r="890" ht="15.75" customHeight="1">
      <c r="D890" s="50"/>
    </row>
    <row r="891" ht="15.75" customHeight="1">
      <c r="D891" s="50"/>
    </row>
    <row r="892" ht="15.75" customHeight="1">
      <c r="D892" s="50"/>
    </row>
    <row r="893" ht="15.75" customHeight="1">
      <c r="D893" s="50"/>
    </row>
    <row r="894" ht="15.75" customHeight="1">
      <c r="D894" s="50"/>
    </row>
    <row r="895" ht="15.75" customHeight="1">
      <c r="D895" s="50"/>
    </row>
    <row r="896" ht="15.75" customHeight="1">
      <c r="D896" s="50"/>
    </row>
    <row r="897" ht="15.75" customHeight="1">
      <c r="D897" s="50"/>
    </row>
    <row r="898" ht="15.75" customHeight="1">
      <c r="D898" s="50"/>
    </row>
    <row r="899" ht="15.75" customHeight="1">
      <c r="D899" s="50"/>
    </row>
    <row r="900" ht="15.75" customHeight="1">
      <c r="D900" s="50"/>
    </row>
    <row r="901" ht="15.75" customHeight="1">
      <c r="D901" s="50"/>
    </row>
    <row r="902" ht="15.75" customHeight="1">
      <c r="D902" s="50"/>
    </row>
    <row r="903" ht="15.75" customHeight="1">
      <c r="D903" s="50"/>
    </row>
    <row r="904" ht="15.75" customHeight="1">
      <c r="D904" s="50"/>
    </row>
    <row r="905" ht="15.75" customHeight="1">
      <c r="D905" s="50"/>
    </row>
    <row r="906" ht="15.75" customHeight="1">
      <c r="D906" s="50"/>
    </row>
    <row r="907" ht="15.75" customHeight="1">
      <c r="D907" s="50"/>
    </row>
    <row r="908" ht="15.75" customHeight="1">
      <c r="D908" s="50"/>
    </row>
    <row r="909" ht="15.75" customHeight="1">
      <c r="D909" s="50"/>
    </row>
    <row r="910" ht="15.75" customHeight="1">
      <c r="D910" s="50"/>
    </row>
    <row r="911" ht="15.75" customHeight="1">
      <c r="D911" s="50"/>
    </row>
    <row r="912" ht="15.75" customHeight="1">
      <c r="D912" s="50"/>
    </row>
    <row r="913" ht="15.75" customHeight="1">
      <c r="D913" s="50"/>
    </row>
    <row r="914" ht="15.75" customHeight="1">
      <c r="D914" s="50"/>
    </row>
    <row r="915" ht="15.75" customHeight="1">
      <c r="D915" s="50"/>
    </row>
    <row r="916" ht="15.75" customHeight="1">
      <c r="D916" s="50"/>
    </row>
    <row r="917" ht="15.75" customHeight="1">
      <c r="D917" s="50"/>
    </row>
    <row r="918" ht="15.75" customHeight="1">
      <c r="D918" s="50"/>
    </row>
    <row r="919" ht="15.75" customHeight="1">
      <c r="D919" s="50"/>
    </row>
    <row r="920" ht="15.75" customHeight="1">
      <c r="D920" s="50"/>
    </row>
    <row r="921" ht="15.75" customHeight="1">
      <c r="D921" s="50"/>
    </row>
    <row r="922" ht="15.75" customHeight="1">
      <c r="D922" s="50"/>
    </row>
    <row r="923" ht="15.75" customHeight="1">
      <c r="D923" s="50"/>
    </row>
    <row r="924" ht="15.75" customHeight="1">
      <c r="D924" s="50"/>
    </row>
    <row r="925" ht="15.75" customHeight="1">
      <c r="D925" s="50"/>
    </row>
    <row r="926" ht="15.75" customHeight="1">
      <c r="D926" s="50"/>
    </row>
    <row r="927" ht="15.75" customHeight="1">
      <c r="D927" s="50"/>
    </row>
    <row r="928" ht="15.75" customHeight="1">
      <c r="D928" s="50"/>
    </row>
    <row r="929" ht="15.75" customHeight="1">
      <c r="D929" s="50"/>
    </row>
    <row r="930" ht="15.75" customHeight="1">
      <c r="D930" s="50"/>
    </row>
    <row r="931" ht="15.75" customHeight="1">
      <c r="D931" s="50"/>
    </row>
    <row r="932" ht="15.75" customHeight="1">
      <c r="D932" s="50"/>
    </row>
    <row r="933" ht="15.75" customHeight="1">
      <c r="D933" s="50"/>
    </row>
    <row r="934" ht="15.75" customHeight="1">
      <c r="D934" s="50"/>
    </row>
    <row r="935" ht="15.75" customHeight="1">
      <c r="D935" s="50"/>
    </row>
    <row r="936" ht="15.75" customHeight="1">
      <c r="D936" s="50"/>
    </row>
    <row r="937" ht="15.75" customHeight="1">
      <c r="D937" s="50"/>
    </row>
    <row r="938" ht="15.75" customHeight="1">
      <c r="D938" s="50"/>
    </row>
    <row r="939" ht="15.75" customHeight="1">
      <c r="D939" s="50"/>
    </row>
    <row r="940" ht="15.75" customHeight="1">
      <c r="D940" s="50"/>
    </row>
    <row r="941" ht="15.75" customHeight="1">
      <c r="D941" s="50"/>
    </row>
    <row r="942" ht="15.75" customHeight="1">
      <c r="D942" s="50"/>
    </row>
    <row r="943" ht="15.75" customHeight="1">
      <c r="D943" s="50"/>
    </row>
    <row r="944" ht="15.75" customHeight="1">
      <c r="D944" s="50"/>
    </row>
    <row r="945" ht="15.75" customHeight="1">
      <c r="D945" s="50"/>
    </row>
    <row r="946" ht="15.75" customHeight="1">
      <c r="D946" s="50"/>
    </row>
    <row r="947" ht="15.75" customHeight="1">
      <c r="D947" s="50"/>
    </row>
    <row r="948" ht="15.75" customHeight="1">
      <c r="D948" s="50"/>
    </row>
    <row r="949" ht="15.75" customHeight="1">
      <c r="D949" s="50"/>
    </row>
    <row r="950" ht="15.75" customHeight="1">
      <c r="D950" s="50"/>
    </row>
    <row r="951" ht="15.75" customHeight="1">
      <c r="D951" s="50"/>
    </row>
    <row r="952" ht="15.75" customHeight="1">
      <c r="D952" s="50"/>
    </row>
    <row r="953" ht="15.75" customHeight="1">
      <c r="D953" s="50"/>
    </row>
    <row r="954" ht="15.75" customHeight="1">
      <c r="D954" s="50"/>
    </row>
    <row r="955" ht="15.75" customHeight="1">
      <c r="D955" s="50"/>
    </row>
    <row r="956" ht="15.75" customHeight="1">
      <c r="D956" s="50"/>
    </row>
    <row r="957" ht="15.75" customHeight="1">
      <c r="D957" s="50"/>
    </row>
    <row r="958" ht="15.75" customHeight="1">
      <c r="D958" s="50"/>
    </row>
    <row r="959" ht="15.75" customHeight="1">
      <c r="D959" s="50"/>
    </row>
    <row r="960" ht="15.75" customHeight="1">
      <c r="D960" s="50"/>
    </row>
    <row r="961" ht="15.75" customHeight="1">
      <c r="D961" s="50"/>
    </row>
    <row r="962" ht="15.75" customHeight="1">
      <c r="D962" s="50"/>
    </row>
    <row r="963" ht="15.75" customHeight="1">
      <c r="D963" s="50"/>
    </row>
    <row r="964" ht="15.75" customHeight="1">
      <c r="D964" s="50"/>
    </row>
    <row r="965" ht="15.75" customHeight="1">
      <c r="D965" s="50"/>
    </row>
    <row r="966" ht="15.75" customHeight="1">
      <c r="D966" s="50"/>
    </row>
    <row r="967" ht="15.75" customHeight="1">
      <c r="D967" s="50"/>
    </row>
    <row r="968" ht="15.75" customHeight="1">
      <c r="D968" s="50"/>
    </row>
    <row r="969" ht="15.75" customHeight="1">
      <c r="D969" s="50"/>
    </row>
    <row r="970" ht="15.75" customHeight="1">
      <c r="D970" s="50"/>
    </row>
    <row r="971" ht="15.75" customHeight="1">
      <c r="D971" s="50"/>
    </row>
    <row r="972" ht="15.75" customHeight="1">
      <c r="D972" s="50"/>
    </row>
    <row r="973" ht="15.75" customHeight="1">
      <c r="D973" s="50"/>
    </row>
    <row r="974" ht="15.75" customHeight="1">
      <c r="D974" s="50"/>
    </row>
    <row r="975" ht="15.75" customHeight="1">
      <c r="D975" s="50"/>
    </row>
    <row r="976" ht="15.75" customHeight="1">
      <c r="D976" s="50"/>
    </row>
    <row r="977" ht="15.75" customHeight="1">
      <c r="D977" s="50"/>
    </row>
    <row r="978" ht="15.75" customHeight="1">
      <c r="D978" s="50"/>
    </row>
    <row r="979" ht="15.75" customHeight="1">
      <c r="D979" s="50"/>
    </row>
    <row r="980" ht="15.75" customHeight="1">
      <c r="D980" s="50"/>
    </row>
    <row r="981" ht="15.75" customHeight="1">
      <c r="D981" s="50"/>
    </row>
    <row r="982" ht="15.75" customHeight="1">
      <c r="D982" s="50"/>
    </row>
    <row r="983" ht="15.75" customHeight="1">
      <c r="D983" s="50"/>
    </row>
    <row r="984" ht="15.75" customHeight="1">
      <c r="D984" s="50"/>
    </row>
    <row r="985" ht="15.75" customHeight="1">
      <c r="D985" s="50"/>
    </row>
    <row r="986" ht="15.75" customHeight="1">
      <c r="D986" s="50"/>
    </row>
    <row r="987" ht="15.75" customHeight="1">
      <c r="D987" s="50"/>
    </row>
    <row r="988" ht="15.75" customHeight="1">
      <c r="D988" s="50"/>
    </row>
    <row r="989" ht="15.75" customHeight="1">
      <c r="D989" s="50"/>
    </row>
    <row r="990" ht="15.75" customHeight="1">
      <c r="D990" s="50"/>
    </row>
    <row r="991" ht="15.75" customHeight="1">
      <c r="D991" s="50"/>
    </row>
    <row r="992" ht="15.75" customHeight="1">
      <c r="D992" s="50"/>
    </row>
    <row r="993" ht="15.75" customHeight="1">
      <c r="D993" s="50"/>
    </row>
    <row r="994" ht="15.75" customHeight="1">
      <c r="D994" s="50"/>
    </row>
    <row r="995" ht="15.75" customHeight="1">
      <c r="D995" s="50"/>
    </row>
    <row r="996" ht="15.75" customHeight="1">
      <c r="D996" s="50"/>
    </row>
    <row r="997" ht="15.75" customHeight="1">
      <c r="D997" s="50"/>
    </row>
    <row r="998" ht="15.75" customHeight="1">
      <c r="D998" s="50"/>
    </row>
    <row r="999" ht="15.75" customHeight="1">
      <c r="D999" s="50"/>
    </row>
    <row r="1000" ht="15.75" customHeight="1">
      <c r="D1000" s="50"/>
    </row>
  </sheetData>
  <mergeCells count="2">
    <mergeCell ref="A1:D1"/>
    <mergeCell ref="E1:F1"/>
  </mergeCells>
  <dataValidations>
    <dataValidation type="list" allowBlank="1" sqref="D3:D36 D39:D1000">
      <formula1>"Hard to Reach,Conflict Area,High Number of Unimmunized Children,High Number of Zero Dose Children"</formula1>
    </dataValidation>
  </dataValidations>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6.0"/>
    <col customWidth="1" min="2" max="2" width="24.38"/>
    <col customWidth="1" min="3" max="3" width="24.5"/>
    <col customWidth="1" min="4" max="4" width="37.38"/>
    <col customWidth="1" min="5" max="5" width="30.5"/>
    <col customWidth="1" min="6" max="26" width="14.5"/>
  </cols>
  <sheetData>
    <row r="1" ht="15.75" customHeight="1">
      <c r="A1" s="80" t="s">
        <v>265</v>
      </c>
      <c r="B1" s="80" t="s">
        <v>266</v>
      </c>
      <c r="C1" s="80" t="s">
        <v>267</v>
      </c>
      <c r="D1" s="80" t="s">
        <v>268</v>
      </c>
      <c r="E1" s="80" t="s">
        <v>269</v>
      </c>
      <c r="F1" s="80" t="s">
        <v>270</v>
      </c>
      <c r="G1" s="80" t="s">
        <v>271</v>
      </c>
      <c r="H1" s="80" t="s">
        <v>272</v>
      </c>
      <c r="I1" s="80" t="s">
        <v>273</v>
      </c>
      <c r="J1" s="80" t="s">
        <v>274</v>
      </c>
      <c r="K1" s="81"/>
      <c r="L1" s="81"/>
      <c r="M1" s="81"/>
      <c r="N1" s="81"/>
      <c r="O1" s="81"/>
      <c r="P1" s="81"/>
      <c r="Q1" s="81"/>
      <c r="R1" s="81"/>
      <c r="S1" s="81"/>
      <c r="T1" s="81"/>
      <c r="U1" s="81"/>
      <c r="V1" s="81"/>
      <c r="W1" s="81"/>
      <c r="X1" s="81"/>
      <c r="Y1" s="81"/>
      <c r="Z1" s="81"/>
    </row>
    <row r="2" ht="15.75" customHeight="1">
      <c r="A2" s="82" t="s">
        <v>275</v>
      </c>
      <c r="B2" s="83" t="s">
        <v>276</v>
      </c>
      <c r="C2" s="83" t="s">
        <v>277</v>
      </c>
      <c r="D2" s="84" t="s">
        <v>278</v>
      </c>
      <c r="E2" s="83" t="s">
        <v>279</v>
      </c>
      <c r="F2" s="83" t="s">
        <v>280</v>
      </c>
      <c r="G2" s="84"/>
      <c r="H2" s="84"/>
      <c r="I2" s="84"/>
      <c r="J2" s="83" t="s">
        <v>281</v>
      </c>
      <c r="K2" s="81"/>
      <c r="L2" s="81"/>
      <c r="M2" s="81"/>
      <c r="N2" s="81"/>
      <c r="O2" s="81"/>
      <c r="P2" s="81"/>
      <c r="Q2" s="81"/>
      <c r="R2" s="81"/>
      <c r="S2" s="81"/>
      <c r="T2" s="81"/>
      <c r="U2" s="81"/>
      <c r="V2" s="81"/>
      <c r="W2" s="81"/>
      <c r="X2" s="81"/>
      <c r="Y2" s="81"/>
      <c r="Z2" s="81"/>
    </row>
    <row r="3" ht="15.75" customHeight="1">
      <c r="A3" s="85"/>
      <c r="B3" s="85"/>
      <c r="C3" s="85"/>
      <c r="D3" s="86" t="s">
        <v>282</v>
      </c>
      <c r="E3" s="85"/>
      <c r="F3" s="85"/>
      <c r="G3" s="86"/>
      <c r="H3" s="86"/>
      <c r="I3" s="86"/>
      <c r="J3" s="85"/>
      <c r="K3" s="81"/>
      <c r="L3" s="81"/>
      <c r="M3" s="81"/>
      <c r="N3" s="81"/>
      <c r="O3" s="81"/>
      <c r="P3" s="81"/>
      <c r="Q3" s="81"/>
      <c r="R3" s="81"/>
      <c r="S3" s="81"/>
      <c r="T3" s="81"/>
      <c r="U3" s="81"/>
      <c r="V3" s="81"/>
      <c r="W3" s="81"/>
      <c r="X3" s="81"/>
      <c r="Y3" s="81"/>
      <c r="Z3" s="81"/>
    </row>
    <row r="4" ht="15.75" customHeight="1">
      <c r="A4" s="85"/>
      <c r="B4" s="85"/>
      <c r="C4" s="85"/>
      <c r="D4" s="84" t="s">
        <v>283</v>
      </c>
      <c r="E4" s="85"/>
      <c r="F4" s="85"/>
      <c r="G4" s="84"/>
      <c r="H4" s="84"/>
      <c r="I4" s="84"/>
      <c r="J4" s="85"/>
      <c r="K4" s="81"/>
      <c r="L4" s="81"/>
      <c r="M4" s="81"/>
      <c r="N4" s="81"/>
      <c r="O4" s="81"/>
      <c r="P4" s="81"/>
      <c r="Q4" s="81"/>
      <c r="R4" s="81"/>
      <c r="S4" s="81"/>
      <c r="T4" s="81"/>
      <c r="U4" s="81"/>
      <c r="V4" s="81"/>
      <c r="W4" s="81"/>
      <c r="X4" s="81"/>
      <c r="Y4" s="81"/>
      <c r="Z4" s="81"/>
    </row>
    <row r="5" ht="15.75" customHeight="1">
      <c r="A5" s="85"/>
      <c r="B5" s="85"/>
      <c r="C5" s="85"/>
      <c r="D5" s="86" t="s">
        <v>284</v>
      </c>
      <c r="E5" s="85"/>
      <c r="F5" s="85"/>
      <c r="G5" s="86"/>
      <c r="H5" s="86"/>
      <c r="I5" s="86"/>
      <c r="J5" s="85"/>
      <c r="K5" s="81"/>
      <c r="L5" s="81"/>
      <c r="M5" s="81"/>
      <c r="N5" s="81"/>
      <c r="O5" s="81"/>
      <c r="P5" s="81"/>
      <c r="Q5" s="81"/>
      <c r="R5" s="81"/>
      <c r="S5" s="81"/>
      <c r="T5" s="81"/>
      <c r="U5" s="81"/>
      <c r="V5" s="81"/>
      <c r="W5" s="81"/>
      <c r="X5" s="81"/>
      <c r="Y5" s="81"/>
      <c r="Z5" s="81"/>
    </row>
    <row r="6" ht="15.75" customHeight="1">
      <c r="A6" s="85"/>
      <c r="B6" s="85"/>
      <c r="C6" s="85"/>
      <c r="D6" s="84" t="s">
        <v>285</v>
      </c>
      <c r="E6" s="85"/>
      <c r="F6" s="85"/>
      <c r="G6" s="84"/>
      <c r="H6" s="84"/>
      <c r="I6" s="84"/>
      <c r="J6" s="85"/>
      <c r="K6" s="81"/>
      <c r="L6" s="81"/>
      <c r="M6" s="81"/>
      <c r="N6" s="81"/>
      <c r="O6" s="81"/>
      <c r="P6" s="81"/>
      <c r="Q6" s="81"/>
      <c r="R6" s="81"/>
      <c r="S6" s="81"/>
      <c r="T6" s="81"/>
      <c r="U6" s="81"/>
      <c r="V6" s="81"/>
      <c r="W6" s="81"/>
      <c r="X6" s="81"/>
      <c r="Y6" s="81"/>
      <c r="Z6" s="81"/>
    </row>
    <row r="7" ht="15.75" customHeight="1">
      <c r="A7" s="85"/>
      <c r="B7" s="85"/>
      <c r="C7" s="85"/>
      <c r="D7" s="86" t="s">
        <v>286</v>
      </c>
      <c r="E7" s="85"/>
      <c r="F7" s="85"/>
      <c r="G7" s="86"/>
      <c r="H7" s="86"/>
      <c r="I7" s="86"/>
      <c r="J7" s="85"/>
      <c r="K7" s="81"/>
      <c r="L7" s="81"/>
      <c r="M7" s="81"/>
      <c r="N7" s="81"/>
      <c r="O7" s="81"/>
      <c r="P7" s="81"/>
      <c r="Q7" s="81"/>
      <c r="R7" s="81"/>
      <c r="S7" s="81"/>
      <c r="T7" s="81"/>
      <c r="U7" s="81"/>
      <c r="V7" s="81"/>
      <c r="W7" s="81"/>
      <c r="X7" s="81"/>
      <c r="Y7" s="81"/>
      <c r="Z7" s="81"/>
    </row>
    <row r="8" ht="15.75" customHeight="1">
      <c r="A8" s="85"/>
      <c r="B8" s="85"/>
      <c r="C8" s="85"/>
      <c r="D8" s="87" t="s">
        <v>287</v>
      </c>
      <c r="E8" s="85"/>
      <c r="F8" s="85"/>
      <c r="G8" s="84"/>
      <c r="H8" s="84"/>
      <c r="I8" s="84"/>
      <c r="J8" s="85"/>
      <c r="K8" s="81"/>
      <c r="L8" s="81"/>
      <c r="M8" s="81"/>
      <c r="N8" s="81"/>
      <c r="O8" s="81"/>
      <c r="P8" s="81"/>
      <c r="Q8" s="81"/>
      <c r="R8" s="81"/>
      <c r="S8" s="81"/>
      <c r="T8" s="81"/>
      <c r="U8" s="81"/>
      <c r="V8" s="81"/>
      <c r="W8" s="81"/>
      <c r="X8" s="81"/>
      <c r="Y8" s="81"/>
      <c r="Z8" s="81"/>
    </row>
    <row r="9" ht="15.75" customHeight="1">
      <c r="A9" s="85"/>
      <c r="B9" s="85"/>
      <c r="C9" s="85"/>
      <c r="D9" s="86" t="s">
        <v>288</v>
      </c>
      <c r="E9" s="88"/>
      <c r="F9" s="85"/>
      <c r="G9" s="86"/>
      <c r="H9" s="86"/>
      <c r="I9" s="86"/>
      <c r="J9" s="85"/>
      <c r="K9" s="81"/>
      <c r="L9" s="81"/>
      <c r="M9" s="81"/>
      <c r="N9" s="81"/>
      <c r="O9" s="81"/>
      <c r="P9" s="81"/>
      <c r="Q9" s="81"/>
      <c r="R9" s="81"/>
      <c r="S9" s="81"/>
      <c r="T9" s="81"/>
      <c r="U9" s="81"/>
      <c r="V9" s="81"/>
      <c r="W9" s="81"/>
      <c r="X9" s="81"/>
      <c r="Y9" s="81"/>
      <c r="Z9" s="81"/>
    </row>
    <row r="10" ht="15.75" customHeight="1">
      <c r="A10" s="85"/>
      <c r="B10" s="88"/>
      <c r="C10" s="88"/>
      <c r="D10" s="87" t="s">
        <v>289</v>
      </c>
      <c r="E10" s="84" t="s">
        <v>290</v>
      </c>
      <c r="F10" s="85"/>
      <c r="G10" s="84"/>
      <c r="H10" s="84"/>
      <c r="I10" s="84"/>
      <c r="J10" s="85"/>
      <c r="K10" s="81"/>
      <c r="L10" s="81"/>
      <c r="M10" s="81"/>
      <c r="N10" s="81"/>
      <c r="O10" s="81"/>
      <c r="P10" s="81"/>
      <c r="Q10" s="81"/>
      <c r="R10" s="81"/>
      <c r="S10" s="81"/>
      <c r="T10" s="81"/>
      <c r="U10" s="81"/>
      <c r="V10" s="81"/>
      <c r="W10" s="81"/>
      <c r="X10" s="81"/>
      <c r="Y10" s="81"/>
      <c r="Z10" s="81"/>
    </row>
    <row r="11" ht="68.25" customHeight="1">
      <c r="A11" s="85"/>
      <c r="B11" s="89" t="s">
        <v>291</v>
      </c>
      <c r="C11" s="89" t="s">
        <v>292</v>
      </c>
      <c r="D11" s="86" t="s">
        <v>293</v>
      </c>
      <c r="E11" s="89" t="s">
        <v>294</v>
      </c>
      <c r="F11" s="85"/>
      <c r="G11" s="86"/>
      <c r="H11" s="86"/>
      <c r="I11" s="86"/>
      <c r="J11" s="85"/>
      <c r="K11" s="81"/>
      <c r="L11" s="81"/>
      <c r="M11" s="81"/>
      <c r="N11" s="81"/>
      <c r="O11" s="81"/>
      <c r="P11" s="81"/>
      <c r="Q11" s="81"/>
      <c r="R11" s="81"/>
      <c r="S11" s="81"/>
      <c r="T11" s="81"/>
      <c r="U11" s="81"/>
      <c r="V11" s="81"/>
      <c r="W11" s="81"/>
      <c r="X11" s="81"/>
      <c r="Y11" s="81"/>
      <c r="Z11" s="81"/>
    </row>
    <row r="12" ht="70.5" customHeight="1">
      <c r="A12" s="85"/>
      <c r="B12" s="85"/>
      <c r="C12" s="85"/>
      <c r="D12" s="84" t="s">
        <v>295</v>
      </c>
      <c r="E12" s="85"/>
      <c r="F12" s="85"/>
      <c r="G12" s="84"/>
      <c r="H12" s="84"/>
      <c r="I12" s="84"/>
      <c r="J12" s="85"/>
      <c r="K12" s="81"/>
      <c r="L12" s="81"/>
      <c r="M12" s="81"/>
      <c r="N12" s="81"/>
      <c r="O12" s="81"/>
      <c r="P12" s="81"/>
      <c r="Q12" s="81"/>
      <c r="R12" s="81"/>
      <c r="S12" s="81"/>
      <c r="T12" s="81"/>
      <c r="U12" s="81"/>
      <c r="V12" s="81"/>
      <c r="W12" s="81"/>
      <c r="X12" s="81"/>
      <c r="Y12" s="81"/>
      <c r="Z12" s="81"/>
    </row>
    <row r="13" ht="74.25" customHeight="1">
      <c r="A13" s="85"/>
      <c r="B13" s="90"/>
      <c r="C13" s="85"/>
      <c r="D13" s="86" t="s">
        <v>296</v>
      </c>
      <c r="E13" s="88"/>
      <c r="F13" s="85"/>
      <c r="G13" s="86"/>
      <c r="H13" s="86"/>
      <c r="I13" s="86"/>
      <c r="J13" s="85"/>
      <c r="K13" s="81"/>
      <c r="L13" s="81"/>
      <c r="M13" s="81"/>
      <c r="N13" s="81"/>
      <c r="O13" s="81"/>
      <c r="P13" s="81"/>
      <c r="Q13" s="81"/>
      <c r="R13" s="81"/>
      <c r="S13" s="81"/>
      <c r="T13" s="81"/>
      <c r="U13" s="81"/>
      <c r="V13" s="81"/>
      <c r="W13" s="81"/>
      <c r="X13" s="81"/>
      <c r="Y13" s="81"/>
      <c r="Z13" s="81"/>
    </row>
    <row r="14" ht="82.5" customHeight="1">
      <c r="A14" s="85"/>
      <c r="B14" s="91" t="s">
        <v>297</v>
      </c>
      <c r="C14" s="85"/>
      <c r="D14" s="87" t="s">
        <v>298</v>
      </c>
      <c r="E14" s="84" t="s">
        <v>299</v>
      </c>
      <c r="F14" s="85"/>
      <c r="G14" s="84"/>
      <c r="H14" s="84"/>
      <c r="I14" s="84"/>
      <c r="J14" s="85"/>
      <c r="K14" s="81"/>
      <c r="L14" s="81"/>
      <c r="M14" s="81"/>
      <c r="N14" s="81"/>
      <c r="O14" s="81"/>
      <c r="P14" s="81"/>
      <c r="Q14" s="81"/>
      <c r="R14" s="81"/>
      <c r="S14" s="81"/>
      <c r="T14" s="81"/>
      <c r="U14" s="81"/>
      <c r="V14" s="81"/>
      <c r="W14" s="81"/>
      <c r="X14" s="81"/>
      <c r="Y14" s="81"/>
      <c r="Z14" s="81"/>
    </row>
    <row r="15" ht="21.75" customHeight="1">
      <c r="A15" s="85"/>
      <c r="B15" s="85"/>
      <c r="C15" s="85"/>
      <c r="D15" s="92" t="s">
        <v>300</v>
      </c>
      <c r="E15" s="89" t="s">
        <v>299</v>
      </c>
      <c r="F15" s="85"/>
      <c r="G15" s="86"/>
      <c r="H15" s="86"/>
      <c r="I15" s="86"/>
      <c r="J15" s="85"/>
      <c r="K15" s="81"/>
      <c r="L15" s="81"/>
      <c r="M15" s="81"/>
      <c r="N15" s="81"/>
      <c r="O15" s="81"/>
      <c r="P15" s="81"/>
      <c r="Q15" s="81"/>
      <c r="R15" s="81"/>
      <c r="S15" s="81"/>
      <c r="T15" s="81"/>
      <c r="U15" s="81"/>
      <c r="V15" s="81"/>
      <c r="W15" s="81"/>
      <c r="X15" s="81"/>
      <c r="Y15" s="81"/>
      <c r="Z15" s="81"/>
    </row>
    <row r="16" ht="15.75" customHeight="1">
      <c r="A16" s="85"/>
      <c r="B16" s="85"/>
      <c r="C16" s="85"/>
      <c r="D16" s="87" t="s">
        <v>301</v>
      </c>
      <c r="E16" s="85"/>
      <c r="F16" s="85"/>
      <c r="G16" s="84"/>
      <c r="H16" s="84"/>
      <c r="I16" s="84"/>
      <c r="J16" s="85"/>
      <c r="K16" s="81"/>
      <c r="L16" s="81"/>
      <c r="M16" s="81"/>
      <c r="N16" s="81"/>
      <c r="O16" s="81"/>
      <c r="P16" s="81"/>
      <c r="Q16" s="81"/>
      <c r="R16" s="81"/>
      <c r="S16" s="81"/>
      <c r="T16" s="81"/>
      <c r="U16" s="81"/>
      <c r="V16" s="81"/>
      <c r="W16" s="81"/>
      <c r="X16" s="81"/>
      <c r="Y16" s="81"/>
      <c r="Z16" s="81"/>
    </row>
    <row r="17" ht="15.75" customHeight="1">
      <c r="A17" s="85"/>
      <c r="B17" s="85"/>
      <c r="C17" s="85"/>
      <c r="D17" s="92" t="s">
        <v>302</v>
      </c>
      <c r="E17" s="85"/>
      <c r="F17" s="85"/>
      <c r="G17" s="86"/>
      <c r="H17" s="86"/>
      <c r="I17" s="86"/>
      <c r="J17" s="85"/>
      <c r="K17" s="81"/>
      <c r="L17" s="81"/>
      <c r="M17" s="81"/>
      <c r="N17" s="81"/>
      <c r="O17" s="81"/>
      <c r="P17" s="81"/>
      <c r="Q17" s="81"/>
      <c r="R17" s="81"/>
      <c r="S17" s="81"/>
      <c r="T17" s="81"/>
      <c r="U17" s="81"/>
      <c r="V17" s="81"/>
      <c r="W17" s="81"/>
      <c r="X17" s="81"/>
      <c r="Y17" s="81"/>
      <c r="Z17" s="81"/>
    </row>
    <row r="18" ht="15.75" customHeight="1">
      <c r="A18" s="85"/>
      <c r="B18" s="88"/>
      <c r="C18" s="88"/>
      <c r="D18" s="87" t="s">
        <v>303</v>
      </c>
      <c r="E18" s="88"/>
      <c r="F18" s="85"/>
      <c r="G18" s="84"/>
      <c r="H18" s="84"/>
      <c r="I18" s="84"/>
      <c r="J18" s="85"/>
      <c r="K18" s="81"/>
      <c r="L18" s="81"/>
      <c r="M18" s="81"/>
      <c r="N18" s="81"/>
      <c r="O18" s="81"/>
      <c r="P18" s="81"/>
      <c r="Q18" s="81"/>
      <c r="R18" s="81"/>
      <c r="S18" s="81"/>
      <c r="T18" s="81"/>
      <c r="U18" s="81"/>
      <c r="V18" s="81"/>
      <c r="W18" s="81"/>
      <c r="X18" s="81"/>
      <c r="Y18" s="81"/>
      <c r="Z18" s="81"/>
    </row>
    <row r="19" ht="15.75" customHeight="1">
      <c r="A19" s="85"/>
      <c r="B19" s="89" t="s">
        <v>304</v>
      </c>
      <c r="C19" s="89" t="s">
        <v>305</v>
      </c>
      <c r="D19" s="86" t="s">
        <v>306</v>
      </c>
      <c r="E19" s="89" t="s">
        <v>307</v>
      </c>
      <c r="F19" s="85"/>
      <c r="G19" s="86"/>
      <c r="H19" s="86"/>
      <c r="I19" s="86"/>
      <c r="J19" s="85"/>
      <c r="K19" s="81"/>
      <c r="L19" s="81"/>
      <c r="M19" s="81"/>
      <c r="N19" s="81"/>
      <c r="O19" s="81"/>
      <c r="P19" s="81"/>
      <c r="Q19" s="81"/>
      <c r="R19" s="81"/>
      <c r="S19" s="81"/>
      <c r="T19" s="81"/>
      <c r="U19" s="81"/>
      <c r="V19" s="81"/>
      <c r="W19" s="81"/>
      <c r="X19" s="81"/>
      <c r="Y19" s="81"/>
      <c r="Z19" s="81"/>
    </row>
    <row r="20" ht="15.75" customHeight="1">
      <c r="A20" s="85"/>
      <c r="B20" s="85"/>
      <c r="C20" s="85"/>
      <c r="D20" s="84" t="s">
        <v>308</v>
      </c>
      <c r="E20" s="85"/>
      <c r="F20" s="85"/>
      <c r="G20" s="84"/>
      <c r="H20" s="84"/>
      <c r="I20" s="84"/>
      <c r="J20" s="85"/>
      <c r="K20" s="81"/>
      <c r="L20" s="81"/>
      <c r="M20" s="81"/>
      <c r="N20" s="81"/>
      <c r="O20" s="81"/>
      <c r="P20" s="81"/>
      <c r="Q20" s="81"/>
      <c r="R20" s="81"/>
      <c r="S20" s="81"/>
      <c r="T20" s="81"/>
      <c r="U20" s="81"/>
      <c r="V20" s="81"/>
      <c r="W20" s="81"/>
      <c r="X20" s="81"/>
      <c r="Y20" s="81"/>
      <c r="Z20" s="81"/>
    </row>
    <row r="21" ht="15.75" customHeight="1">
      <c r="A21" s="85"/>
      <c r="B21" s="85"/>
      <c r="C21" s="85"/>
      <c r="D21" s="86" t="s">
        <v>309</v>
      </c>
      <c r="E21" s="85"/>
      <c r="F21" s="85"/>
      <c r="G21" s="86"/>
      <c r="H21" s="86"/>
      <c r="I21" s="86"/>
      <c r="J21" s="85"/>
      <c r="K21" s="81"/>
      <c r="L21" s="81"/>
      <c r="M21" s="81"/>
      <c r="N21" s="81"/>
      <c r="O21" s="81"/>
      <c r="P21" s="81"/>
      <c r="Q21" s="81"/>
      <c r="R21" s="81"/>
      <c r="S21" s="81"/>
      <c r="T21" s="81"/>
      <c r="U21" s="81"/>
      <c r="V21" s="81"/>
      <c r="W21" s="81"/>
      <c r="X21" s="81"/>
      <c r="Y21" s="81"/>
      <c r="Z21" s="81"/>
    </row>
    <row r="22" ht="15.75" customHeight="1">
      <c r="A22" s="88"/>
      <c r="B22" s="88"/>
      <c r="C22" s="88"/>
      <c r="D22" s="84" t="s">
        <v>310</v>
      </c>
      <c r="E22" s="88"/>
      <c r="F22" s="88"/>
      <c r="G22" s="84"/>
      <c r="H22" s="84"/>
      <c r="I22" s="84"/>
      <c r="J22" s="88"/>
      <c r="K22" s="81"/>
      <c r="L22" s="81"/>
      <c r="M22" s="81"/>
      <c r="N22" s="81"/>
      <c r="O22" s="81"/>
      <c r="P22" s="81"/>
      <c r="Q22" s="81"/>
      <c r="R22" s="81"/>
      <c r="S22" s="81"/>
      <c r="T22" s="81"/>
      <c r="U22" s="81"/>
      <c r="V22" s="81"/>
      <c r="W22" s="81"/>
      <c r="X22" s="81"/>
      <c r="Y22" s="81"/>
      <c r="Z22" s="81"/>
    </row>
    <row r="23" ht="15.75" customHeight="1">
      <c r="A23" s="81"/>
      <c r="B23" s="81"/>
      <c r="C23" s="81"/>
      <c r="D23" s="81"/>
      <c r="E23" s="81"/>
      <c r="F23" s="81"/>
      <c r="G23" s="81"/>
      <c r="H23" s="81"/>
      <c r="I23" s="81"/>
      <c r="J23" s="81"/>
      <c r="K23" s="81"/>
      <c r="L23" s="81"/>
      <c r="M23" s="81"/>
      <c r="N23" s="81"/>
      <c r="O23" s="81"/>
      <c r="P23" s="81"/>
      <c r="Q23" s="81"/>
      <c r="R23" s="81"/>
      <c r="S23" s="81"/>
      <c r="T23" s="81"/>
      <c r="U23" s="81"/>
      <c r="V23" s="81"/>
      <c r="W23" s="81"/>
      <c r="X23" s="81"/>
      <c r="Y23" s="81"/>
      <c r="Z23" s="81"/>
    </row>
    <row r="24" ht="15.75" customHeight="1">
      <c r="A24" s="81"/>
      <c r="B24" s="81"/>
      <c r="C24" s="81"/>
      <c r="D24" s="81"/>
      <c r="E24" s="81"/>
      <c r="F24" s="81"/>
      <c r="G24" s="81"/>
      <c r="H24" s="81"/>
      <c r="I24" s="81"/>
      <c r="J24" s="81"/>
      <c r="K24" s="81"/>
      <c r="L24" s="81"/>
      <c r="M24" s="81"/>
      <c r="N24" s="81"/>
      <c r="O24" s="81"/>
      <c r="P24" s="81"/>
      <c r="Q24" s="81"/>
      <c r="R24" s="81"/>
      <c r="S24" s="81"/>
      <c r="T24" s="81"/>
      <c r="U24" s="81"/>
      <c r="V24" s="81"/>
      <c r="W24" s="81"/>
      <c r="X24" s="81"/>
      <c r="Y24" s="81"/>
      <c r="Z24" s="81"/>
    </row>
    <row r="25" ht="15.75" customHeight="1">
      <c r="A25" s="81"/>
      <c r="B25" s="81"/>
      <c r="C25" s="81"/>
      <c r="D25" s="81"/>
      <c r="E25" s="81"/>
      <c r="F25" s="81"/>
      <c r="G25" s="81"/>
      <c r="H25" s="81"/>
      <c r="I25" s="81"/>
      <c r="J25" s="81"/>
      <c r="K25" s="81"/>
      <c r="L25" s="81"/>
      <c r="M25" s="81"/>
      <c r="N25" s="81"/>
      <c r="O25" s="81"/>
      <c r="P25" s="81"/>
      <c r="Q25" s="81"/>
      <c r="R25" s="81"/>
      <c r="S25" s="81"/>
      <c r="T25" s="81"/>
      <c r="U25" s="81"/>
      <c r="V25" s="81"/>
      <c r="W25" s="81"/>
      <c r="X25" s="81"/>
      <c r="Y25" s="81"/>
      <c r="Z25" s="81"/>
    </row>
    <row r="26" ht="15.75" customHeight="1">
      <c r="A26" s="81"/>
      <c r="B26" s="81"/>
      <c r="C26" s="81"/>
      <c r="D26" s="81"/>
      <c r="E26" s="81"/>
      <c r="F26" s="81"/>
      <c r="G26" s="81"/>
      <c r="H26" s="81"/>
      <c r="I26" s="81"/>
      <c r="J26" s="81"/>
      <c r="K26" s="81"/>
      <c r="L26" s="81"/>
      <c r="M26" s="81"/>
      <c r="N26" s="81"/>
      <c r="O26" s="81"/>
      <c r="P26" s="81"/>
      <c r="Q26" s="81"/>
      <c r="R26" s="81"/>
      <c r="S26" s="81"/>
      <c r="T26" s="81"/>
      <c r="U26" s="81"/>
      <c r="V26" s="81"/>
      <c r="W26" s="81"/>
      <c r="X26" s="81"/>
      <c r="Y26" s="81"/>
      <c r="Z26" s="81"/>
    </row>
    <row r="27" ht="15.75" customHeight="1">
      <c r="A27" s="81"/>
      <c r="B27" s="81"/>
      <c r="C27" s="81"/>
      <c r="D27" s="81"/>
      <c r="E27" s="81"/>
      <c r="F27" s="81"/>
      <c r="G27" s="81"/>
      <c r="H27" s="81"/>
      <c r="I27" s="81"/>
      <c r="J27" s="81"/>
      <c r="K27" s="81"/>
      <c r="L27" s="81"/>
      <c r="M27" s="81"/>
      <c r="N27" s="81"/>
      <c r="O27" s="81"/>
      <c r="P27" s="81"/>
      <c r="Q27" s="81"/>
      <c r="R27" s="81"/>
      <c r="S27" s="81"/>
      <c r="T27" s="81"/>
      <c r="U27" s="81"/>
      <c r="V27" s="81"/>
      <c r="W27" s="81"/>
      <c r="X27" s="81"/>
      <c r="Y27" s="81"/>
      <c r="Z27" s="81"/>
    </row>
    <row r="28" ht="15.75" customHeight="1">
      <c r="A28" s="81"/>
      <c r="B28" s="81"/>
      <c r="C28" s="81"/>
      <c r="D28" s="81"/>
      <c r="E28" s="81"/>
      <c r="F28" s="81"/>
      <c r="G28" s="81"/>
      <c r="H28" s="81"/>
      <c r="I28" s="81"/>
      <c r="J28" s="81"/>
      <c r="K28" s="81"/>
      <c r="L28" s="81"/>
      <c r="M28" s="81"/>
      <c r="N28" s="81"/>
      <c r="O28" s="81"/>
      <c r="P28" s="81"/>
      <c r="Q28" s="81"/>
      <c r="R28" s="81"/>
      <c r="S28" s="81"/>
      <c r="T28" s="81"/>
      <c r="U28" s="81"/>
      <c r="V28" s="81"/>
      <c r="W28" s="81"/>
      <c r="X28" s="81"/>
      <c r="Y28" s="81"/>
      <c r="Z28" s="81"/>
    </row>
    <row r="29" ht="15.75" customHeight="1">
      <c r="A29" s="81"/>
      <c r="B29" s="81"/>
      <c r="C29" s="81"/>
      <c r="D29" s="81"/>
      <c r="E29" s="81"/>
      <c r="F29" s="81"/>
      <c r="G29" s="81"/>
      <c r="H29" s="81"/>
      <c r="I29" s="81"/>
      <c r="J29" s="81"/>
      <c r="K29" s="81"/>
      <c r="L29" s="81"/>
      <c r="M29" s="81"/>
      <c r="N29" s="81"/>
      <c r="O29" s="81"/>
      <c r="P29" s="81"/>
      <c r="Q29" s="81"/>
      <c r="R29" s="81"/>
      <c r="S29" s="81"/>
      <c r="T29" s="81"/>
      <c r="U29" s="81"/>
      <c r="V29" s="81"/>
      <c r="W29" s="81"/>
      <c r="X29" s="81"/>
      <c r="Y29" s="81"/>
      <c r="Z29" s="81"/>
    </row>
    <row r="30" ht="15.75" customHeight="1">
      <c r="A30" s="81"/>
      <c r="B30" s="81"/>
      <c r="C30" s="81"/>
      <c r="D30" s="81"/>
      <c r="E30" s="81"/>
      <c r="F30" s="81"/>
      <c r="G30" s="81"/>
      <c r="H30" s="81"/>
      <c r="I30" s="81"/>
      <c r="J30" s="81"/>
      <c r="K30" s="81"/>
      <c r="L30" s="81"/>
      <c r="M30" s="81"/>
      <c r="N30" s="81"/>
      <c r="O30" s="81"/>
      <c r="P30" s="81"/>
      <c r="Q30" s="81"/>
      <c r="R30" s="81"/>
      <c r="S30" s="81"/>
      <c r="T30" s="81"/>
      <c r="U30" s="81"/>
      <c r="V30" s="81"/>
      <c r="W30" s="81"/>
      <c r="X30" s="81"/>
      <c r="Y30" s="81"/>
      <c r="Z30" s="81"/>
    </row>
    <row r="31" ht="15.75" customHeight="1">
      <c r="A31" s="81"/>
      <c r="B31" s="81"/>
      <c r="C31" s="81"/>
      <c r="D31" s="81"/>
      <c r="E31" s="81"/>
      <c r="F31" s="81"/>
      <c r="G31" s="81"/>
      <c r="H31" s="81"/>
      <c r="I31" s="81"/>
      <c r="J31" s="81"/>
      <c r="K31" s="81"/>
      <c r="L31" s="81"/>
      <c r="M31" s="81"/>
      <c r="N31" s="81"/>
      <c r="O31" s="81"/>
      <c r="P31" s="81"/>
      <c r="Q31" s="81"/>
      <c r="R31" s="81"/>
      <c r="S31" s="81"/>
      <c r="T31" s="81"/>
      <c r="U31" s="81"/>
      <c r="V31" s="81"/>
      <c r="W31" s="81"/>
      <c r="X31" s="81"/>
      <c r="Y31" s="81"/>
      <c r="Z31" s="81"/>
    </row>
    <row r="32" ht="15.75" customHeight="1">
      <c r="A32" s="81"/>
      <c r="B32" s="81"/>
      <c r="C32" s="81"/>
      <c r="D32" s="81"/>
      <c r="E32" s="81"/>
      <c r="F32" s="81"/>
      <c r="G32" s="81"/>
      <c r="H32" s="81"/>
      <c r="I32" s="81"/>
      <c r="J32" s="81"/>
      <c r="K32" s="81"/>
      <c r="L32" s="81"/>
      <c r="M32" s="81"/>
      <c r="N32" s="81"/>
      <c r="O32" s="81"/>
      <c r="P32" s="81"/>
      <c r="Q32" s="81"/>
      <c r="R32" s="81"/>
      <c r="S32" s="81"/>
      <c r="T32" s="81"/>
      <c r="U32" s="81"/>
      <c r="V32" s="81"/>
      <c r="W32" s="81"/>
      <c r="X32" s="81"/>
      <c r="Y32" s="81"/>
      <c r="Z32" s="81"/>
    </row>
    <row r="33" ht="15.75" customHeight="1">
      <c r="A33" s="81"/>
      <c r="B33" s="81"/>
      <c r="C33" s="81"/>
      <c r="D33" s="81"/>
      <c r="E33" s="81"/>
      <c r="F33" s="81"/>
      <c r="G33" s="81"/>
      <c r="H33" s="81"/>
      <c r="I33" s="81"/>
      <c r="J33" s="81"/>
      <c r="K33" s="81"/>
      <c r="L33" s="81"/>
      <c r="M33" s="81"/>
      <c r="N33" s="81"/>
      <c r="O33" s="81"/>
      <c r="P33" s="81"/>
      <c r="Q33" s="81"/>
      <c r="R33" s="81"/>
      <c r="S33" s="81"/>
      <c r="T33" s="81"/>
      <c r="U33" s="81"/>
      <c r="V33" s="81"/>
      <c r="W33" s="81"/>
      <c r="X33" s="81"/>
      <c r="Y33" s="81"/>
      <c r="Z33" s="81"/>
    </row>
    <row r="34" ht="15.75" customHeight="1">
      <c r="A34" s="81"/>
      <c r="B34" s="81"/>
      <c r="C34" s="81"/>
      <c r="D34" s="81"/>
      <c r="E34" s="81"/>
      <c r="F34" s="81"/>
      <c r="G34" s="81"/>
      <c r="H34" s="81"/>
      <c r="I34" s="81"/>
      <c r="J34" s="81"/>
      <c r="K34" s="81"/>
      <c r="L34" s="81"/>
      <c r="M34" s="81"/>
      <c r="N34" s="81"/>
      <c r="O34" s="81"/>
      <c r="P34" s="81"/>
      <c r="Q34" s="81"/>
      <c r="R34" s="81"/>
      <c r="S34" s="81"/>
      <c r="T34" s="81"/>
      <c r="U34" s="81"/>
      <c r="V34" s="81"/>
      <c r="W34" s="81"/>
      <c r="X34" s="81"/>
      <c r="Y34" s="81"/>
      <c r="Z34" s="81"/>
    </row>
    <row r="35" ht="15.75" customHeight="1">
      <c r="A35" s="81"/>
      <c r="B35" s="81"/>
      <c r="C35" s="81"/>
      <c r="D35" s="81"/>
      <c r="E35" s="81"/>
      <c r="F35" s="81"/>
      <c r="G35" s="81"/>
      <c r="H35" s="81"/>
      <c r="I35" s="81"/>
      <c r="J35" s="81"/>
      <c r="K35" s="81"/>
      <c r="L35" s="81"/>
      <c r="M35" s="81"/>
      <c r="N35" s="81"/>
      <c r="O35" s="81"/>
      <c r="P35" s="81"/>
      <c r="Q35" s="81"/>
      <c r="R35" s="81"/>
      <c r="S35" s="81"/>
      <c r="T35" s="81"/>
      <c r="U35" s="81"/>
      <c r="V35" s="81"/>
      <c r="W35" s="81"/>
      <c r="X35" s="81"/>
      <c r="Y35" s="81"/>
      <c r="Z35" s="81"/>
    </row>
    <row r="36" ht="15.75" customHeight="1">
      <c r="A36" s="81"/>
      <c r="B36" s="81"/>
      <c r="C36" s="81"/>
      <c r="D36" s="81"/>
      <c r="E36" s="81"/>
      <c r="F36" s="81"/>
      <c r="G36" s="81"/>
      <c r="H36" s="81"/>
      <c r="I36" s="81"/>
      <c r="J36" s="81"/>
      <c r="K36" s="81"/>
      <c r="L36" s="81"/>
      <c r="M36" s="81"/>
      <c r="N36" s="81"/>
      <c r="O36" s="81"/>
      <c r="P36" s="81"/>
      <c r="Q36" s="81"/>
      <c r="R36" s="81"/>
      <c r="S36" s="81"/>
      <c r="T36" s="81"/>
      <c r="U36" s="81"/>
      <c r="V36" s="81"/>
      <c r="W36" s="81"/>
      <c r="X36" s="81"/>
      <c r="Y36" s="81"/>
      <c r="Z36" s="81"/>
    </row>
    <row r="37" ht="15.75" customHeight="1">
      <c r="A37" s="81"/>
      <c r="B37" s="81"/>
      <c r="C37" s="81"/>
      <c r="D37" s="81"/>
      <c r="E37" s="81"/>
      <c r="F37" s="81"/>
      <c r="G37" s="81"/>
      <c r="H37" s="81"/>
      <c r="I37" s="81"/>
      <c r="J37" s="81"/>
      <c r="K37" s="81"/>
      <c r="L37" s="81"/>
      <c r="M37" s="81"/>
      <c r="N37" s="81"/>
      <c r="O37" s="81"/>
      <c r="P37" s="81"/>
      <c r="Q37" s="81"/>
      <c r="R37" s="81"/>
      <c r="S37" s="81"/>
      <c r="T37" s="81"/>
      <c r="U37" s="81"/>
      <c r="V37" s="81"/>
      <c r="W37" s="81"/>
      <c r="X37" s="81"/>
      <c r="Y37" s="81"/>
      <c r="Z37" s="81"/>
    </row>
    <row r="38" ht="15.75" customHeight="1">
      <c r="A38" s="81"/>
      <c r="B38" s="81"/>
      <c r="C38" s="81"/>
      <c r="D38" s="81"/>
      <c r="E38" s="81"/>
      <c r="F38" s="81"/>
      <c r="G38" s="81"/>
      <c r="H38" s="81"/>
      <c r="I38" s="81"/>
      <c r="J38" s="81"/>
      <c r="K38" s="81"/>
      <c r="L38" s="81"/>
      <c r="M38" s="81"/>
      <c r="N38" s="81"/>
      <c r="O38" s="81"/>
      <c r="P38" s="81"/>
      <c r="Q38" s="81"/>
      <c r="R38" s="81"/>
      <c r="S38" s="81"/>
      <c r="T38" s="81"/>
      <c r="U38" s="81"/>
      <c r="V38" s="81"/>
      <c r="W38" s="81"/>
      <c r="X38" s="81"/>
      <c r="Y38" s="81"/>
      <c r="Z38" s="81"/>
    </row>
    <row r="39" ht="15.75" customHeight="1">
      <c r="A39" s="81"/>
      <c r="B39" s="81"/>
      <c r="C39" s="81"/>
      <c r="D39" s="81"/>
      <c r="E39" s="81"/>
      <c r="F39" s="81"/>
      <c r="G39" s="81"/>
      <c r="H39" s="81"/>
      <c r="I39" s="81"/>
      <c r="J39" s="81"/>
      <c r="K39" s="81"/>
      <c r="L39" s="81"/>
      <c r="M39" s="81"/>
      <c r="N39" s="81"/>
      <c r="O39" s="81"/>
      <c r="P39" s="81"/>
      <c r="Q39" s="81"/>
      <c r="R39" s="81"/>
      <c r="S39" s="81"/>
      <c r="T39" s="81"/>
      <c r="U39" s="81"/>
      <c r="V39" s="81"/>
      <c r="W39" s="81"/>
      <c r="X39" s="81"/>
      <c r="Y39" s="81"/>
      <c r="Z39" s="81"/>
    </row>
    <row r="40" ht="15.75" customHeight="1">
      <c r="A40" s="81"/>
      <c r="B40" s="81"/>
      <c r="C40" s="81"/>
      <c r="D40" s="81"/>
      <c r="E40" s="81"/>
      <c r="F40" s="81"/>
      <c r="G40" s="81"/>
      <c r="H40" s="81"/>
      <c r="I40" s="81"/>
      <c r="J40" s="81"/>
      <c r="K40" s="81"/>
      <c r="L40" s="81"/>
      <c r="M40" s="81"/>
      <c r="N40" s="81"/>
      <c r="O40" s="81"/>
      <c r="P40" s="81"/>
      <c r="Q40" s="81"/>
      <c r="R40" s="81"/>
      <c r="S40" s="81"/>
      <c r="T40" s="81"/>
      <c r="U40" s="81"/>
      <c r="V40" s="81"/>
      <c r="W40" s="81"/>
      <c r="X40" s="81"/>
      <c r="Y40" s="81"/>
      <c r="Z40" s="81"/>
    </row>
    <row r="41" ht="15.75" customHeight="1">
      <c r="A41" s="81"/>
      <c r="B41" s="81"/>
      <c r="C41" s="81"/>
      <c r="D41" s="81"/>
      <c r="E41" s="81"/>
      <c r="F41" s="81"/>
      <c r="G41" s="81"/>
      <c r="H41" s="81"/>
      <c r="I41" s="81"/>
      <c r="J41" s="81"/>
      <c r="K41" s="81"/>
      <c r="L41" s="81"/>
      <c r="M41" s="81"/>
      <c r="N41" s="81"/>
      <c r="O41" s="81"/>
      <c r="P41" s="81"/>
      <c r="Q41" s="81"/>
      <c r="R41" s="81"/>
      <c r="S41" s="81"/>
      <c r="T41" s="81"/>
      <c r="U41" s="81"/>
      <c r="V41" s="81"/>
      <c r="W41" s="81"/>
      <c r="X41" s="81"/>
      <c r="Y41" s="81"/>
      <c r="Z41" s="81"/>
    </row>
    <row r="42" ht="15.75" customHeight="1">
      <c r="A42" s="81"/>
      <c r="B42" s="81"/>
      <c r="C42" s="81"/>
      <c r="D42" s="81"/>
      <c r="E42" s="81"/>
      <c r="F42" s="81"/>
      <c r="G42" s="81"/>
      <c r="H42" s="81"/>
      <c r="I42" s="81"/>
      <c r="J42" s="81"/>
      <c r="K42" s="81"/>
      <c r="L42" s="81"/>
      <c r="M42" s="81"/>
      <c r="N42" s="81"/>
      <c r="O42" s="81"/>
      <c r="P42" s="81"/>
      <c r="Q42" s="81"/>
      <c r="R42" s="81"/>
      <c r="S42" s="81"/>
      <c r="T42" s="81"/>
      <c r="U42" s="81"/>
      <c r="V42" s="81"/>
      <c r="W42" s="81"/>
      <c r="X42" s="81"/>
      <c r="Y42" s="81"/>
      <c r="Z42" s="81"/>
    </row>
    <row r="43" ht="15.75" customHeight="1">
      <c r="A43" s="81"/>
      <c r="B43" s="81"/>
      <c r="C43" s="81"/>
      <c r="D43" s="81"/>
      <c r="E43" s="81"/>
      <c r="F43" s="81"/>
      <c r="G43" s="81"/>
      <c r="H43" s="81"/>
      <c r="I43" s="81"/>
      <c r="J43" s="81"/>
      <c r="K43" s="81"/>
      <c r="L43" s="81"/>
      <c r="M43" s="81"/>
      <c r="N43" s="81"/>
      <c r="O43" s="81"/>
      <c r="P43" s="81"/>
      <c r="Q43" s="81"/>
      <c r="R43" s="81"/>
      <c r="S43" s="81"/>
      <c r="T43" s="81"/>
      <c r="U43" s="81"/>
      <c r="V43" s="81"/>
      <c r="W43" s="81"/>
      <c r="X43" s="81"/>
      <c r="Y43" s="81"/>
      <c r="Z43" s="81"/>
    </row>
    <row r="44" ht="15.75" customHeight="1">
      <c r="A44" s="81"/>
      <c r="B44" s="81"/>
      <c r="C44" s="81"/>
      <c r="D44" s="81"/>
      <c r="E44" s="81"/>
      <c r="F44" s="81"/>
      <c r="G44" s="81"/>
      <c r="H44" s="81"/>
      <c r="I44" s="81"/>
      <c r="J44" s="81"/>
      <c r="K44" s="81"/>
      <c r="L44" s="81"/>
      <c r="M44" s="81"/>
      <c r="N44" s="81"/>
      <c r="O44" s="81"/>
      <c r="P44" s="81"/>
      <c r="Q44" s="81"/>
      <c r="R44" s="81"/>
      <c r="S44" s="81"/>
      <c r="T44" s="81"/>
      <c r="U44" s="81"/>
      <c r="V44" s="81"/>
      <c r="W44" s="81"/>
      <c r="X44" s="81"/>
      <c r="Y44" s="81"/>
      <c r="Z44" s="81"/>
    </row>
    <row r="45" ht="15.75" customHeight="1">
      <c r="A45" s="81"/>
      <c r="B45" s="81"/>
      <c r="C45" s="81"/>
      <c r="D45" s="81"/>
      <c r="E45" s="81"/>
      <c r="F45" s="81"/>
      <c r="G45" s="81"/>
      <c r="H45" s="81"/>
      <c r="I45" s="81"/>
      <c r="J45" s="81"/>
      <c r="K45" s="81"/>
      <c r="L45" s="81"/>
      <c r="M45" s="81"/>
      <c r="N45" s="81"/>
      <c r="O45" s="81"/>
      <c r="P45" s="81"/>
      <c r="Q45" s="81"/>
      <c r="R45" s="81"/>
      <c r="S45" s="81"/>
      <c r="T45" s="81"/>
      <c r="U45" s="81"/>
      <c r="V45" s="81"/>
      <c r="W45" s="81"/>
      <c r="X45" s="81"/>
      <c r="Y45" s="81"/>
      <c r="Z45" s="81"/>
    </row>
    <row r="46" ht="15.75" customHeight="1">
      <c r="A46" s="81"/>
      <c r="B46" s="81"/>
      <c r="C46" s="81"/>
      <c r="D46" s="81"/>
      <c r="E46" s="81"/>
      <c r="F46" s="81"/>
      <c r="G46" s="81"/>
      <c r="H46" s="81"/>
      <c r="I46" s="81"/>
      <c r="J46" s="81"/>
      <c r="K46" s="81"/>
      <c r="L46" s="81"/>
      <c r="M46" s="81"/>
      <c r="N46" s="81"/>
      <c r="O46" s="81"/>
      <c r="P46" s="81"/>
      <c r="Q46" s="81"/>
      <c r="R46" s="81"/>
      <c r="S46" s="81"/>
      <c r="T46" s="81"/>
      <c r="U46" s="81"/>
      <c r="V46" s="81"/>
      <c r="W46" s="81"/>
      <c r="X46" s="81"/>
      <c r="Y46" s="81"/>
      <c r="Z46" s="81"/>
    </row>
    <row r="47" ht="15.75" customHeight="1">
      <c r="A47" s="81"/>
      <c r="B47" s="81"/>
      <c r="C47" s="81"/>
      <c r="D47" s="81"/>
      <c r="E47" s="81"/>
      <c r="F47" s="81"/>
      <c r="G47" s="81"/>
      <c r="H47" s="81"/>
      <c r="I47" s="81"/>
      <c r="J47" s="81"/>
      <c r="K47" s="81"/>
      <c r="L47" s="81"/>
      <c r="M47" s="81"/>
      <c r="N47" s="81"/>
      <c r="O47" s="81"/>
      <c r="P47" s="81"/>
      <c r="Q47" s="81"/>
      <c r="R47" s="81"/>
      <c r="S47" s="81"/>
      <c r="T47" s="81"/>
      <c r="U47" s="81"/>
      <c r="V47" s="81"/>
      <c r="W47" s="81"/>
      <c r="X47" s="81"/>
      <c r="Y47" s="81"/>
      <c r="Z47" s="81"/>
    </row>
    <row r="48" ht="15.75" customHeight="1">
      <c r="A48" s="81"/>
      <c r="B48" s="81"/>
      <c r="C48" s="81"/>
      <c r="D48" s="81"/>
      <c r="E48" s="81"/>
      <c r="F48" s="81"/>
      <c r="G48" s="81"/>
      <c r="H48" s="81"/>
      <c r="I48" s="81"/>
      <c r="J48" s="81"/>
      <c r="K48" s="81"/>
      <c r="L48" s="81"/>
      <c r="M48" s="81"/>
      <c r="N48" s="81"/>
      <c r="O48" s="81"/>
      <c r="P48" s="81"/>
      <c r="Q48" s="81"/>
      <c r="R48" s="81"/>
      <c r="S48" s="81"/>
      <c r="T48" s="81"/>
      <c r="U48" s="81"/>
      <c r="V48" s="81"/>
      <c r="W48" s="81"/>
      <c r="X48" s="81"/>
      <c r="Y48" s="81"/>
      <c r="Z48" s="81"/>
    </row>
    <row r="49" ht="15.75" customHeight="1">
      <c r="A49" s="81"/>
      <c r="B49" s="81"/>
      <c r="C49" s="81"/>
      <c r="D49" s="81"/>
      <c r="E49" s="81"/>
      <c r="F49" s="81"/>
      <c r="G49" s="81"/>
      <c r="H49" s="81"/>
      <c r="I49" s="81"/>
      <c r="J49" s="81"/>
      <c r="K49" s="81"/>
      <c r="L49" s="81"/>
      <c r="M49" s="81"/>
      <c r="N49" s="81"/>
      <c r="O49" s="81"/>
      <c r="P49" s="81"/>
      <c r="Q49" s="81"/>
      <c r="R49" s="81"/>
      <c r="S49" s="81"/>
      <c r="T49" s="81"/>
      <c r="U49" s="81"/>
      <c r="V49" s="81"/>
      <c r="W49" s="81"/>
      <c r="X49" s="81"/>
      <c r="Y49" s="81"/>
      <c r="Z49" s="81"/>
    </row>
    <row r="50" ht="15.75" customHeight="1">
      <c r="A50" s="81"/>
      <c r="B50" s="81"/>
      <c r="C50" s="81"/>
      <c r="D50" s="81"/>
      <c r="E50" s="81"/>
      <c r="F50" s="81"/>
      <c r="G50" s="81"/>
      <c r="H50" s="81"/>
      <c r="I50" s="81"/>
      <c r="J50" s="81"/>
      <c r="K50" s="81"/>
      <c r="L50" s="81"/>
      <c r="M50" s="81"/>
      <c r="N50" s="81"/>
      <c r="O50" s="81"/>
      <c r="P50" s="81"/>
      <c r="Q50" s="81"/>
      <c r="R50" s="81"/>
      <c r="S50" s="81"/>
      <c r="T50" s="81"/>
      <c r="U50" s="81"/>
      <c r="V50" s="81"/>
      <c r="W50" s="81"/>
      <c r="X50" s="81"/>
      <c r="Y50" s="81"/>
      <c r="Z50" s="81"/>
    </row>
    <row r="51" ht="15.75" customHeight="1">
      <c r="A51" s="81"/>
      <c r="B51" s="81"/>
      <c r="C51" s="81"/>
      <c r="D51" s="81"/>
      <c r="E51" s="81"/>
      <c r="F51" s="81"/>
      <c r="G51" s="81"/>
      <c r="H51" s="81"/>
      <c r="I51" s="81"/>
      <c r="J51" s="81"/>
      <c r="K51" s="81"/>
      <c r="L51" s="81"/>
      <c r="M51" s="81"/>
      <c r="N51" s="81"/>
      <c r="O51" s="81"/>
      <c r="P51" s="81"/>
      <c r="Q51" s="81"/>
      <c r="R51" s="81"/>
      <c r="S51" s="81"/>
      <c r="T51" s="81"/>
      <c r="U51" s="81"/>
      <c r="V51" s="81"/>
      <c r="W51" s="81"/>
      <c r="X51" s="81"/>
      <c r="Y51" s="81"/>
      <c r="Z51" s="81"/>
    </row>
    <row r="52" ht="15.75" customHeight="1">
      <c r="A52" s="81"/>
      <c r="B52" s="81"/>
      <c r="C52" s="81"/>
      <c r="D52" s="81"/>
      <c r="E52" s="81"/>
      <c r="F52" s="81"/>
      <c r="G52" s="81"/>
      <c r="H52" s="81"/>
      <c r="I52" s="81"/>
      <c r="J52" s="81"/>
      <c r="K52" s="81"/>
      <c r="L52" s="81"/>
      <c r="M52" s="81"/>
      <c r="N52" s="81"/>
      <c r="O52" s="81"/>
      <c r="P52" s="81"/>
      <c r="Q52" s="81"/>
      <c r="R52" s="81"/>
      <c r="S52" s="81"/>
      <c r="T52" s="81"/>
      <c r="U52" s="81"/>
      <c r="V52" s="81"/>
      <c r="W52" s="81"/>
      <c r="X52" s="81"/>
      <c r="Y52" s="81"/>
      <c r="Z52" s="81"/>
    </row>
    <row r="53" ht="15.75" customHeight="1">
      <c r="A53" s="81"/>
      <c r="B53" s="81"/>
      <c r="C53" s="81"/>
      <c r="D53" s="81"/>
      <c r="E53" s="81"/>
      <c r="F53" s="81"/>
      <c r="G53" s="81"/>
      <c r="H53" s="81"/>
      <c r="I53" s="81"/>
      <c r="J53" s="81"/>
      <c r="K53" s="81"/>
      <c r="L53" s="81"/>
      <c r="M53" s="81"/>
      <c r="N53" s="81"/>
      <c r="O53" s="81"/>
      <c r="P53" s="81"/>
      <c r="Q53" s="81"/>
      <c r="R53" s="81"/>
      <c r="S53" s="81"/>
      <c r="T53" s="81"/>
      <c r="U53" s="81"/>
      <c r="V53" s="81"/>
      <c r="W53" s="81"/>
      <c r="X53" s="81"/>
      <c r="Y53" s="81"/>
      <c r="Z53" s="81"/>
    </row>
    <row r="54" ht="15.75" customHeight="1">
      <c r="A54" s="81"/>
      <c r="B54" s="81"/>
      <c r="C54" s="81"/>
      <c r="D54" s="81"/>
      <c r="E54" s="81"/>
      <c r="F54" s="81"/>
      <c r="G54" s="81"/>
      <c r="H54" s="81"/>
      <c r="I54" s="81"/>
      <c r="J54" s="81"/>
      <c r="K54" s="81"/>
      <c r="L54" s="81"/>
      <c r="M54" s="81"/>
      <c r="N54" s="81"/>
      <c r="O54" s="81"/>
      <c r="P54" s="81"/>
      <c r="Q54" s="81"/>
      <c r="R54" s="81"/>
      <c r="S54" s="81"/>
      <c r="T54" s="81"/>
      <c r="U54" s="81"/>
      <c r="V54" s="81"/>
      <c r="W54" s="81"/>
      <c r="X54" s="81"/>
      <c r="Y54" s="81"/>
      <c r="Z54" s="81"/>
    </row>
    <row r="55" ht="15.75" customHeight="1">
      <c r="A55" s="81"/>
      <c r="B55" s="81"/>
      <c r="C55" s="81"/>
      <c r="D55" s="81"/>
      <c r="E55" s="81"/>
      <c r="F55" s="81"/>
      <c r="G55" s="81"/>
      <c r="H55" s="81"/>
      <c r="I55" s="81"/>
      <c r="J55" s="81"/>
      <c r="K55" s="81"/>
      <c r="L55" s="81"/>
      <c r="M55" s="81"/>
      <c r="N55" s="81"/>
      <c r="O55" s="81"/>
      <c r="P55" s="81"/>
      <c r="Q55" s="81"/>
      <c r="R55" s="81"/>
      <c r="S55" s="81"/>
      <c r="T55" s="81"/>
      <c r="U55" s="81"/>
      <c r="V55" s="81"/>
      <c r="W55" s="81"/>
      <c r="X55" s="81"/>
      <c r="Y55" s="81"/>
      <c r="Z55" s="81"/>
    </row>
    <row r="56" ht="15.75" customHeight="1">
      <c r="A56" s="81"/>
      <c r="B56" s="81"/>
      <c r="C56" s="81"/>
      <c r="D56" s="81"/>
      <c r="E56" s="81"/>
      <c r="F56" s="81"/>
      <c r="G56" s="81"/>
      <c r="H56" s="81"/>
      <c r="I56" s="81"/>
      <c r="J56" s="81"/>
      <c r="K56" s="81"/>
      <c r="L56" s="81"/>
      <c r="M56" s="81"/>
      <c r="N56" s="81"/>
      <c r="O56" s="81"/>
      <c r="P56" s="81"/>
      <c r="Q56" s="81"/>
      <c r="R56" s="81"/>
      <c r="S56" s="81"/>
      <c r="T56" s="81"/>
      <c r="U56" s="81"/>
      <c r="V56" s="81"/>
      <c r="W56" s="81"/>
      <c r="X56" s="81"/>
      <c r="Y56" s="81"/>
      <c r="Z56" s="81"/>
    </row>
    <row r="57" ht="15.75" customHeight="1">
      <c r="A57" s="81"/>
      <c r="B57" s="81"/>
      <c r="C57" s="81"/>
      <c r="D57" s="81"/>
      <c r="E57" s="81"/>
      <c r="F57" s="81"/>
      <c r="G57" s="81"/>
      <c r="H57" s="81"/>
      <c r="I57" s="81"/>
      <c r="J57" s="81"/>
      <c r="K57" s="81"/>
      <c r="L57" s="81"/>
      <c r="M57" s="81"/>
      <c r="N57" s="81"/>
      <c r="O57" s="81"/>
      <c r="P57" s="81"/>
      <c r="Q57" s="81"/>
      <c r="R57" s="81"/>
      <c r="S57" s="81"/>
      <c r="T57" s="81"/>
      <c r="U57" s="81"/>
      <c r="V57" s="81"/>
      <c r="W57" s="81"/>
      <c r="X57" s="81"/>
      <c r="Y57" s="81"/>
      <c r="Z57" s="81"/>
    </row>
    <row r="58" ht="15.75" customHeight="1">
      <c r="A58" s="81"/>
      <c r="B58" s="81"/>
      <c r="C58" s="81"/>
      <c r="D58" s="81"/>
      <c r="E58" s="81"/>
      <c r="F58" s="81"/>
      <c r="G58" s="81"/>
      <c r="H58" s="81"/>
      <c r="I58" s="81"/>
      <c r="J58" s="81"/>
      <c r="K58" s="81"/>
      <c r="L58" s="81"/>
      <c r="M58" s="81"/>
      <c r="N58" s="81"/>
      <c r="O58" s="81"/>
      <c r="P58" s="81"/>
      <c r="Q58" s="81"/>
      <c r="R58" s="81"/>
      <c r="S58" s="81"/>
      <c r="T58" s="81"/>
      <c r="U58" s="81"/>
      <c r="V58" s="81"/>
      <c r="W58" s="81"/>
      <c r="X58" s="81"/>
      <c r="Y58" s="81"/>
      <c r="Z58" s="81"/>
    </row>
    <row r="59" ht="15.75" customHeight="1">
      <c r="A59" s="81"/>
      <c r="B59" s="81"/>
      <c r="C59" s="81"/>
      <c r="D59" s="81"/>
      <c r="E59" s="81"/>
      <c r="F59" s="81"/>
      <c r="G59" s="81"/>
      <c r="H59" s="81"/>
      <c r="I59" s="81"/>
      <c r="J59" s="81"/>
      <c r="K59" s="81"/>
      <c r="L59" s="81"/>
      <c r="M59" s="81"/>
      <c r="N59" s="81"/>
      <c r="O59" s="81"/>
      <c r="P59" s="81"/>
      <c r="Q59" s="81"/>
      <c r="R59" s="81"/>
      <c r="S59" s="81"/>
      <c r="T59" s="81"/>
      <c r="U59" s="81"/>
      <c r="V59" s="81"/>
      <c r="W59" s="81"/>
      <c r="X59" s="81"/>
      <c r="Y59" s="81"/>
      <c r="Z59" s="81"/>
    </row>
    <row r="60" ht="15.75" customHeight="1">
      <c r="A60" s="81"/>
      <c r="B60" s="81"/>
      <c r="C60" s="81"/>
      <c r="D60" s="81"/>
      <c r="E60" s="81"/>
      <c r="F60" s="81"/>
      <c r="G60" s="81"/>
      <c r="H60" s="81"/>
      <c r="I60" s="81"/>
      <c r="J60" s="81"/>
      <c r="K60" s="81"/>
      <c r="L60" s="81"/>
      <c r="M60" s="81"/>
      <c r="N60" s="81"/>
      <c r="O60" s="81"/>
      <c r="P60" s="81"/>
      <c r="Q60" s="81"/>
      <c r="R60" s="81"/>
      <c r="S60" s="81"/>
      <c r="T60" s="81"/>
      <c r="U60" s="81"/>
      <c r="V60" s="81"/>
      <c r="W60" s="81"/>
      <c r="X60" s="81"/>
      <c r="Y60" s="81"/>
      <c r="Z60" s="81"/>
    </row>
    <row r="61" ht="15.75" customHeight="1">
      <c r="A61" s="81"/>
      <c r="B61" s="81"/>
      <c r="C61" s="81"/>
      <c r="D61" s="81"/>
      <c r="E61" s="81"/>
      <c r="F61" s="81"/>
      <c r="G61" s="81"/>
      <c r="H61" s="81"/>
      <c r="I61" s="81"/>
      <c r="J61" s="81"/>
      <c r="K61" s="81"/>
      <c r="L61" s="81"/>
      <c r="M61" s="81"/>
      <c r="N61" s="81"/>
      <c r="O61" s="81"/>
      <c r="P61" s="81"/>
      <c r="Q61" s="81"/>
      <c r="R61" s="81"/>
      <c r="S61" s="81"/>
      <c r="T61" s="81"/>
      <c r="U61" s="81"/>
      <c r="V61" s="81"/>
      <c r="W61" s="81"/>
      <c r="X61" s="81"/>
      <c r="Y61" s="81"/>
      <c r="Z61" s="81"/>
    </row>
    <row r="62" ht="15.75" customHeight="1">
      <c r="A62" s="81"/>
      <c r="B62" s="81"/>
      <c r="C62" s="81"/>
      <c r="D62" s="81"/>
      <c r="E62" s="81"/>
      <c r="F62" s="81"/>
      <c r="G62" s="81"/>
      <c r="H62" s="81"/>
      <c r="I62" s="81"/>
      <c r="J62" s="81"/>
      <c r="K62" s="81"/>
      <c r="L62" s="81"/>
      <c r="M62" s="81"/>
      <c r="N62" s="81"/>
      <c r="O62" s="81"/>
      <c r="P62" s="81"/>
      <c r="Q62" s="81"/>
      <c r="R62" s="81"/>
      <c r="S62" s="81"/>
      <c r="T62" s="81"/>
      <c r="U62" s="81"/>
      <c r="V62" s="81"/>
      <c r="W62" s="81"/>
      <c r="X62" s="81"/>
      <c r="Y62" s="81"/>
      <c r="Z62" s="81"/>
    </row>
    <row r="63" ht="15.75" customHeight="1">
      <c r="A63" s="81"/>
      <c r="B63" s="81"/>
      <c r="C63" s="81"/>
      <c r="D63" s="81"/>
      <c r="E63" s="81"/>
      <c r="F63" s="81"/>
      <c r="G63" s="81"/>
      <c r="H63" s="81"/>
      <c r="I63" s="81"/>
      <c r="J63" s="81"/>
      <c r="K63" s="81"/>
      <c r="L63" s="81"/>
      <c r="M63" s="81"/>
      <c r="N63" s="81"/>
      <c r="O63" s="81"/>
      <c r="P63" s="81"/>
      <c r="Q63" s="81"/>
      <c r="R63" s="81"/>
      <c r="S63" s="81"/>
      <c r="T63" s="81"/>
      <c r="U63" s="81"/>
      <c r="V63" s="81"/>
      <c r="W63" s="81"/>
      <c r="X63" s="81"/>
      <c r="Y63" s="81"/>
      <c r="Z63" s="81"/>
    </row>
    <row r="64" ht="15.75" customHeight="1">
      <c r="A64" s="81"/>
      <c r="B64" s="81"/>
      <c r="C64" s="81"/>
      <c r="D64" s="81"/>
      <c r="E64" s="81"/>
      <c r="F64" s="81"/>
      <c r="G64" s="81"/>
      <c r="H64" s="81"/>
      <c r="I64" s="81"/>
      <c r="J64" s="81"/>
      <c r="K64" s="81"/>
      <c r="L64" s="81"/>
      <c r="M64" s="81"/>
      <c r="N64" s="81"/>
      <c r="O64" s="81"/>
      <c r="P64" s="81"/>
      <c r="Q64" s="81"/>
      <c r="R64" s="81"/>
      <c r="S64" s="81"/>
      <c r="T64" s="81"/>
      <c r="U64" s="81"/>
      <c r="V64" s="81"/>
      <c r="W64" s="81"/>
      <c r="X64" s="81"/>
      <c r="Y64" s="81"/>
      <c r="Z64" s="81"/>
    </row>
    <row r="65" ht="15.75" customHeight="1">
      <c r="A65" s="81"/>
      <c r="B65" s="81"/>
      <c r="C65" s="81"/>
      <c r="D65" s="81"/>
      <c r="E65" s="81"/>
      <c r="F65" s="81"/>
      <c r="G65" s="81"/>
      <c r="H65" s="81"/>
      <c r="I65" s="81"/>
      <c r="J65" s="81"/>
      <c r="K65" s="81"/>
      <c r="L65" s="81"/>
      <c r="M65" s="81"/>
      <c r="N65" s="81"/>
      <c r="O65" s="81"/>
      <c r="P65" s="81"/>
      <c r="Q65" s="81"/>
      <c r="R65" s="81"/>
      <c r="S65" s="81"/>
      <c r="T65" s="81"/>
      <c r="U65" s="81"/>
      <c r="V65" s="81"/>
      <c r="W65" s="81"/>
      <c r="X65" s="81"/>
      <c r="Y65" s="81"/>
      <c r="Z65" s="81"/>
    </row>
    <row r="66" ht="15.75" customHeight="1">
      <c r="A66" s="81"/>
      <c r="B66" s="81"/>
      <c r="C66" s="81"/>
      <c r="D66" s="81"/>
      <c r="E66" s="81"/>
      <c r="F66" s="81"/>
      <c r="G66" s="81"/>
      <c r="H66" s="81"/>
      <c r="I66" s="81"/>
      <c r="J66" s="81"/>
      <c r="K66" s="81"/>
      <c r="L66" s="81"/>
      <c r="M66" s="81"/>
      <c r="N66" s="81"/>
      <c r="O66" s="81"/>
      <c r="P66" s="81"/>
      <c r="Q66" s="81"/>
      <c r="R66" s="81"/>
      <c r="S66" s="81"/>
      <c r="T66" s="81"/>
      <c r="U66" s="81"/>
      <c r="V66" s="81"/>
      <c r="W66" s="81"/>
      <c r="X66" s="81"/>
      <c r="Y66" s="81"/>
      <c r="Z66" s="81"/>
    </row>
    <row r="67" ht="15.75" customHeight="1">
      <c r="A67" s="81"/>
      <c r="B67" s="81"/>
      <c r="C67" s="81"/>
      <c r="D67" s="81"/>
      <c r="E67" s="81"/>
      <c r="F67" s="81"/>
      <c r="G67" s="81"/>
      <c r="H67" s="81"/>
      <c r="I67" s="81"/>
      <c r="J67" s="81"/>
      <c r="K67" s="81"/>
      <c r="L67" s="81"/>
      <c r="M67" s="81"/>
      <c r="N67" s="81"/>
      <c r="O67" s="81"/>
      <c r="P67" s="81"/>
      <c r="Q67" s="81"/>
      <c r="R67" s="81"/>
      <c r="S67" s="81"/>
      <c r="T67" s="81"/>
      <c r="U67" s="81"/>
      <c r="V67" s="81"/>
      <c r="W67" s="81"/>
      <c r="X67" s="81"/>
      <c r="Y67" s="81"/>
      <c r="Z67" s="81"/>
    </row>
    <row r="68" ht="15.75" customHeight="1">
      <c r="A68" s="81"/>
      <c r="B68" s="81"/>
      <c r="C68" s="81"/>
      <c r="D68" s="81"/>
      <c r="E68" s="81"/>
      <c r="F68" s="81"/>
      <c r="G68" s="81"/>
      <c r="H68" s="81"/>
      <c r="I68" s="81"/>
      <c r="J68" s="81"/>
      <c r="K68" s="81"/>
      <c r="L68" s="81"/>
      <c r="M68" s="81"/>
      <c r="N68" s="81"/>
      <c r="O68" s="81"/>
      <c r="P68" s="81"/>
      <c r="Q68" s="81"/>
      <c r="R68" s="81"/>
      <c r="S68" s="81"/>
      <c r="T68" s="81"/>
      <c r="U68" s="81"/>
      <c r="V68" s="81"/>
      <c r="W68" s="81"/>
      <c r="X68" s="81"/>
      <c r="Y68" s="81"/>
      <c r="Z68" s="81"/>
    </row>
    <row r="69" ht="15.75" customHeight="1">
      <c r="A69" s="81"/>
      <c r="B69" s="81"/>
      <c r="C69" s="81"/>
      <c r="D69" s="81"/>
      <c r="E69" s="81"/>
      <c r="F69" s="81"/>
      <c r="G69" s="81"/>
      <c r="H69" s="81"/>
      <c r="I69" s="81"/>
      <c r="J69" s="81"/>
      <c r="K69" s="81"/>
      <c r="L69" s="81"/>
      <c r="M69" s="81"/>
      <c r="N69" s="81"/>
      <c r="O69" s="81"/>
      <c r="P69" s="81"/>
      <c r="Q69" s="81"/>
      <c r="R69" s="81"/>
      <c r="S69" s="81"/>
      <c r="T69" s="81"/>
      <c r="U69" s="81"/>
      <c r="V69" s="81"/>
      <c r="W69" s="81"/>
      <c r="X69" s="81"/>
      <c r="Y69" s="81"/>
      <c r="Z69" s="81"/>
    </row>
    <row r="70" ht="15.75" customHeight="1">
      <c r="A70" s="81"/>
      <c r="B70" s="81"/>
      <c r="C70" s="81"/>
      <c r="D70" s="81"/>
      <c r="E70" s="81"/>
      <c r="F70" s="81"/>
      <c r="G70" s="81"/>
      <c r="H70" s="81"/>
      <c r="I70" s="81"/>
      <c r="J70" s="81"/>
      <c r="K70" s="81"/>
      <c r="L70" s="81"/>
      <c r="M70" s="81"/>
      <c r="N70" s="81"/>
      <c r="O70" s="81"/>
      <c r="P70" s="81"/>
      <c r="Q70" s="81"/>
      <c r="R70" s="81"/>
      <c r="S70" s="81"/>
      <c r="T70" s="81"/>
      <c r="U70" s="81"/>
      <c r="V70" s="81"/>
      <c r="W70" s="81"/>
      <c r="X70" s="81"/>
      <c r="Y70" s="81"/>
      <c r="Z70" s="81"/>
    </row>
    <row r="71" ht="15.75" customHeight="1">
      <c r="A71" s="81"/>
      <c r="B71" s="81"/>
      <c r="C71" s="81"/>
      <c r="D71" s="81"/>
      <c r="E71" s="81"/>
      <c r="F71" s="81"/>
      <c r="G71" s="81"/>
      <c r="H71" s="81"/>
      <c r="I71" s="81"/>
      <c r="J71" s="81"/>
      <c r="K71" s="81"/>
      <c r="L71" s="81"/>
      <c r="M71" s="81"/>
      <c r="N71" s="81"/>
      <c r="O71" s="81"/>
      <c r="P71" s="81"/>
      <c r="Q71" s="81"/>
      <c r="R71" s="81"/>
      <c r="S71" s="81"/>
      <c r="T71" s="81"/>
      <c r="U71" s="81"/>
      <c r="V71" s="81"/>
      <c r="W71" s="81"/>
      <c r="X71" s="81"/>
      <c r="Y71" s="81"/>
      <c r="Z71" s="81"/>
    </row>
    <row r="72" ht="15.75" customHeight="1">
      <c r="A72" s="81"/>
      <c r="B72" s="81"/>
      <c r="C72" s="81"/>
      <c r="D72" s="81"/>
      <c r="E72" s="81"/>
      <c r="F72" s="81"/>
      <c r="G72" s="81"/>
      <c r="H72" s="81"/>
      <c r="I72" s="81"/>
      <c r="J72" s="81"/>
      <c r="K72" s="81"/>
      <c r="L72" s="81"/>
      <c r="M72" s="81"/>
      <c r="N72" s="81"/>
      <c r="O72" s="81"/>
      <c r="P72" s="81"/>
      <c r="Q72" s="81"/>
      <c r="R72" s="81"/>
      <c r="S72" s="81"/>
      <c r="T72" s="81"/>
      <c r="U72" s="81"/>
      <c r="V72" s="81"/>
      <c r="W72" s="81"/>
      <c r="X72" s="81"/>
      <c r="Y72" s="81"/>
      <c r="Z72" s="81"/>
    </row>
    <row r="73" ht="15.75" customHeight="1">
      <c r="A73" s="81"/>
      <c r="B73" s="81"/>
      <c r="C73" s="81"/>
      <c r="D73" s="81"/>
      <c r="E73" s="81"/>
      <c r="F73" s="81"/>
      <c r="G73" s="81"/>
      <c r="H73" s="81"/>
      <c r="I73" s="81"/>
      <c r="J73" s="81"/>
      <c r="K73" s="81"/>
      <c r="L73" s="81"/>
      <c r="M73" s="81"/>
      <c r="N73" s="81"/>
      <c r="O73" s="81"/>
      <c r="P73" s="81"/>
      <c r="Q73" s="81"/>
      <c r="R73" s="81"/>
      <c r="S73" s="81"/>
      <c r="T73" s="81"/>
      <c r="U73" s="81"/>
      <c r="V73" s="81"/>
      <c r="W73" s="81"/>
      <c r="X73" s="81"/>
      <c r="Y73" s="81"/>
      <c r="Z73" s="81"/>
    </row>
    <row r="74" ht="15.75" customHeight="1">
      <c r="A74" s="81"/>
      <c r="B74" s="81"/>
      <c r="C74" s="81"/>
      <c r="D74" s="81"/>
      <c r="E74" s="81"/>
      <c r="F74" s="81"/>
      <c r="G74" s="81"/>
      <c r="H74" s="81"/>
      <c r="I74" s="81"/>
      <c r="J74" s="81"/>
      <c r="K74" s="81"/>
      <c r="L74" s="81"/>
      <c r="M74" s="81"/>
      <c r="N74" s="81"/>
      <c r="O74" s="81"/>
      <c r="P74" s="81"/>
      <c r="Q74" s="81"/>
      <c r="R74" s="81"/>
      <c r="S74" s="81"/>
      <c r="T74" s="81"/>
      <c r="U74" s="81"/>
      <c r="V74" s="81"/>
      <c r="W74" s="81"/>
      <c r="X74" s="81"/>
      <c r="Y74" s="81"/>
      <c r="Z74" s="81"/>
    </row>
    <row r="75" ht="15.75" customHeight="1">
      <c r="A75" s="81"/>
      <c r="B75" s="81"/>
      <c r="C75" s="81"/>
      <c r="D75" s="81"/>
      <c r="E75" s="81"/>
      <c r="F75" s="81"/>
      <c r="G75" s="81"/>
      <c r="H75" s="81"/>
      <c r="I75" s="81"/>
      <c r="J75" s="81"/>
      <c r="K75" s="81"/>
      <c r="L75" s="81"/>
      <c r="M75" s="81"/>
      <c r="N75" s="81"/>
      <c r="O75" s="81"/>
      <c r="P75" s="81"/>
      <c r="Q75" s="81"/>
      <c r="R75" s="81"/>
      <c r="S75" s="81"/>
      <c r="T75" s="81"/>
      <c r="U75" s="81"/>
      <c r="V75" s="81"/>
      <c r="W75" s="81"/>
      <c r="X75" s="81"/>
      <c r="Y75" s="81"/>
      <c r="Z75" s="81"/>
    </row>
    <row r="76" ht="15.75" customHeight="1">
      <c r="A76" s="81"/>
      <c r="B76" s="81"/>
      <c r="C76" s="81"/>
      <c r="D76" s="81"/>
      <c r="E76" s="81"/>
      <c r="F76" s="81"/>
      <c r="G76" s="81"/>
      <c r="H76" s="81"/>
      <c r="I76" s="81"/>
      <c r="J76" s="81"/>
      <c r="K76" s="81"/>
      <c r="L76" s="81"/>
      <c r="M76" s="81"/>
      <c r="N76" s="81"/>
      <c r="O76" s="81"/>
      <c r="P76" s="81"/>
      <c r="Q76" s="81"/>
      <c r="R76" s="81"/>
      <c r="S76" s="81"/>
      <c r="T76" s="81"/>
      <c r="U76" s="81"/>
      <c r="V76" s="81"/>
      <c r="W76" s="81"/>
      <c r="X76" s="81"/>
      <c r="Y76" s="81"/>
      <c r="Z76" s="81"/>
    </row>
    <row r="77" ht="15.75" customHeight="1">
      <c r="A77" s="81"/>
      <c r="B77" s="81"/>
      <c r="C77" s="81"/>
      <c r="D77" s="81"/>
      <c r="E77" s="81"/>
      <c r="F77" s="81"/>
      <c r="G77" s="81"/>
      <c r="H77" s="81"/>
      <c r="I77" s="81"/>
      <c r="J77" s="81"/>
      <c r="K77" s="81"/>
      <c r="L77" s="81"/>
      <c r="M77" s="81"/>
      <c r="N77" s="81"/>
      <c r="O77" s="81"/>
      <c r="P77" s="81"/>
      <c r="Q77" s="81"/>
      <c r="R77" s="81"/>
      <c r="S77" s="81"/>
      <c r="T77" s="81"/>
      <c r="U77" s="81"/>
      <c r="V77" s="81"/>
      <c r="W77" s="81"/>
      <c r="X77" s="81"/>
      <c r="Y77" s="81"/>
      <c r="Z77" s="81"/>
    </row>
    <row r="78" ht="15.75" customHeight="1">
      <c r="A78" s="81"/>
      <c r="B78" s="81"/>
      <c r="C78" s="81"/>
      <c r="D78" s="81"/>
      <c r="E78" s="81"/>
      <c r="F78" s="81"/>
      <c r="G78" s="81"/>
      <c r="H78" s="81"/>
      <c r="I78" s="81"/>
      <c r="J78" s="81"/>
      <c r="K78" s="81"/>
      <c r="L78" s="81"/>
      <c r="M78" s="81"/>
      <c r="N78" s="81"/>
      <c r="O78" s="81"/>
      <c r="P78" s="81"/>
      <c r="Q78" s="81"/>
      <c r="R78" s="81"/>
      <c r="S78" s="81"/>
      <c r="T78" s="81"/>
      <c r="U78" s="81"/>
      <c r="V78" s="81"/>
      <c r="W78" s="81"/>
      <c r="X78" s="81"/>
      <c r="Y78" s="81"/>
      <c r="Z78" s="81"/>
    </row>
    <row r="79" ht="15.75" customHeight="1">
      <c r="A79" s="81"/>
      <c r="B79" s="81"/>
      <c r="C79" s="81"/>
      <c r="D79" s="81"/>
      <c r="E79" s="81"/>
      <c r="F79" s="81"/>
      <c r="G79" s="81"/>
      <c r="H79" s="81"/>
      <c r="I79" s="81"/>
      <c r="J79" s="81"/>
      <c r="K79" s="81"/>
      <c r="L79" s="81"/>
      <c r="M79" s="81"/>
      <c r="N79" s="81"/>
      <c r="O79" s="81"/>
      <c r="P79" s="81"/>
      <c r="Q79" s="81"/>
      <c r="R79" s="81"/>
      <c r="S79" s="81"/>
      <c r="T79" s="81"/>
      <c r="U79" s="81"/>
      <c r="V79" s="81"/>
      <c r="W79" s="81"/>
      <c r="X79" s="81"/>
      <c r="Y79" s="81"/>
      <c r="Z79" s="81"/>
    </row>
    <row r="80" ht="15.75" customHeight="1">
      <c r="A80" s="81"/>
      <c r="B80" s="81"/>
      <c r="C80" s="81"/>
      <c r="D80" s="81"/>
      <c r="E80" s="81"/>
      <c r="F80" s="81"/>
      <c r="G80" s="81"/>
      <c r="H80" s="81"/>
      <c r="I80" s="81"/>
      <c r="J80" s="81"/>
      <c r="K80" s="81"/>
      <c r="L80" s="81"/>
      <c r="M80" s="81"/>
      <c r="N80" s="81"/>
      <c r="O80" s="81"/>
      <c r="P80" s="81"/>
      <c r="Q80" s="81"/>
      <c r="R80" s="81"/>
      <c r="S80" s="81"/>
      <c r="T80" s="81"/>
      <c r="U80" s="81"/>
      <c r="V80" s="81"/>
      <c r="W80" s="81"/>
      <c r="X80" s="81"/>
      <c r="Y80" s="81"/>
      <c r="Z80" s="81"/>
    </row>
    <row r="81" ht="15.75" customHeight="1">
      <c r="A81" s="81"/>
      <c r="B81" s="81"/>
      <c r="C81" s="81"/>
      <c r="D81" s="81"/>
      <c r="E81" s="81"/>
      <c r="F81" s="81"/>
      <c r="G81" s="81"/>
      <c r="H81" s="81"/>
      <c r="I81" s="81"/>
      <c r="J81" s="81"/>
      <c r="K81" s="81"/>
      <c r="L81" s="81"/>
      <c r="M81" s="81"/>
      <c r="N81" s="81"/>
      <c r="O81" s="81"/>
      <c r="P81" s="81"/>
      <c r="Q81" s="81"/>
      <c r="R81" s="81"/>
      <c r="S81" s="81"/>
      <c r="T81" s="81"/>
      <c r="U81" s="81"/>
      <c r="V81" s="81"/>
      <c r="W81" s="81"/>
      <c r="X81" s="81"/>
      <c r="Y81" s="81"/>
      <c r="Z81" s="81"/>
    </row>
    <row r="82" ht="15.75" customHeight="1">
      <c r="A82" s="81"/>
      <c r="B82" s="81"/>
      <c r="C82" s="81"/>
      <c r="D82" s="81"/>
      <c r="E82" s="81"/>
      <c r="F82" s="81"/>
      <c r="G82" s="81"/>
      <c r="H82" s="81"/>
      <c r="I82" s="81"/>
      <c r="J82" s="81"/>
      <c r="K82" s="81"/>
      <c r="L82" s="81"/>
      <c r="M82" s="81"/>
      <c r="N82" s="81"/>
      <c r="O82" s="81"/>
      <c r="P82" s="81"/>
      <c r="Q82" s="81"/>
      <c r="R82" s="81"/>
      <c r="S82" s="81"/>
      <c r="T82" s="81"/>
      <c r="U82" s="81"/>
      <c r="V82" s="81"/>
      <c r="W82" s="81"/>
      <c r="X82" s="81"/>
      <c r="Y82" s="81"/>
      <c r="Z82" s="81"/>
    </row>
    <row r="83" ht="15.75" customHeight="1">
      <c r="A83" s="81"/>
      <c r="B83" s="81"/>
      <c r="C83" s="81"/>
      <c r="D83" s="81"/>
      <c r="E83" s="81"/>
      <c r="F83" s="81"/>
      <c r="G83" s="81"/>
      <c r="H83" s="81"/>
      <c r="I83" s="81"/>
      <c r="J83" s="81"/>
      <c r="K83" s="81"/>
      <c r="L83" s="81"/>
      <c r="M83" s="81"/>
      <c r="N83" s="81"/>
      <c r="O83" s="81"/>
      <c r="P83" s="81"/>
      <c r="Q83" s="81"/>
      <c r="R83" s="81"/>
      <c r="S83" s="81"/>
      <c r="T83" s="81"/>
      <c r="U83" s="81"/>
      <c r="V83" s="81"/>
      <c r="W83" s="81"/>
      <c r="X83" s="81"/>
      <c r="Y83" s="81"/>
      <c r="Z83" s="81"/>
    </row>
    <row r="84" ht="15.75" customHeight="1">
      <c r="A84" s="81"/>
      <c r="B84" s="81"/>
      <c r="C84" s="81"/>
      <c r="D84" s="81"/>
      <c r="E84" s="81"/>
      <c r="F84" s="81"/>
      <c r="G84" s="81"/>
      <c r="H84" s="81"/>
      <c r="I84" s="81"/>
      <c r="J84" s="81"/>
      <c r="K84" s="81"/>
      <c r="L84" s="81"/>
      <c r="M84" s="81"/>
      <c r="N84" s="81"/>
      <c r="O84" s="81"/>
      <c r="P84" s="81"/>
      <c r="Q84" s="81"/>
      <c r="R84" s="81"/>
      <c r="S84" s="81"/>
      <c r="T84" s="81"/>
      <c r="U84" s="81"/>
      <c r="V84" s="81"/>
      <c r="W84" s="81"/>
      <c r="X84" s="81"/>
      <c r="Y84" s="81"/>
      <c r="Z84" s="81"/>
    </row>
    <row r="85" ht="15.75" customHeight="1">
      <c r="A85" s="81"/>
      <c r="B85" s="81"/>
      <c r="C85" s="81"/>
      <c r="D85" s="81"/>
      <c r="E85" s="81"/>
      <c r="F85" s="81"/>
      <c r="G85" s="81"/>
      <c r="H85" s="81"/>
      <c r="I85" s="81"/>
      <c r="J85" s="81"/>
      <c r="K85" s="81"/>
      <c r="L85" s="81"/>
      <c r="M85" s="81"/>
      <c r="N85" s="81"/>
      <c r="O85" s="81"/>
      <c r="P85" s="81"/>
      <c r="Q85" s="81"/>
      <c r="R85" s="81"/>
      <c r="S85" s="81"/>
      <c r="T85" s="81"/>
      <c r="U85" s="81"/>
      <c r="V85" s="81"/>
      <c r="W85" s="81"/>
      <c r="X85" s="81"/>
      <c r="Y85" s="81"/>
      <c r="Z85" s="81"/>
    </row>
    <row r="86" ht="15.75" customHeight="1">
      <c r="A86" s="81"/>
      <c r="B86" s="81"/>
      <c r="C86" s="81"/>
      <c r="D86" s="81"/>
      <c r="E86" s="81"/>
      <c r="F86" s="81"/>
      <c r="G86" s="81"/>
      <c r="H86" s="81"/>
      <c r="I86" s="81"/>
      <c r="J86" s="81"/>
      <c r="K86" s="81"/>
      <c r="L86" s="81"/>
      <c r="M86" s="81"/>
      <c r="N86" s="81"/>
      <c r="O86" s="81"/>
      <c r="P86" s="81"/>
      <c r="Q86" s="81"/>
      <c r="R86" s="81"/>
      <c r="S86" s="81"/>
      <c r="T86" s="81"/>
      <c r="U86" s="81"/>
      <c r="V86" s="81"/>
      <c r="W86" s="81"/>
      <c r="X86" s="81"/>
      <c r="Y86" s="81"/>
      <c r="Z86" s="81"/>
    </row>
    <row r="87" ht="15.75" customHeight="1">
      <c r="A87" s="81"/>
      <c r="B87" s="81"/>
      <c r="C87" s="81"/>
      <c r="D87" s="81"/>
      <c r="E87" s="81"/>
      <c r="F87" s="81"/>
      <c r="G87" s="81"/>
      <c r="H87" s="81"/>
      <c r="I87" s="81"/>
      <c r="J87" s="81"/>
      <c r="K87" s="81"/>
      <c r="L87" s="81"/>
      <c r="M87" s="81"/>
      <c r="N87" s="81"/>
      <c r="O87" s="81"/>
      <c r="P87" s="81"/>
      <c r="Q87" s="81"/>
      <c r="R87" s="81"/>
      <c r="S87" s="81"/>
      <c r="T87" s="81"/>
      <c r="U87" s="81"/>
      <c r="V87" s="81"/>
      <c r="W87" s="81"/>
      <c r="X87" s="81"/>
      <c r="Y87" s="81"/>
      <c r="Z87" s="81"/>
    </row>
    <row r="88" ht="15.75" customHeight="1">
      <c r="A88" s="81"/>
      <c r="B88" s="81"/>
      <c r="C88" s="81"/>
      <c r="D88" s="81"/>
      <c r="E88" s="81"/>
      <c r="F88" s="81"/>
      <c r="G88" s="81"/>
      <c r="H88" s="81"/>
      <c r="I88" s="81"/>
      <c r="J88" s="81"/>
      <c r="K88" s="81"/>
      <c r="L88" s="81"/>
      <c r="M88" s="81"/>
      <c r="N88" s="81"/>
      <c r="O88" s="81"/>
      <c r="P88" s="81"/>
      <c r="Q88" s="81"/>
      <c r="R88" s="81"/>
      <c r="S88" s="81"/>
      <c r="T88" s="81"/>
      <c r="U88" s="81"/>
      <c r="V88" s="81"/>
      <c r="W88" s="81"/>
      <c r="X88" s="81"/>
      <c r="Y88" s="81"/>
      <c r="Z88" s="81"/>
    </row>
    <row r="89" ht="15.75" customHeight="1">
      <c r="A89" s="81"/>
      <c r="B89" s="81"/>
      <c r="C89" s="81"/>
      <c r="D89" s="81"/>
      <c r="E89" s="81"/>
      <c r="F89" s="81"/>
      <c r="G89" s="81"/>
      <c r="H89" s="81"/>
      <c r="I89" s="81"/>
      <c r="J89" s="81"/>
      <c r="K89" s="81"/>
      <c r="L89" s="81"/>
      <c r="M89" s="81"/>
      <c r="N89" s="81"/>
      <c r="O89" s="81"/>
      <c r="P89" s="81"/>
      <c r="Q89" s="81"/>
      <c r="R89" s="81"/>
      <c r="S89" s="81"/>
      <c r="T89" s="81"/>
      <c r="U89" s="81"/>
      <c r="V89" s="81"/>
      <c r="W89" s="81"/>
      <c r="X89" s="81"/>
      <c r="Y89" s="81"/>
      <c r="Z89" s="81"/>
    </row>
    <row r="90" ht="15.75" customHeight="1">
      <c r="A90" s="81"/>
      <c r="B90" s="81"/>
      <c r="C90" s="81"/>
      <c r="D90" s="81"/>
      <c r="E90" s="81"/>
      <c r="F90" s="81"/>
      <c r="G90" s="81"/>
      <c r="H90" s="81"/>
      <c r="I90" s="81"/>
      <c r="J90" s="81"/>
      <c r="K90" s="81"/>
      <c r="L90" s="81"/>
      <c r="M90" s="81"/>
      <c r="N90" s="81"/>
      <c r="O90" s="81"/>
      <c r="P90" s="81"/>
      <c r="Q90" s="81"/>
      <c r="R90" s="81"/>
      <c r="S90" s="81"/>
      <c r="T90" s="81"/>
      <c r="U90" s="81"/>
      <c r="V90" s="81"/>
      <c r="W90" s="81"/>
      <c r="X90" s="81"/>
      <c r="Y90" s="81"/>
      <c r="Z90" s="81"/>
    </row>
    <row r="91" ht="15.75" customHeight="1">
      <c r="A91" s="81"/>
      <c r="B91" s="81"/>
      <c r="C91" s="81"/>
      <c r="D91" s="81"/>
      <c r="E91" s="81"/>
      <c r="F91" s="81"/>
      <c r="G91" s="81"/>
      <c r="H91" s="81"/>
      <c r="I91" s="81"/>
      <c r="J91" s="81"/>
      <c r="K91" s="81"/>
      <c r="L91" s="81"/>
      <c r="M91" s="81"/>
      <c r="N91" s="81"/>
      <c r="O91" s="81"/>
      <c r="P91" s="81"/>
      <c r="Q91" s="81"/>
      <c r="R91" s="81"/>
      <c r="S91" s="81"/>
      <c r="T91" s="81"/>
      <c r="U91" s="81"/>
      <c r="V91" s="81"/>
      <c r="W91" s="81"/>
      <c r="X91" s="81"/>
      <c r="Y91" s="81"/>
      <c r="Z91" s="81"/>
    </row>
    <row r="92" ht="15.75" customHeight="1">
      <c r="A92" s="81"/>
      <c r="B92" s="81"/>
      <c r="C92" s="81"/>
      <c r="D92" s="81"/>
      <c r="E92" s="81"/>
      <c r="F92" s="81"/>
      <c r="G92" s="81"/>
      <c r="H92" s="81"/>
      <c r="I92" s="81"/>
      <c r="J92" s="81"/>
      <c r="K92" s="81"/>
      <c r="L92" s="81"/>
      <c r="M92" s="81"/>
      <c r="N92" s="81"/>
      <c r="O92" s="81"/>
      <c r="P92" s="81"/>
      <c r="Q92" s="81"/>
      <c r="R92" s="81"/>
      <c r="S92" s="81"/>
      <c r="T92" s="81"/>
      <c r="U92" s="81"/>
      <c r="V92" s="81"/>
      <c r="W92" s="81"/>
      <c r="X92" s="81"/>
      <c r="Y92" s="81"/>
      <c r="Z92" s="81"/>
    </row>
    <row r="93" ht="15.75" customHeight="1">
      <c r="A93" s="81"/>
      <c r="B93" s="81"/>
      <c r="C93" s="81"/>
      <c r="D93" s="81"/>
      <c r="E93" s="81"/>
      <c r="F93" s="81"/>
      <c r="G93" s="81"/>
      <c r="H93" s="81"/>
      <c r="I93" s="81"/>
      <c r="J93" s="81"/>
      <c r="K93" s="81"/>
      <c r="L93" s="81"/>
      <c r="M93" s="81"/>
      <c r="N93" s="81"/>
      <c r="O93" s="81"/>
      <c r="P93" s="81"/>
      <c r="Q93" s="81"/>
      <c r="R93" s="81"/>
      <c r="S93" s="81"/>
      <c r="T93" s="81"/>
      <c r="U93" s="81"/>
      <c r="V93" s="81"/>
      <c r="W93" s="81"/>
      <c r="X93" s="81"/>
      <c r="Y93" s="81"/>
      <c r="Z93" s="81"/>
    </row>
    <row r="94" ht="15.75" customHeight="1">
      <c r="A94" s="81"/>
      <c r="B94" s="81"/>
      <c r="C94" s="81"/>
      <c r="D94" s="81"/>
      <c r="E94" s="81"/>
      <c r="F94" s="81"/>
      <c r="G94" s="81"/>
      <c r="H94" s="81"/>
      <c r="I94" s="81"/>
      <c r="J94" s="81"/>
      <c r="K94" s="81"/>
      <c r="L94" s="81"/>
      <c r="M94" s="81"/>
      <c r="N94" s="81"/>
      <c r="O94" s="81"/>
      <c r="P94" s="81"/>
      <c r="Q94" s="81"/>
      <c r="R94" s="81"/>
      <c r="S94" s="81"/>
      <c r="T94" s="81"/>
      <c r="U94" s="81"/>
      <c r="V94" s="81"/>
      <c r="W94" s="81"/>
      <c r="X94" s="81"/>
      <c r="Y94" s="81"/>
      <c r="Z94" s="81"/>
    </row>
    <row r="95" ht="15.75" customHeight="1">
      <c r="A95" s="81"/>
      <c r="B95" s="81"/>
      <c r="C95" s="81"/>
      <c r="D95" s="81"/>
      <c r="E95" s="81"/>
      <c r="F95" s="81"/>
      <c r="G95" s="81"/>
      <c r="H95" s="81"/>
      <c r="I95" s="81"/>
      <c r="J95" s="81"/>
      <c r="K95" s="81"/>
      <c r="L95" s="81"/>
      <c r="M95" s="81"/>
      <c r="N95" s="81"/>
      <c r="O95" s="81"/>
      <c r="P95" s="81"/>
      <c r="Q95" s="81"/>
      <c r="R95" s="81"/>
      <c r="S95" s="81"/>
      <c r="T95" s="81"/>
      <c r="U95" s="81"/>
      <c r="V95" s="81"/>
      <c r="W95" s="81"/>
      <c r="X95" s="81"/>
      <c r="Y95" s="81"/>
      <c r="Z95" s="81"/>
    </row>
    <row r="96" ht="15.75" customHeight="1">
      <c r="A96" s="81"/>
      <c r="B96" s="81"/>
      <c r="C96" s="81"/>
      <c r="D96" s="81"/>
      <c r="E96" s="81"/>
      <c r="F96" s="81"/>
      <c r="G96" s="81"/>
      <c r="H96" s="81"/>
      <c r="I96" s="81"/>
      <c r="J96" s="81"/>
      <c r="K96" s="81"/>
      <c r="L96" s="81"/>
      <c r="M96" s="81"/>
      <c r="N96" s="81"/>
      <c r="O96" s="81"/>
      <c r="P96" s="81"/>
      <c r="Q96" s="81"/>
      <c r="R96" s="81"/>
      <c r="S96" s="81"/>
      <c r="T96" s="81"/>
      <c r="U96" s="81"/>
      <c r="V96" s="81"/>
      <c r="W96" s="81"/>
      <c r="X96" s="81"/>
      <c r="Y96" s="81"/>
      <c r="Z96" s="81"/>
    </row>
    <row r="97" ht="15.75" customHeight="1">
      <c r="A97" s="81"/>
      <c r="B97" s="81"/>
      <c r="C97" s="81"/>
      <c r="D97" s="81"/>
      <c r="E97" s="81"/>
      <c r="F97" s="81"/>
      <c r="G97" s="81"/>
      <c r="H97" s="81"/>
      <c r="I97" s="81"/>
      <c r="J97" s="81"/>
      <c r="K97" s="81"/>
      <c r="L97" s="81"/>
      <c r="M97" s="81"/>
      <c r="N97" s="81"/>
      <c r="O97" s="81"/>
      <c r="P97" s="81"/>
      <c r="Q97" s="81"/>
      <c r="R97" s="81"/>
      <c r="S97" s="81"/>
      <c r="T97" s="81"/>
      <c r="U97" s="81"/>
      <c r="V97" s="81"/>
      <c r="W97" s="81"/>
      <c r="X97" s="81"/>
      <c r="Y97" s="81"/>
      <c r="Z97" s="81"/>
    </row>
    <row r="98" ht="15.75" customHeight="1">
      <c r="A98" s="81"/>
      <c r="B98" s="81"/>
      <c r="C98" s="81"/>
      <c r="D98" s="81"/>
      <c r="E98" s="81"/>
      <c r="F98" s="81"/>
      <c r="G98" s="81"/>
      <c r="H98" s="81"/>
      <c r="I98" s="81"/>
      <c r="J98" s="81"/>
      <c r="K98" s="81"/>
      <c r="L98" s="81"/>
      <c r="M98" s="81"/>
      <c r="N98" s="81"/>
      <c r="O98" s="81"/>
      <c r="P98" s="81"/>
      <c r="Q98" s="81"/>
      <c r="R98" s="81"/>
      <c r="S98" s="81"/>
      <c r="T98" s="81"/>
      <c r="U98" s="81"/>
      <c r="V98" s="81"/>
      <c r="W98" s="81"/>
      <c r="X98" s="81"/>
      <c r="Y98" s="81"/>
      <c r="Z98" s="81"/>
    </row>
    <row r="99" ht="15.75" customHeight="1">
      <c r="A99" s="81"/>
      <c r="B99" s="81"/>
      <c r="C99" s="81"/>
      <c r="D99" s="81"/>
      <c r="E99" s="81"/>
      <c r="F99" s="81"/>
      <c r="G99" s="81"/>
      <c r="H99" s="81"/>
      <c r="I99" s="81"/>
      <c r="J99" s="81"/>
      <c r="K99" s="81"/>
      <c r="L99" s="81"/>
      <c r="M99" s="81"/>
      <c r="N99" s="81"/>
      <c r="O99" s="81"/>
      <c r="P99" s="81"/>
      <c r="Q99" s="81"/>
      <c r="R99" s="81"/>
      <c r="S99" s="81"/>
      <c r="T99" s="81"/>
      <c r="U99" s="81"/>
      <c r="V99" s="81"/>
      <c r="W99" s="81"/>
      <c r="X99" s="81"/>
      <c r="Y99" s="81"/>
      <c r="Z99" s="81"/>
    </row>
    <row r="100" ht="15.75" customHeight="1">
      <c r="A100" s="81"/>
      <c r="B100" s="81"/>
      <c r="C100" s="81"/>
      <c r="D100" s="81"/>
      <c r="E100" s="81"/>
      <c r="F100" s="81"/>
      <c r="G100" s="81"/>
      <c r="H100" s="81"/>
      <c r="I100" s="81"/>
      <c r="J100" s="81"/>
      <c r="K100" s="81"/>
      <c r="L100" s="81"/>
      <c r="M100" s="81"/>
      <c r="N100" s="81"/>
      <c r="O100" s="81"/>
      <c r="P100" s="81"/>
      <c r="Q100" s="81"/>
      <c r="R100" s="81"/>
      <c r="S100" s="81"/>
      <c r="T100" s="81"/>
      <c r="U100" s="81"/>
      <c r="V100" s="81"/>
      <c r="W100" s="81"/>
      <c r="X100" s="81"/>
      <c r="Y100" s="81"/>
      <c r="Z100" s="81"/>
    </row>
    <row r="101" ht="15.75" customHeight="1">
      <c r="A101" s="81"/>
      <c r="B101" s="81"/>
      <c r="C101" s="81"/>
      <c r="D101" s="81"/>
      <c r="E101" s="81"/>
      <c r="F101" s="81"/>
      <c r="G101" s="81"/>
      <c r="H101" s="81"/>
      <c r="I101" s="81"/>
      <c r="J101" s="81"/>
      <c r="K101" s="81"/>
      <c r="L101" s="81"/>
      <c r="M101" s="81"/>
      <c r="N101" s="81"/>
      <c r="O101" s="81"/>
      <c r="P101" s="81"/>
      <c r="Q101" s="81"/>
      <c r="R101" s="81"/>
      <c r="S101" s="81"/>
      <c r="T101" s="81"/>
      <c r="U101" s="81"/>
      <c r="V101" s="81"/>
      <c r="W101" s="81"/>
      <c r="X101" s="81"/>
      <c r="Y101" s="81"/>
      <c r="Z101" s="81"/>
    </row>
    <row r="102" ht="15.75" customHeight="1">
      <c r="A102" s="81"/>
      <c r="B102" s="81"/>
      <c r="C102" s="81"/>
      <c r="D102" s="81"/>
      <c r="E102" s="81"/>
      <c r="F102" s="81"/>
      <c r="G102" s="81"/>
      <c r="H102" s="81"/>
      <c r="I102" s="81"/>
      <c r="J102" s="81"/>
      <c r="K102" s="81"/>
      <c r="L102" s="81"/>
      <c r="M102" s="81"/>
      <c r="N102" s="81"/>
      <c r="O102" s="81"/>
      <c r="P102" s="81"/>
      <c r="Q102" s="81"/>
      <c r="R102" s="81"/>
      <c r="S102" s="81"/>
      <c r="T102" s="81"/>
      <c r="U102" s="81"/>
      <c r="V102" s="81"/>
      <c r="W102" s="81"/>
      <c r="X102" s="81"/>
      <c r="Y102" s="81"/>
      <c r="Z102" s="81"/>
    </row>
    <row r="103" ht="15.75" customHeight="1">
      <c r="A103" s="81"/>
      <c r="B103" s="81"/>
      <c r="C103" s="81"/>
      <c r="D103" s="81"/>
      <c r="E103" s="81"/>
      <c r="F103" s="81"/>
      <c r="G103" s="81"/>
      <c r="H103" s="81"/>
      <c r="I103" s="81"/>
      <c r="J103" s="81"/>
      <c r="K103" s="81"/>
      <c r="L103" s="81"/>
      <c r="M103" s="81"/>
      <c r="N103" s="81"/>
      <c r="O103" s="81"/>
      <c r="P103" s="81"/>
      <c r="Q103" s="81"/>
      <c r="R103" s="81"/>
      <c r="S103" s="81"/>
      <c r="T103" s="81"/>
      <c r="U103" s="81"/>
      <c r="V103" s="81"/>
      <c r="W103" s="81"/>
      <c r="X103" s="81"/>
      <c r="Y103" s="81"/>
      <c r="Z103" s="81"/>
    </row>
    <row r="104" ht="15.75" customHeight="1">
      <c r="A104" s="81"/>
      <c r="B104" s="81"/>
      <c r="C104" s="81"/>
      <c r="D104" s="81"/>
      <c r="E104" s="81"/>
      <c r="F104" s="81"/>
      <c r="G104" s="81"/>
      <c r="H104" s="81"/>
      <c r="I104" s="81"/>
      <c r="J104" s="81"/>
      <c r="K104" s="81"/>
      <c r="L104" s="81"/>
      <c r="M104" s="81"/>
      <c r="N104" s="81"/>
      <c r="O104" s="81"/>
      <c r="P104" s="81"/>
      <c r="Q104" s="81"/>
      <c r="R104" s="81"/>
      <c r="S104" s="81"/>
      <c r="T104" s="81"/>
      <c r="U104" s="81"/>
      <c r="V104" s="81"/>
      <c r="W104" s="81"/>
      <c r="X104" s="81"/>
      <c r="Y104" s="81"/>
      <c r="Z104" s="81"/>
    </row>
    <row r="105" ht="15.75" customHeight="1">
      <c r="A105" s="81"/>
      <c r="B105" s="81"/>
      <c r="C105" s="81"/>
      <c r="D105" s="81"/>
      <c r="E105" s="81"/>
      <c r="F105" s="81"/>
      <c r="G105" s="81"/>
      <c r="H105" s="81"/>
      <c r="I105" s="81"/>
      <c r="J105" s="81"/>
      <c r="K105" s="81"/>
      <c r="L105" s="81"/>
      <c r="M105" s="81"/>
      <c r="N105" s="81"/>
      <c r="O105" s="81"/>
      <c r="P105" s="81"/>
      <c r="Q105" s="81"/>
      <c r="R105" s="81"/>
      <c r="S105" s="81"/>
      <c r="T105" s="81"/>
      <c r="U105" s="81"/>
      <c r="V105" s="81"/>
      <c r="W105" s="81"/>
      <c r="X105" s="81"/>
      <c r="Y105" s="81"/>
      <c r="Z105" s="81"/>
    </row>
    <row r="106" ht="15.75" customHeight="1">
      <c r="A106" s="81"/>
      <c r="B106" s="81"/>
      <c r="C106" s="81"/>
      <c r="D106" s="81"/>
      <c r="E106" s="81"/>
      <c r="F106" s="81"/>
      <c r="G106" s="81"/>
      <c r="H106" s="81"/>
      <c r="I106" s="81"/>
      <c r="J106" s="81"/>
      <c r="K106" s="81"/>
      <c r="L106" s="81"/>
      <c r="M106" s="81"/>
      <c r="N106" s="81"/>
      <c r="O106" s="81"/>
      <c r="P106" s="81"/>
      <c r="Q106" s="81"/>
      <c r="R106" s="81"/>
      <c r="S106" s="81"/>
      <c r="T106" s="81"/>
      <c r="U106" s="81"/>
      <c r="V106" s="81"/>
      <c r="W106" s="81"/>
      <c r="X106" s="81"/>
      <c r="Y106" s="81"/>
      <c r="Z106" s="81"/>
    </row>
    <row r="107" ht="15.75" customHeight="1">
      <c r="A107" s="81"/>
      <c r="B107" s="81"/>
      <c r="C107" s="81"/>
      <c r="D107" s="81"/>
      <c r="E107" s="81"/>
      <c r="F107" s="81"/>
      <c r="G107" s="81"/>
      <c r="H107" s="81"/>
      <c r="I107" s="81"/>
      <c r="J107" s="81"/>
      <c r="K107" s="81"/>
      <c r="L107" s="81"/>
      <c r="M107" s="81"/>
      <c r="N107" s="81"/>
      <c r="O107" s="81"/>
      <c r="P107" s="81"/>
      <c r="Q107" s="81"/>
      <c r="R107" s="81"/>
      <c r="S107" s="81"/>
      <c r="T107" s="81"/>
      <c r="U107" s="81"/>
      <c r="V107" s="81"/>
      <c r="W107" s="81"/>
      <c r="X107" s="81"/>
      <c r="Y107" s="81"/>
      <c r="Z107" s="81"/>
    </row>
    <row r="108" ht="15.75" customHeight="1">
      <c r="A108" s="81"/>
      <c r="B108" s="81"/>
      <c r="C108" s="81"/>
      <c r="D108" s="81"/>
      <c r="E108" s="81"/>
      <c r="F108" s="81"/>
      <c r="G108" s="81"/>
      <c r="H108" s="81"/>
      <c r="I108" s="81"/>
      <c r="J108" s="81"/>
      <c r="K108" s="81"/>
      <c r="L108" s="81"/>
      <c r="M108" s="81"/>
      <c r="N108" s="81"/>
      <c r="O108" s="81"/>
      <c r="P108" s="81"/>
      <c r="Q108" s="81"/>
      <c r="R108" s="81"/>
      <c r="S108" s="81"/>
      <c r="T108" s="81"/>
      <c r="U108" s="81"/>
      <c r="V108" s="81"/>
      <c r="W108" s="81"/>
      <c r="X108" s="81"/>
      <c r="Y108" s="81"/>
      <c r="Z108" s="81"/>
    </row>
    <row r="109" ht="15.75" customHeight="1">
      <c r="A109" s="81"/>
      <c r="B109" s="81"/>
      <c r="C109" s="81"/>
      <c r="D109" s="81"/>
      <c r="E109" s="81"/>
      <c r="F109" s="81"/>
      <c r="G109" s="81"/>
      <c r="H109" s="81"/>
      <c r="I109" s="81"/>
      <c r="J109" s="81"/>
      <c r="K109" s="81"/>
      <c r="L109" s="81"/>
      <c r="M109" s="81"/>
      <c r="N109" s="81"/>
      <c r="O109" s="81"/>
      <c r="P109" s="81"/>
      <c r="Q109" s="81"/>
      <c r="R109" s="81"/>
      <c r="S109" s="81"/>
      <c r="T109" s="81"/>
      <c r="U109" s="81"/>
      <c r="V109" s="81"/>
      <c r="W109" s="81"/>
      <c r="X109" s="81"/>
      <c r="Y109" s="81"/>
      <c r="Z109" s="81"/>
    </row>
    <row r="110" ht="15.75" customHeight="1">
      <c r="A110" s="81"/>
      <c r="B110" s="81"/>
      <c r="C110" s="81"/>
      <c r="D110" s="81"/>
      <c r="E110" s="81"/>
      <c r="F110" s="81"/>
      <c r="G110" s="81"/>
      <c r="H110" s="81"/>
      <c r="I110" s="81"/>
      <c r="J110" s="81"/>
      <c r="K110" s="81"/>
      <c r="L110" s="81"/>
      <c r="M110" s="81"/>
      <c r="N110" s="81"/>
      <c r="O110" s="81"/>
      <c r="P110" s="81"/>
      <c r="Q110" s="81"/>
      <c r="R110" s="81"/>
      <c r="S110" s="81"/>
      <c r="T110" s="81"/>
      <c r="U110" s="81"/>
      <c r="V110" s="81"/>
      <c r="W110" s="81"/>
      <c r="X110" s="81"/>
      <c r="Y110" s="81"/>
      <c r="Z110" s="81"/>
    </row>
    <row r="111" ht="15.75" customHeight="1">
      <c r="A111" s="81"/>
      <c r="B111" s="81"/>
      <c r="C111" s="81"/>
      <c r="D111" s="81"/>
      <c r="E111" s="81"/>
      <c r="F111" s="81"/>
      <c r="G111" s="81"/>
      <c r="H111" s="81"/>
      <c r="I111" s="81"/>
      <c r="J111" s="81"/>
      <c r="K111" s="81"/>
      <c r="L111" s="81"/>
      <c r="M111" s="81"/>
      <c r="N111" s="81"/>
      <c r="O111" s="81"/>
      <c r="P111" s="81"/>
      <c r="Q111" s="81"/>
      <c r="R111" s="81"/>
      <c r="S111" s="81"/>
      <c r="T111" s="81"/>
      <c r="U111" s="81"/>
      <c r="V111" s="81"/>
      <c r="W111" s="81"/>
      <c r="X111" s="81"/>
      <c r="Y111" s="81"/>
      <c r="Z111" s="81"/>
    </row>
    <row r="112" ht="15.75" customHeight="1">
      <c r="A112" s="81"/>
      <c r="B112" s="81"/>
      <c r="C112" s="81"/>
      <c r="D112" s="81"/>
      <c r="E112" s="81"/>
      <c r="F112" s="81"/>
      <c r="G112" s="81"/>
      <c r="H112" s="81"/>
      <c r="I112" s="81"/>
      <c r="J112" s="81"/>
      <c r="K112" s="81"/>
      <c r="L112" s="81"/>
      <c r="M112" s="81"/>
      <c r="N112" s="81"/>
      <c r="O112" s="81"/>
      <c r="P112" s="81"/>
      <c r="Q112" s="81"/>
      <c r="R112" s="81"/>
      <c r="S112" s="81"/>
      <c r="T112" s="81"/>
      <c r="U112" s="81"/>
      <c r="V112" s="81"/>
      <c r="W112" s="81"/>
      <c r="X112" s="81"/>
      <c r="Y112" s="81"/>
      <c r="Z112" s="81"/>
    </row>
    <row r="113" ht="15.75" customHeight="1">
      <c r="A113" s="81"/>
      <c r="B113" s="81"/>
      <c r="C113" s="81"/>
      <c r="D113" s="81"/>
      <c r="E113" s="81"/>
      <c r="F113" s="81"/>
      <c r="G113" s="81"/>
      <c r="H113" s="81"/>
      <c r="I113" s="81"/>
      <c r="J113" s="81"/>
      <c r="K113" s="81"/>
      <c r="L113" s="81"/>
      <c r="M113" s="81"/>
      <c r="N113" s="81"/>
      <c r="O113" s="81"/>
      <c r="P113" s="81"/>
      <c r="Q113" s="81"/>
      <c r="R113" s="81"/>
      <c r="S113" s="81"/>
      <c r="T113" s="81"/>
      <c r="U113" s="81"/>
      <c r="V113" s="81"/>
      <c r="W113" s="81"/>
      <c r="X113" s="81"/>
      <c r="Y113" s="81"/>
      <c r="Z113" s="81"/>
    </row>
    <row r="114" ht="15.75" customHeight="1">
      <c r="A114" s="81"/>
      <c r="B114" s="81"/>
      <c r="C114" s="81"/>
      <c r="D114" s="81"/>
      <c r="E114" s="81"/>
      <c r="F114" s="81"/>
      <c r="G114" s="81"/>
      <c r="H114" s="81"/>
      <c r="I114" s="81"/>
      <c r="J114" s="81"/>
      <c r="K114" s="81"/>
      <c r="L114" s="81"/>
      <c r="M114" s="81"/>
      <c r="N114" s="81"/>
      <c r="O114" s="81"/>
      <c r="P114" s="81"/>
      <c r="Q114" s="81"/>
      <c r="R114" s="81"/>
      <c r="S114" s="81"/>
      <c r="T114" s="81"/>
      <c r="U114" s="81"/>
      <c r="V114" s="81"/>
      <c r="W114" s="81"/>
      <c r="X114" s="81"/>
      <c r="Y114" s="81"/>
      <c r="Z114" s="81"/>
    </row>
    <row r="115" ht="15.75" customHeight="1">
      <c r="A115" s="81"/>
      <c r="B115" s="81"/>
      <c r="C115" s="81"/>
      <c r="D115" s="81"/>
      <c r="E115" s="81"/>
      <c r="F115" s="81"/>
      <c r="G115" s="81"/>
      <c r="H115" s="81"/>
      <c r="I115" s="81"/>
      <c r="J115" s="81"/>
      <c r="K115" s="81"/>
      <c r="L115" s="81"/>
      <c r="M115" s="81"/>
      <c r="N115" s="81"/>
      <c r="O115" s="81"/>
      <c r="P115" s="81"/>
      <c r="Q115" s="81"/>
      <c r="R115" s="81"/>
      <c r="S115" s="81"/>
      <c r="T115" s="81"/>
      <c r="U115" s="81"/>
      <c r="V115" s="81"/>
      <c r="W115" s="81"/>
      <c r="X115" s="81"/>
      <c r="Y115" s="81"/>
      <c r="Z115" s="81"/>
    </row>
    <row r="116" ht="15.75" customHeight="1">
      <c r="A116" s="81"/>
      <c r="B116" s="81"/>
      <c r="C116" s="81"/>
      <c r="D116" s="81"/>
      <c r="E116" s="81"/>
      <c r="F116" s="81"/>
      <c r="G116" s="81"/>
      <c r="H116" s="81"/>
      <c r="I116" s="81"/>
      <c r="J116" s="81"/>
      <c r="K116" s="81"/>
      <c r="L116" s="81"/>
      <c r="M116" s="81"/>
      <c r="N116" s="81"/>
      <c r="O116" s="81"/>
      <c r="P116" s="81"/>
      <c r="Q116" s="81"/>
      <c r="R116" s="81"/>
      <c r="S116" s="81"/>
      <c r="T116" s="81"/>
      <c r="U116" s="81"/>
      <c r="V116" s="81"/>
      <c r="W116" s="81"/>
      <c r="X116" s="81"/>
      <c r="Y116" s="81"/>
      <c r="Z116" s="81"/>
    </row>
    <row r="117" ht="15.75" customHeight="1">
      <c r="A117" s="81"/>
      <c r="B117" s="81"/>
      <c r="C117" s="81"/>
      <c r="D117" s="81"/>
      <c r="E117" s="81"/>
      <c r="F117" s="81"/>
      <c r="G117" s="81"/>
      <c r="H117" s="81"/>
      <c r="I117" s="81"/>
      <c r="J117" s="81"/>
      <c r="K117" s="81"/>
      <c r="L117" s="81"/>
      <c r="M117" s="81"/>
      <c r="N117" s="81"/>
      <c r="O117" s="81"/>
      <c r="P117" s="81"/>
      <c r="Q117" s="81"/>
      <c r="R117" s="81"/>
      <c r="S117" s="81"/>
      <c r="T117" s="81"/>
      <c r="U117" s="81"/>
      <c r="V117" s="81"/>
      <c r="W117" s="81"/>
      <c r="X117" s="81"/>
      <c r="Y117" s="81"/>
      <c r="Z117" s="81"/>
    </row>
    <row r="118" ht="15.75" customHeight="1">
      <c r="A118" s="81"/>
      <c r="B118" s="81"/>
      <c r="C118" s="81"/>
      <c r="D118" s="81"/>
      <c r="E118" s="81"/>
      <c r="F118" s="81"/>
      <c r="G118" s="81"/>
      <c r="H118" s="81"/>
      <c r="I118" s="81"/>
      <c r="J118" s="81"/>
      <c r="K118" s="81"/>
      <c r="L118" s="81"/>
      <c r="M118" s="81"/>
      <c r="N118" s="81"/>
      <c r="O118" s="81"/>
      <c r="P118" s="81"/>
      <c r="Q118" s="81"/>
      <c r="R118" s="81"/>
      <c r="S118" s="81"/>
      <c r="T118" s="81"/>
      <c r="U118" s="81"/>
      <c r="V118" s="81"/>
      <c r="W118" s="81"/>
      <c r="X118" s="81"/>
      <c r="Y118" s="81"/>
      <c r="Z118" s="81"/>
    </row>
    <row r="119" ht="15.75" customHeight="1">
      <c r="A119" s="81"/>
      <c r="B119" s="81"/>
      <c r="C119" s="81"/>
      <c r="D119" s="81"/>
      <c r="E119" s="81"/>
      <c r="F119" s="81"/>
      <c r="G119" s="81"/>
      <c r="H119" s="81"/>
      <c r="I119" s="81"/>
      <c r="J119" s="81"/>
      <c r="K119" s="81"/>
      <c r="L119" s="81"/>
      <c r="M119" s="81"/>
      <c r="N119" s="81"/>
      <c r="O119" s="81"/>
      <c r="P119" s="81"/>
      <c r="Q119" s="81"/>
      <c r="R119" s="81"/>
      <c r="S119" s="81"/>
      <c r="T119" s="81"/>
      <c r="U119" s="81"/>
      <c r="V119" s="81"/>
      <c r="W119" s="81"/>
      <c r="X119" s="81"/>
      <c r="Y119" s="81"/>
      <c r="Z119" s="81"/>
    </row>
    <row r="120" ht="15.75" customHeight="1">
      <c r="A120" s="81"/>
      <c r="B120" s="81"/>
      <c r="C120" s="81"/>
      <c r="D120" s="81"/>
      <c r="E120" s="81"/>
      <c r="F120" s="81"/>
      <c r="G120" s="81"/>
      <c r="H120" s="81"/>
      <c r="I120" s="81"/>
      <c r="J120" s="81"/>
      <c r="K120" s="81"/>
      <c r="L120" s="81"/>
      <c r="M120" s="81"/>
      <c r="N120" s="81"/>
      <c r="O120" s="81"/>
      <c r="P120" s="81"/>
      <c r="Q120" s="81"/>
      <c r="R120" s="81"/>
      <c r="S120" s="81"/>
      <c r="T120" s="81"/>
      <c r="U120" s="81"/>
      <c r="V120" s="81"/>
      <c r="W120" s="81"/>
      <c r="X120" s="81"/>
      <c r="Y120" s="81"/>
      <c r="Z120" s="81"/>
    </row>
    <row r="121" ht="15.75" customHeight="1">
      <c r="A121" s="81"/>
      <c r="B121" s="81"/>
      <c r="C121" s="81"/>
      <c r="D121" s="81"/>
      <c r="E121" s="81"/>
      <c r="F121" s="81"/>
      <c r="G121" s="81"/>
      <c r="H121" s="81"/>
      <c r="I121" s="81"/>
      <c r="J121" s="81"/>
      <c r="K121" s="81"/>
      <c r="L121" s="81"/>
      <c r="M121" s="81"/>
      <c r="N121" s="81"/>
      <c r="O121" s="81"/>
      <c r="P121" s="81"/>
      <c r="Q121" s="81"/>
      <c r="R121" s="81"/>
      <c r="S121" s="81"/>
      <c r="T121" s="81"/>
      <c r="U121" s="81"/>
      <c r="V121" s="81"/>
      <c r="W121" s="81"/>
      <c r="X121" s="81"/>
      <c r="Y121" s="81"/>
      <c r="Z121" s="81"/>
    </row>
    <row r="122" ht="15.75" customHeight="1">
      <c r="A122" s="81"/>
      <c r="B122" s="81"/>
      <c r="C122" s="81"/>
      <c r="D122" s="81"/>
      <c r="E122" s="81"/>
      <c r="F122" s="81"/>
      <c r="G122" s="81"/>
      <c r="H122" s="81"/>
      <c r="I122" s="81"/>
      <c r="J122" s="81"/>
      <c r="K122" s="81"/>
      <c r="L122" s="81"/>
      <c r="M122" s="81"/>
      <c r="N122" s="81"/>
      <c r="O122" s="81"/>
      <c r="P122" s="81"/>
      <c r="Q122" s="81"/>
      <c r="R122" s="81"/>
      <c r="S122" s="81"/>
      <c r="T122" s="81"/>
      <c r="U122" s="81"/>
      <c r="V122" s="81"/>
      <c r="W122" s="81"/>
      <c r="X122" s="81"/>
      <c r="Y122" s="81"/>
      <c r="Z122" s="81"/>
    </row>
    <row r="123" ht="15.75" customHeight="1">
      <c r="A123" s="81"/>
      <c r="B123" s="81"/>
      <c r="C123" s="81"/>
      <c r="D123" s="81"/>
      <c r="E123" s="81"/>
      <c r="F123" s="81"/>
      <c r="G123" s="81"/>
      <c r="H123" s="81"/>
      <c r="I123" s="81"/>
      <c r="J123" s="81"/>
      <c r="K123" s="81"/>
      <c r="L123" s="81"/>
      <c r="M123" s="81"/>
      <c r="N123" s="81"/>
      <c r="O123" s="81"/>
      <c r="P123" s="81"/>
      <c r="Q123" s="81"/>
      <c r="R123" s="81"/>
      <c r="S123" s="81"/>
      <c r="T123" s="81"/>
      <c r="U123" s="81"/>
      <c r="V123" s="81"/>
      <c r="W123" s="81"/>
      <c r="X123" s="81"/>
      <c r="Y123" s="81"/>
      <c r="Z123" s="81"/>
    </row>
    <row r="124" ht="15.75" customHeight="1">
      <c r="A124" s="81"/>
      <c r="B124" s="81"/>
      <c r="C124" s="81"/>
      <c r="D124" s="81"/>
      <c r="E124" s="81"/>
      <c r="F124" s="81"/>
      <c r="G124" s="81"/>
      <c r="H124" s="81"/>
      <c r="I124" s="81"/>
      <c r="J124" s="81"/>
      <c r="K124" s="81"/>
      <c r="L124" s="81"/>
      <c r="M124" s="81"/>
      <c r="N124" s="81"/>
      <c r="O124" s="81"/>
      <c r="P124" s="81"/>
      <c r="Q124" s="81"/>
      <c r="R124" s="81"/>
      <c r="S124" s="81"/>
      <c r="T124" s="81"/>
      <c r="U124" s="81"/>
      <c r="V124" s="81"/>
      <c r="W124" s="81"/>
      <c r="X124" s="81"/>
      <c r="Y124" s="81"/>
      <c r="Z124" s="81"/>
    </row>
    <row r="125" ht="15.75" customHeight="1">
      <c r="A125" s="81"/>
      <c r="B125" s="81"/>
      <c r="C125" s="81"/>
      <c r="D125" s="81"/>
      <c r="E125" s="81"/>
      <c r="F125" s="81"/>
      <c r="G125" s="81"/>
      <c r="H125" s="81"/>
      <c r="I125" s="81"/>
      <c r="J125" s="81"/>
      <c r="K125" s="81"/>
      <c r="L125" s="81"/>
      <c r="M125" s="81"/>
      <c r="N125" s="81"/>
      <c r="O125" s="81"/>
      <c r="P125" s="81"/>
      <c r="Q125" s="81"/>
      <c r="R125" s="81"/>
      <c r="S125" s="81"/>
      <c r="T125" s="81"/>
      <c r="U125" s="81"/>
      <c r="V125" s="81"/>
      <c r="W125" s="81"/>
      <c r="X125" s="81"/>
      <c r="Y125" s="81"/>
      <c r="Z125" s="81"/>
    </row>
    <row r="126" ht="15.75" customHeight="1">
      <c r="A126" s="81"/>
      <c r="B126" s="81"/>
      <c r="C126" s="81"/>
      <c r="D126" s="81"/>
      <c r="E126" s="81"/>
      <c r="F126" s="81"/>
      <c r="G126" s="81"/>
      <c r="H126" s="81"/>
      <c r="I126" s="81"/>
      <c r="J126" s="81"/>
      <c r="K126" s="81"/>
      <c r="L126" s="81"/>
      <c r="M126" s="81"/>
      <c r="N126" s="81"/>
      <c r="O126" s="81"/>
      <c r="P126" s="81"/>
      <c r="Q126" s="81"/>
      <c r="R126" s="81"/>
      <c r="S126" s="81"/>
      <c r="T126" s="81"/>
      <c r="U126" s="81"/>
      <c r="V126" s="81"/>
      <c r="W126" s="81"/>
      <c r="X126" s="81"/>
      <c r="Y126" s="81"/>
      <c r="Z126" s="81"/>
    </row>
    <row r="127" ht="15.75" customHeight="1">
      <c r="A127" s="81"/>
      <c r="B127" s="81"/>
      <c r="C127" s="81"/>
      <c r="D127" s="81"/>
      <c r="E127" s="81"/>
      <c r="F127" s="81"/>
      <c r="G127" s="81"/>
      <c r="H127" s="81"/>
      <c r="I127" s="81"/>
      <c r="J127" s="81"/>
      <c r="K127" s="81"/>
      <c r="L127" s="81"/>
      <c r="M127" s="81"/>
      <c r="N127" s="81"/>
      <c r="O127" s="81"/>
      <c r="P127" s="81"/>
      <c r="Q127" s="81"/>
      <c r="R127" s="81"/>
      <c r="S127" s="81"/>
      <c r="T127" s="81"/>
      <c r="U127" s="81"/>
      <c r="V127" s="81"/>
      <c r="W127" s="81"/>
      <c r="X127" s="81"/>
      <c r="Y127" s="81"/>
      <c r="Z127" s="81"/>
    </row>
    <row r="128" ht="15.75" customHeight="1">
      <c r="A128" s="81"/>
      <c r="B128" s="81"/>
      <c r="C128" s="81"/>
      <c r="D128" s="81"/>
      <c r="E128" s="81"/>
      <c r="F128" s="81"/>
      <c r="G128" s="81"/>
      <c r="H128" s="81"/>
      <c r="I128" s="81"/>
      <c r="J128" s="81"/>
      <c r="K128" s="81"/>
      <c r="L128" s="81"/>
      <c r="M128" s="81"/>
      <c r="N128" s="81"/>
      <c r="O128" s="81"/>
      <c r="P128" s="81"/>
      <c r="Q128" s="81"/>
      <c r="R128" s="81"/>
      <c r="S128" s="81"/>
      <c r="T128" s="81"/>
      <c r="U128" s="81"/>
      <c r="V128" s="81"/>
      <c r="W128" s="81"/>
      <c r="X128" s="81"/>
      <c r="Y128" s="81"/>
      <c r="Z128" s="81"/>
    </row>
    <row r="129" ht="15.75" customHeight="1">
      <c r="A129" s="81"/>
      <c r="B129" s="81"/>
      <c r="C129" s="81"/>
      <c r="D129" s="81"/>
      <c r="E129" s="81"/>
      <c r="F129" s="81"/>
      <c r="G129" s="81"/>
      <c r="H129" s="81"/>
      <c r="I129" s="81"/>
      <c r="J129" s="81"/>
      <c r="K129" s="81"/>
      <c r="L129" s="81"/>
      <c r="M129" s="81"/>
      <c r="N129" s="81"/>
      <c r="O129" s="81"/>
      <c r="P129" s="81"/>
      <c r="Q129" s="81"/>
      <c r="R129" s="81"/>
      <c r="S129" s="81"/>
      <c r="T129" s="81"/>
      <c r="U129" s="81"/>
      <c r="V129" s="81"/>
      <c r="W129" s="81"/>
      <c r="X129" s="81"/>
      <c r="Y129" s="81"/>
      <c r="Z129" s="81"/>
    </row>
    <row r="130" ht="15.75" customHeight="1">
      <c r="A130" s="81"/>
      <c r="B130" s="81"/>
      <c r="C130" s="81"/>
      <c r="D130" s="81"/>
      <c r="E130" s="81"/>
      <c r="F130" s="81"/>
      <c r="G130" s="81"/>
      <c r="H130" s="81"/>
      <c r="I130" s="81"/>
      <c r="J130" s="81"/>
      <c r="K130" s="81"/>
      <c r="L130" s="81"/>
      <c r="M130" s="81"/>
      <c r="N130" s="81"/>
      <c r="O130" s="81"/>
      <c r="P130" s="81"/>
      <c r="Q130" s="81"/>
      <c r="R130" s="81"/>
      <c r="S130" s="81"/>
      <c r="T130" s="81"/>
      <c r="U130" s="81"/>
      <c r="V130" s="81"/>
      <c r="W130" s="81"/>
      <c r="X130" s="81"/>
      <c r="Y130" s="81"/>
      <c r="Z130" s="81"/>
    </row>
    <row r="131" ht="15.75" customHeight="1">
      <c r="A131" s="81"/>
      <c r="B131" s="81"/>
      <c r="C131" s="81"/>
      <c r="D131" s="81"/>
      <c r="E131" s="81"/>
      <c r="F131" s="81"/>
      <c r="G131" s="81"/>
      <c r="H131" s="81"/>
      <c r="I131" s="81"/>
      <c r="J131" s="81"/>
      <c r="K131" s="81"/>
      <c r="L131" s="81"/>
      <c r="M131" s="81"/>
      <c r="N131" s="81"/>
      <c r="O131" s="81"/>
      <c r="P131" s="81"/>
      <c r="Q131" s="81"/>
      <c r="R131" s="81"/>
      <c r="S131" s="81"/>
      <c r="T131" s="81"/>
      <c r="U131" s="81"/>
      <c r="V131" s="81"/>
      <c r="W131" s="81"/>
      <c r="X131" s="81"/>
      <c r="Y131" s="81"/>
      <c r="Z131" s="81"/>
    </row>
    <row r="132" ht="15.75" customHeight="1">
      <c r="A132" s="81"/>
      <c r="B132" s="81"/>
      <c r="C132" s="81"/>
      <c r="D132" s="81"/>
      <c r="E132" s="81"/>
      <c r="F132" s="81"/>
      <c r="G132" s="81"/>
      <c r="H132" s="81"/>
      <c r="I132" s="81"/>
      <c r="J132" s="81"/>
      <c r="K132" s="81"/>
      <c r="L132" s="81"/>
      <c r="M132" s="81"/>
      <c r="N132" s="81"/>
      <c r="O132" s="81"/>
      <c r="P132" s="81"/>
      <c r="Q132" s="81"/>
      <c r="R132" s="81"/>
      <c r="S132" s="81"/>
      <c r="T132" s="81"/>
      <c r="U132" s="81"/>
      <c r="V132" s="81"/>
      <c r="W132" s="81"/>
      <c r="X132" s="81"/>
      <c r="Y132" s="81"/>
      <c r="Z132" s="81"/>
    </row>
    <row r="133" ht="15.75" customHeight="1">
      <c r="A133" s="81"/>
      <c r="B133" s="81"/>
      <c r="C133" s="81"/>
      <c r="D133" s="81"/>
      <c r="E133" s="81"/>
      <c r="F133" s="81"/>
      <c r="G133" s="81"/>
      <c r="H133" s="81"/>
      <c r="I133" s="81"/>
      <c r="J133" s="81"/>
      <c r="K133" s="81"/>
      <c r="L133" s="81"/>
      <c r="M133" s="81"/>
      <c r="N133" s="81"/>
      <c r="O133" s="81"/>
      <c r="P133" s="81"/>
      <c r="Q133" s="81"/>
      <c r="R133" s="81"/>
      <c r="S133" s="81"/>
      <c r="T133" s="81"/>
      <c r="U133" s="81"/>
      <c r="V133" s="81"/>
      <c r="W133" s="81"/>
      <c r="X133" s="81"/>
      <c r="Y133" s="81"/>
      <c r="Z133" s="81"/>
    </row>
    <row r="134" ht="15.75" customHeight="1">
      <c r="A134" s="81"/>
      <c r="B134" s="81"/>
      <c r="C134" s="81"/>
      <c r="D134" s="81"/>
      <c r="E134" s="81"/>
      <c r="F134" s="81"/>
      <c r="G134" s="81"/>
      <c r="H134" s="81"/>
      <c r="I134" s="81"/>
      <c r="J134" s="81"/>
      <c r="K134" s="81"/>
      <c r="L134" s="81"/>
      <c r="M134" s="81"/>
      <c r="N134" s="81"/>
      <c r="O134" s="81"/>
      <c r="P134" s="81"/>
      <c r="Q134" s="81"/>
      <c r="R134" s="81"/>
      <c r="S134" s="81"/>
      <c r="T134" s="81"/>
      <c r="U134" s="81"/>
      <c r="V134" s="81"/>
      <c r="W134" s="81"/>
      <c r="X134" s="81"/>
      <c r="Y134" s="81"/>
      <c r="Z134" s="81"/>
    </row>
    <row r="135" ht="15.75" customHeight="1">
      <c r="A135" s="81"/>
      <c r="B135" s="81"/>
      <c r="C135" s="81"/>
      <c r="D135" s="81"/>
      <c r="E135" s="81"/>
      <c r="F135" s="81"/>
      <c r="G135" s="81"/>
      <c r="H135" s="81"/>
      <c r="I135" s="81"/>
      <c r="J135" s="81"/>
      <c r="K135" s="81"/>
      <c r="L135" s="81"/>
      <c r="M135" s="81"/>
      <c r="N135" s="81"/>
      <c r="O135" s="81"/>
      <c r="P135" s="81"/>
      <c r="Q135" s="81"/>
      <c r="R135" s="81"/>
      <c r="S135" s="81"/>
      <c r="T135" s="81"/>
      <c r="U135" s="81"/>
      <c r="V135" s="81"/>
      <c r="W135" s="81"/>
      <c r="X135" s="81"/>
      <c r="Y135" s="81"/>
      <c r="Z135" s="81"/>
    </row>
    <row r="136" ht="15.75" customHeight="1">
      <c r="A136" s="81"/>
      <c r="B136" s="81"/>
      <c r="C136" s="81"/>
      <c r="D136" s="81"/>
      <c r="E136" s="81"/>
      <c r="F136" s="81"/>
      <c r="G136" s="81"/>
      <c r="H136" s="81"/>
      <c r="I136" s="81"/>
      <c r="J136" s="81"/>
      <c r="K136" s="81"/>
      <c r="L136" s="81"/>
      <c r="M136" s="81"/>
      <c r="N136" s="81"/>
      <c r="O136" s="81"/>
      <c r="P136" s="81"/>
      <c r="Q136" s="81"/>
      <c r="R136" s="81"/>
      <c r="S136" s="81"/>
      <c r="T136" s="81"/>
      <c r="U136" s="81"/>
      <c r="V136" s="81"/>
      <c r="W136" s="81"/>
      <c r="X136" s="81"/>
      <c r="Y136" s="81"/>
      <c r="Z136" s="81"/>
    </row>
    <row r="137" ht="15.75" customHeight="1">
      <c r="A137" s="81"/>
      <c r="B137" s="81"/>
      <c r="C137" s="81"/>
      <c r="D137" s="81"/>
      <c r="E137" s="81"/>
      <c r="F137" s="81"/>
      <c r="G137" s="81"/>
      <c r="H137" s="81"/>
      <c r="I137" s="81"/>
      <c r="J137" s="81"/>
      <c r="K137" s="81"/>
      <c r="L137" s="81"/>
      <c r="M137" s="81"/>
      <c r="N137" s="81"/>
      <c r="O137" s="81"/>
      <c r="P137" s="81"/>
      <c r="Q137" s="81"/>
      <c r="R137" s="81"/>
      <c r="S137" s="81"/>
      <c r="T137" s="81"/>
      <c r="U137" s="81"/>
      <c r="V137" s="81"/>
      <c r="W137" s="81"/>
      <c r="X137" s="81"/>
      <c r="Y137" s="81"/>
      <c r="Z137" s="81"/>
    </row>
    <row r="138" ht="15.75" customHeight="1">
      <c r="A138" s="81"/>
      <c r="B138" s="81"/>
      <c r="C138" s="81"/>
      <c r="D138" s="81"/>
      <c r="E138" s="81"/>
      <c r="F138" s="81"/>
      <c r="G138" s="81"/>
      <c r="H138" s="81"/>
      <c r="I138" s="81"/>
      <c r="J138" s="81"/>
      <c r="K138" s="81"/>
      <c r="L138" s="81"/>
      <c r="M138" s="81"/>
      <c r="N138" s="81"/>
      <c r="O138" s="81"/>
      <c r="P138" s="81"/>
      <c r="Q138" s="81"/>
      <c r="R138" s="81"/>
      <c r="S138" s="81"/>
      <c r="T138" s="81"/>
      <c r="U138" s="81"/>
      <c r="V138" s="81"/>
      <c r="W138" s="81"/>
      <c r="X138" s="81"/>
      <c r="Y138" s="81"/>
      <c r="Z138" s="81"/>
    </row>
    <row r="139" ht="15.75" customHeight="1">
      <c r="A139" s="81"/>
      <c r="B139" s="81"/>
      <c r="C139" s="81"/>
      <c r="D139" s="81"/>
      <c r="E139" s="81"/>
      <c r="F139" s="81"/>
      <c r="G139" s="81"/>
      <c r="H139" s="81"/>
      <c r="I139" s="81"/>
      <c r="J139" s="81"/>
      <c r="K139" s="81"/>
      <c r="L139" s="81"/>
      <c r="M139" s="81"/>
      <c r="N139" s="81"/>
      <c r="O139" s="81"/>
      <c r="P139" s="81"/>
      <c r="Q139" s="81"/>
      <c r="R139" s="81"/>
      <c r="S139" s="81"/>
      <c r="T139" s="81"/>
      <c r="U139" s="81"/>
      <c r="V139" s="81"/>
      <c r="W139" s="81"/>
      <c r="X139" s="81"/>
      <c r="Y139" s="81"/>
      <c r="Z139" s="81"/>
    </row>
    <row r="140" ht="15.75" customHeight="1">
      <c r="A140" s="81"/>
      <c r="B140" s="81"/>
      <c r="C140" s="81"/>
      <c r="D140" s="81"/>
      <c r="E140" s="81"/>
      <c r="F140" s="81"/>
      <c r="G140" s="81"/>
      <c r="H140" s="81"/>
      <c r="I140" s="81"/>
      <c r="J140" s="81"/>
      <c r="K140" s="81"/>
      <c r="L140" s="81"/>
      <c r="M140" s="81"/>
      <c r="N140" s="81"/>
      <c r="O140" s="81"/>
      <c r="P140" s="81"/>
      <c r="Q140" s="81"/>
      <c r="R140" s="81"/>
      <c r="S140" s="81"/>
      <c r="T140" s="81"/>
      <c r="U140" s="81"/>
      <c r="V140" s="81"/>
      <c r="W140" s="81"/>
      <c r="X140" s="81"/>
      <c r="Y140" s="81"/>
      <c r="Z140" s="81"/>
    </row>
    <row r="141" ht="15.75" customHeight="1">
      <c r="A141" s="81"/>
      <c r="B141" s="81"/>
      <c r="C141" s="81"/>
      <c r="D141" s="81"/>
      <c r="E141" s="81"/>
      <c r="F141" s="81"/>
      <c r="G141" s="81"/>
      <c r="H141" s="81"/>
      <c r="I141" s="81"/>
      <c r="J141" s="81"/>
      <c r="K141" s="81"/>
      <c r="L141" s="81"/>
      <c r="M141" s="81"/>
      <c r="N141" s="81"/>
      <c r="O141" s="81"/>
      <c r="P141" s="81"/>
      <c r="Q141" s="81"/>
      <c r="R141" s="81"/>
      <c r="S141" s="81"/>
      <c r="T141" s="81"/>
      <c r="U141" s="81"/>
      <c r="V141" s="81"/>
      <c r="W141" s="81"/>
      <c r="X141" s="81"/>
      <c r="Y141" s="81"/>
      <c r="Z141" s="81"/>
    </row>
    <row r="142" ht="15.75" customHeight="1">
      <c r="A142" s="81"/>
      <c r="B142" s="81"/>
      <c r="C142" s="81"/>
      <c r="D142" s="81"/>
      <c r="E142" s="81"/>
      <c r="F142" s="81"/>
      <c r="G142" s="81"/>
      <c r="H142" s="81"/>
      <c r="I142" s="81"/>
      <c r="J142" s="81"/>
      <c r="K142" s="81"/>
      <c r="L142" s="81"/>
      <c r="M142" s="81"/>
      <c r="N142" s="81"/>
      <c r="O142" s="81"/>
      <c r="P142" s="81"/>
      <c r="Q142" s="81"/>
      <c r="R142" s="81"/>
      <c r="S142" s="81"/>
      <c r="T142" s="81"/>
      <c r="U142" s="81"/>
      <c r="V142" s="81"/>
      <c r="W142" s="81"/>
      <c r="X142" s="81"/>
      <c r="Y142" s="81"/>
      <c r="Z142" s="81"/>
    </row>
    <row r="143" ht="15.75" customHeight="1">
      <c r="A143" s="81"/>
      <c r="B143" s="81"/>
      <c r="C143" s="81"/>
      <c r="D143" s="81"/>
      <c r="E143" s="81"/>
      <c r="F143" s="81"/>
      <c r="G143" s="81"/>
      <c r="H143" s="81"/>
      <c r="I143" s="81"/>
      <c r="J143" s="81"/>
      <c r="K143" s="81"/>
      <c r="L143" s="81"/>
      <c r="M143" s="81"/>
      <c r="N143" s="81"/>
      <c r="O143" s="81"/>
      <c r="P143" s="81"/>
      <c r="Q143" s="81"/>
      <c r="R143" s="81"/>
      <c r="S143" s="81"/>
      <c r="T143" s="81"/>
      <c r="U143" s="81"/>
      <c r="V143" s="81"/>
      <c r="W143" s="81"/>
      <c r="X143" s="81"/>
      <c r="Y143" s="81"/>
      <c r="Z143" s="81"/>
    </row>
    <row r="144" ht="15.75" customHeight="1">
      <c r="A144" s="81"/>
      <c r="B144" s="81"/>
      <c r="C144" s="81"/>
      <c r="D144" s="81"/>
      <c r="E144" s="81"/>
      <c r="F144" s="81"/>
      <c r="G144" s="81"/>
      <c r="H144" s="81"/>
      <c r="I144" s="81"/>
      <c r="J144" s="81"/>
      <c r="K144" s="81"/>
      <c r="L144" s="81"/>
      <c r="M144" s="81"/>
      <c r="N144" s="81"/>
      <c r="O144" s="81"/>
      <c r="P144" s="81"/>
      <c r="Q144" s="81"/>
      <c r="R144" s="81"/>
      <c r="S144" s="81"/>
      <c r="T144" s="81"/>
      <c r="U144" s="81"/>
      <c r="V144" s="81"/>
      <c r="W144" s="81"/>
      <c r="X144" s="81"/>
      <c r="Y144" s="81"/>
      <c r="Z144" s="81"/>
    </row>
    <row r="145" ht="15.75" customHeight="1">
      <c r="A145" s="81"/>
      <c r="B145" s="81"/>
      <c r="C145" s="81"/>
      <c r="D145" s="81"/>
      <c r="E145" s="81"/>
      <c r="F145" s="81"/>
      <c r="G145" s="81"/>
      <c r="H145" s="81"/>
      <c r="I145" s="81"/>
      <c r="J145" s="81"/>
      <c r="K145" s="81"/>
      <c r="L145" s="81"/>
      <c r="M145" s="81"/>
      <c r="N145" s="81"/>
      <c r="O145" s="81"/>
      <c r="P145" s="81"/>
      <c r="Q145" s="81"/>
      <c r="R145" s="81"/>
      <c r="S145" s="81"/>
      <c r="T145" s="81"/>
      <c r="U145" s="81"/>
      <c r="V145" s="81"/>
      <c r="W145" s="81"/>
      <c r="X145" s="81"/>
      <c r="Y145" s="81"/>
      <c r="Z145" s="81"/>
    </row>
    <row r="146" ht="15.75" customHeight="1">
      <c r="A146" s="81"/>
      <c r="B146" s="81"/>
      <c r="C146" s="81"/>
      <c r="D146" s="81"/>
      <c r="E146" s="81"/>
      <c r="F146" s="81"/>
      <c r="G146" s="81"/>
      <c r="H146" s="81"/>
      <c r="I146" s="81"/>
      <c r="J146" s="81"/>
      <c r="K146" s="81"/>
      <c r="L146" s="81"/>
      <c r="M146" s="81"/>
      <c r="N146" s="81"/>
      <c r="O146" s="81"/>
      <c r="P146" s="81"/>
      <c r="Q146" s="81"/>
      <c r="R146" s="81"/>
      <c r="S146" s="81"/>
      <c r="T146" s="81"/>
      <c r="U146" s="81"/>
      <c r="V146" s="81"/>
      <c r="W146" s="81"/>
      <c r="X146" s="81"/>
      <c r="Y146" s="81"/>
      <c r="Z146" s="81"/>
    </row>
    <row r="147" ht="15.75" customHeight="1">
      <c r="A147" s="81"/>
      <c r="B147" s="81"/>
      <c r="C147" s="81"/>
      <c r="D147" s="81"/>
      <c r="E147" s="81"/>
      <c r="F147" s="81"/>
      <c r="G147" s="81"/>
      <c r="H147" s="81"/>
      <c r="I147" s="81"/>
      <c r="J147" s="81"/>
      <c r="K147" s="81"/>
      <c r="L147" s="81"/>
      <c r="M147" s="81"/>
      <c r="N147" s="81"/>
      <c r="O147" s="81"/>
      <c r="P147" s="81"/>
      <c r="Q147" s="81"/>
      <c r="R147" s="81"/>
      <c r="S147" s="81"/>
      <c r="T147" s="81"/>
      <c r="U147" s="81"/>
      <c r="V147" s="81"/>
      <c r="W147" s="81"/>
      <c r="X147" s="81"/>
      <c r="Y147" s="81"/>
      <c r="Z147" s="81"/>
    </row>
    <row r="148" ht="15.75" customHeight="1">
      <c r="A148" s="81"/>
      <c r="B148" s="81"/>
      <c r="C148" s="81"/>
      <c r="D148" s="81"/>
      <c r="E148" s="81"/>
      <c r="F148" s="81"/>
      <c r="G148" s="81"/>
      <c r="H148" s="81"/>
      <c r="I148" s="81"/>
      <c r="J148" s="81"/>
      <c r="K148" s="81"/>
      <c r="L148" s="81"/>
      <c r="M148" s="81"/>
      <c r="N148" s="81"/>
      <c r="O148" s="81"/>
      <c r="P148" s="81"/>
      <c r="Q148" s="81"/>
      <c r="R148" s="81"/>
      <c r="S148" s="81"/>
      <c r="T148" s="81"/>
      <c r="U148" s="81"/>
      <c r="V148" s="81"/>
      <c r="W148" s="81"/>
      <c r="X148" s="81"/>
      <c r="Y148" s="81"/>
      <c r="Z148" s="81"/>
    </row>
    <row r="149" ht="15.75" customHeight="1">
      <c r="A149" s="81"/>
      <c r="B149" s="81"/>
      <c r="C149" s="81"/>
      <c r="D149" s="81"/>
      <c r="E149" s="81"/>
      <c r="F149" s="81"/>
      <c r="G149" s="81"/>
      <c r="H149" s="81"/>
      <c r="I149" s="81"/>
      <c r="J149" s="81"/>
      <c r="K149" s="81"/>
      <c r="L149" s="81"/>
      <c r="M149" s="81"/>
      <c r="N149" s="81"/>
      <c r="O149" s="81"/>
      <c r="P149" s="81"/>
      <c r="Q149" s="81"/>
      <c r="R149" s="81"/>
      <c r="S149" s="81"/>
      <c r="T149" s="81"/>
      <c r="U149" s="81"/>
      <c r="V149" s="81"/>
      <c r="W149" s="81"/>
      <c r="X149" s="81"/>
      <c r="Y149" s="81"/>
      <c r="Z149" s="81"/>
    </row>
    <row r="150" ht="15.75" customHeight="1">
      <c r="A150" s="81"/>
      <c r="B150" s="81"/>
      <c r="C150" s="81"/>
      <c r="D150" s="81"/>
      <c r="E150" s="81"/>
      <c r="F150" s="81"/>
      <c r="G150" s="81"/>
      <c r="H150" s="81"/>
      <c r="I150" s="81"/>
      <c r="J150" s="81"/>
      <c r="K150" s="81"/>
      <c r="L150" s="81"/>
      <c r="M150" s="81"/>
      <c r="N150" s="81"/>
      <c r="O150" s="81"/>
      <c r="P150" s="81"/>
      <c r="Q150" s="81"/>
      <c r="R150" s="81"/>
      <c r="S150" s="81"/>
      <c r="T150" s="81"/>
      <c r="U150" s="81"/>
      <c r="V150" s="81"/>
      <c r="W150" s="81"/>
      <c r="X150" s="81"/>
      <c r="Y150" s="81"/>
      <c r="Z150" s="81"/>
    </row>
    <row r="151" ht="15.75" customHeight="1">
      <c r="A151" s="81"/>
      <c r="B151" s="81"/>
      <c r="C151" s="81"/>
      <c r="D151" s="81"/>
      <c r="E151" s="81"/>
      <c r="F151" s="81"/>
      <c r="G151" s="81"/>
      <c r="H151" s="81"/>
      <c r="I151" s="81"/>
      <c r="J151" s="81"/>
      <c r="K151" s="81"/>
      <c r="L151" s="81"/>
      <c r="M151" s="81"/>
      <c r="N151" s="81"/>
      <c r="O151" s="81"/>
      <c r="P151" s="81"/>
      <c r="Q151" s="81"/>
      <c r="R151" s="81"/>
      <c r="S151" s="81"/>
      <c r="T151" s="81"/>
      <c r="U151" s="81"/>
      <c r="V151" s="81"/>
      <c r="W151" s="81"/>
      <c r="X151" s="81"/>
      <c r="Y151" s="81"/>
      <c r="Z151" s="81"/>
    </row>
    <row r="152" ht="15.75" customHeight="1">
      <c r="A152" s="81"/>
      <c r="B152" s="81"/>
      <c r="C152" s="81"/>
      <c r="D152" s="81"/>
      <c r="E152" s="81"/>
      <c r="F152" s="81"/>
      <c r="G152" s="81"/>
      <c r="H152" s="81"/>
      <c r="I152" s="81"/>
      <c r="J152" s="81"/>
      <c r="K152" s="81"/>
      <c r="L152" s="81"/>
      <c r="M152" s="81"/>
      <c r="N152" s="81"/>
      <c r="O152" s="81"/>
      <c r="P152" s="81"/>
      <c r="Q152" s="81"/>
      <c r="R152" s="81"/>
      <c r="S152" s="81"/>
      <c r="T152" s="81"/>
      <c r="U152" s="81"/>
      <c r="V152" s="81"/>
      <c r="W152" s="81"/>
      <c r="X152" s="81"/>
      <c r="Y152" s="81"/>
      <c r="Z152" s="81"/>
    </row>
    <row r="153" ht="15.75" customHeight="1">
      <c r="A153" s="81"/>
      <c r="B153" s="81"/>
      <c r="C153" s="81"/>
      <c r="D153" s="81"/>
      <c r="E153" s="81"/>
      <c r="F153" s="81"/>
      <c r="G153" s="81"/>
      <c r="H153" s="81"/>
      <c r="I153" s="81"/>
      <c r="J153" s="81"/>
      <c r="K153" s="81"/>
      <c r="L153" s="81"/>
      <c r="M153" s="81"/>
      <c r="N153" s="81"/>
      <c r="O153" s="81"/>
      <c r="P153" s="81"/>
      <c r="Q153" s="81"/>
      <c r="R153" s="81"/>
      <c r="S153" s="81"/>
      <c r="T153" s="81"/>
      <c r="U153" s="81"/>
      <c r="V153" s="81"/>
      <c r="W153" s="81"/>
      <c r="X153" s="81"/>
      <c r="Y153" s="81"/>
      <c r="Z153" s="81"/>
    </row>
    <row r="154" ht="15.75" customHeight="1">
      <c r="A154" s="81"/>
      <c r="B154" s="81"/>
      <c r="C154" s="81"/>
      <c r="D154" s="81"/>
      <c r="E154" s="81"/>
      <c r="F154" s="81"/>
      <c r="G154" s="81"/>
      <c r="H154" s="81"/>
      <c r="I154" s="81"/>
      <c r="J154" s="81"/>
      <c r="K154" s="81"/>
      <c r="L154" s="81"/>
      <c r="M154" s="81"/>
      <c r="N154" s="81"/>
      <c r="O154" s="81"/>
      <c r="P154" s="81"/>
      <c r="Q154" s="81"/>
      <c r="R154" s="81"/>
      <c r="S154" s="81"/>
      <c r="T154" s="81"/>
      <c r="U154" s="81"/>
      <c r="V154" s="81"/>
      <c r="W154" s="81"/>
      <c r="X154" s="81"/>
      <c r="Y154" s="81"/>
      <c r="Z154" s="81"/>
    </row>
    <row r="155" ht="15.75" customHeight="1">
      <c r="A155" s="81"/>
      <c r="B155" s="81"/>
      <c r="C155" s="81"/>
      <c r="D155" s="81"/>
      <c r="E155" s="81"/>
      <c r="F155" s="81"/>
      <c r="G155" s="81"/>
      <c r="H155" s="81"/>
      <c r="I155" s="81"/>
      <c r="J155" s="81"/>
      <c r="K155" s="81"/>
      <c r="L155" s="81"/>
      <c r="M155" s="81"/>
      <c r="N155" s="81"/>
      <c r="O155" s="81"/>
      <c r="P155" s="81"/>
      <c r="Q155" s="81"/>
      <c r="R155" s="81"/>
      <c r="S155" s="81"/>
      <c r="T155" s="81"/>
      <c r="U155" s="81"/>
      <c r="V155" s="81"/>
      <c r="W155" s="81"/>
      <c r="X155" s="81"/>
      <c r="Y155" s="81"/>
      <c r="Z155" s="81"/>
    </row>
    <row r="156" ht="15.75" customHeight="1">
      <c r="A156" s="81"/>
      <c r="B156" s="81"/>
      <c r="C156" s="81"/>
      <c r="D156" s="81"/>
      <c r="E156" s="81"/>
      <c r="F156" s="81"/>
      <c r="G156" s="81"/>
      <c r="H156" s="81"/>
      <c r="I156" s="81"/>
      <c r="J156" s="81"/>
      <c r="K156" s="81"/>
      <c r="L156" s="81"/>
      <c r="M156" s="81"/>
      <c r="N156" s="81"/>
      <c r="O156" s="81"/>
      <c r="P156" s="81"/>
      <c r="Q156" s="81"/>
      <c r="R156" s="81"/>
      <c r="S156" s="81"/>
      <c r="T156" s="81"/>
      <c r="U156" s="81"/>
      <c r="V156" s="81"/>
      <c r="W156" s="81"/>
      <c r="X156" s="81"/>
      <c r="Y156" s="81"/>
      <c r="Z156" s="81"/>
    </row>
    <row r="157" ht="15.75" customHeight="1">
      <c r="A157" s="81"/>
      <c r="B157" s="81"/>
      <c r="C157" s="81"/>
      <c r="D157" s="81"/>
      <c r="E157" s="81"/>
      <c r="F157" s="81"/>
      <c r="G157" s="81"/>
      <c r="H157" s="81"/>
      <c r="I157" s="81"/>
      <c r="J157" s="81"/>
      <c r="K157" s="81"/>
      <c r="L157" s="81"/>
      <c r="M157" s="81"/>
      <c r="N157" s="81"/>
      <c r="O157" s="81"/>
      <c r="P157" s="81"/>
      <c r="Q157" s="81"/>
      <c r="R157" s="81"/>
      <c r="S157" s="81"/>
      <c r="T157" s="81"/>
      <c r="U157" s="81"/>
      <c r="V157" s="81"/>
      <c r="W157" s="81"/>
      <c r="X157" s="81"/>
      <c r="Y157" s="81"/>
      <c r="Z157" s="81"/>
    </row>
    <row r="158" ht="15.75" customHeight="1">
      <c r="A158" s="81"/>
      <c r="B158" s="81"/>
      <c r="C158" s="81"/>
      <c r="D158" s="81"/>
      <c r="E158" s="81"/>
      <c r="F158" s="81"/>
      <c r="G158" s="81"/>
      <c r="H158" s="81"/>
      <c r="I158" s="81"/>
      <c r="J158" s="81"/>
      <c r="K158" s="81"/>
      <c r="L158" s="81"/>
      <c r="M158" s="81"/>
      <c r="N158" s="81"/>
      <c r="O158" s="81"/>
      <c r="P158" s="81"/>
      <c r="Q158" s="81"/>
      <c r="R158" s="81"/>
      <c r="S158" s="81"/>
      <c r="T158" s="81"/>
      <c r="U158" s="81"/>
      <c r="V158" s="81"/>
      <c r="W158" s="81"/>
      <c r="X158" s="81"/>
      <c r="Y158" s="81"/>
      <c r="Z158" s="81"/>
    </row>
    <row r="159" ht="15.75" customHeight="1">
      <c r="A159" s="81"/>
      <c r="B159" s="81"/>
      <c r="C159" s="81"/>
      <c r="D159" s="81"/>
      <c r="E159" s="81"/>
      <c r="F159" s="81"/>
      <c r="G159" s="81"/>
      <c r="H159" s="81"/>
      <c r="I159" s="81"/>
      <c r="J159" s="81"/>
      <c r="K159" s="81"/>
      <c r="L159" s="81"/>
      <c r="M159" s="81"/>
      <c r="N159" s="81"/>
      <c r="O159" s="81"/>
      <c r="P159" s="81"/>
      <c r="Q159" s="81"/>
      <c r="R159" s="81"/>
      <c r="S159" s="81"/>
      <c r="T159" s="81"/>
      <c r="U159" s="81"/>
      <c r="V159" s="81"/>
      <c r="W159" s="81"/>
      <c r="X159" s="81"/>
      <c r="Y159" s="81"/>
      <c r="Z159" s="81"/>
    </row>
    <row r="160" ht="15.75" customHeight="1">
      <c r="A160" s="81"/>
      <c r="B160" s="81"/>
      <c r="C160" s="81"/>
      <c r="D160" s="81"/>
      <c r="E160" s="81"/>
      <c r="F160" s="81"/>
      <c r="G160" s="81"/>
      <c r="H160" s="81"/>
      <c r="I160" s="81"/>
      <c r="J160" s="81"/>
      <c r="K160" s="81"/>
      <c r="L160" s="81"/>
      <c r="M160" s="81"/>
      <c r="N160" s="81"/>
      <c r="O160" s="81"/>
      <c r="P160" s="81"/>
      <c r="Q160" s="81"/>
      <c r="R160" s="81"/>
      <c r="S160" s="81"/>
      <c r="T160" s="81"/>
      <c r="U160" s="81"/>
      <c r="V160" s="81"/>
      <c r="W160" s="81"/>
      <c r="X160" s="81"/>
      <c r="Y160" s="81"/>
      <c r="Z160" s="81"/>
    </row>
    <row r="161" ht="15.75" customHeight="1">
      <c r="A161" s="81"/>
      <c r="B161" s="81"/>
      <c r="C161" s="81"/>
      <c r="D161" s="81"/>
      <c r="E161" s="81"/>
      <c r="F161" s="81"/>
      <c r="G161" s="81"/>
      <c r="H161" s="81"/>
      <c r="I161" s="81"/>
      <c r="J161" s="81"/>
      <c r="K161" s="81"/>
      <c r="L161" s="81"/>
      <c r="M161" s="81"/>
      <c r="N161" s="81"/>
      <c r="O161" s="81"/>
      <c r="P161" s="81"/>
      <c r="Q161" s="81"/>
      <c r="R161" s="81"/>
      <c r="S161" s="81"/>
      <c r="T161" s="81"/>
      <c r="U161" s="81"/>
      <c r="V161" s="81"/>
      <c r="W161" s="81"/>
      <c r="X161" s="81"/>
      <c r="Y161" s="81"/>
      <c r="Z161" s="81"/>
    </row>
    <row r="162" ht="15.75" customHeight="1">
      <c r="A162" s="81"/>
      <c r="B162" s="81"/>
      <c r="C162" s="81"/>
      <c r="D162" s="81"/>
      <c r="E162" s="81"/>
      <c r="F162" s="81"/>
      <c r="G162" s="81"/>
      <c r="H162" s="81"/>
      <c r="I162" s="81"/>
      <c r="J162" s="81"/>
      <c r="K162" s="81"/>
      <c r="L162" s="81"/>
      <c r="M162" s="81"/>
      <c r="N162" s="81"/>
      <c r="O162" s="81"/>
      <c r="P162" s="81"/>
      <c r="Q162" s="81"/>
      <c r="R162" s="81"/>
      <c r="S162" s="81"/>
      <c r="T162" s="81"/>
      <c r="U162" s="81"/>
      <c r="V162" s="81"/>
      <c r="W162" s="81"/>
      <c r="X162" s="81"/>
      <c r="Y162" s="81"/>
      <c r="Z162" s="81"/>
    </row>
    <row r="163" ht="15.75" customHeight="1">
      <c r="A163" s="81"/>
      <c r="B163" s="81"/>
      <c r="C163" s="81"/>
      <c r="D163" s="81"/>
      <c r="E163" s="81"/>
      <c r="F163" s="81"/>
      <c r="G163" s="81"/>
      <c r="H163" s="81"/>
      <c r="I163" s="81"/>
      <c r="J163" s="81"/>
      <c r="K163" s="81"/>
      <c r="L163" s="81"/>
      <c r="M163" s="81"/>
      <c r="N163" s="81"/>
      <c r="O163" s="81"/>
      <c r="P163" s="81"/>
      <c r="Q163" s="81"/>
      <c r="R163" s="81"/>
      <c r="S163" s="81"/>
      <c r="T163" s="81"/>
      <c r="U163" s="81"/>
      <c r="V163" s="81"/>
      <c r="W163" s="81"/>
      <c r="X163" s="81"/>
      <c r="Y163" s="81"/>
      <c r="Z163" s="81"/>
    </row>
    <row r="164" ht="15.75" customHeight="1">
      <c r="A164" s="81"/>
      <c r="B164" s="81"/>
      <c r="C164" s="81"/>
      <c r="D164" s="81"/>
      <c r="E164" s="81"/>
      <c r="F164" s="81"/>
      <c r="G164" s="81"/>
      <c r="H164" s="81"/>
      <c r="I164" s="81"/>
      <c r="J164" s="81"/>
      <c r="K164" s="81"/>
      <c r="L164" s="81"/>
      <c r="M164" s="81"/>
      <c r="N164" s="81"/>
      <c r="O164" s="81"/>
      <c r="P164" s="81"/>
      <c r="Q164" s="81"/>
      <c r="R164" s="81"/>
      <c r="S164" s="81"/>
      <c r="T164" s="81"/>
      <c r="U164" s="81"/>
      <c r="V164" s="81"/>
      <c r="W164" s="81"/>
      <c r="X164" s="81"/>
      <c r="Y164" s="81"/>
      <c r="Z164" s="81"/>
    </row>
    <row r="165" ht="15.75" customHeight="1">
      <c r="A165" s="81"/>
      <c r="B165" s="81"/>
      <c r="C165" s="81"/>
      <c r="D165" s="81"/>
      <c r="E165" s="81"/>
      <c r="F165" s="81"/>
      <c r="G165" s="81"/>
      <c r="H165" s="81"/>
      <c r="I165" s="81"/>
      <c r="J165" s="81"/>
      <c r="K165" s="81"/>
      <c r="L165" s="81"/>
      <c r="M165" s="81"/>
      <c r="N165" s="81"/>
      <c r="O165" s="81"/>
      <c r="P165" s="81"/>
      <c r="Q165" s="81"/>
      <c r="R165" s="81"/>
      <c r="S165" s="81"/>
      <c r="T165" s="81"/>
      <c r="U165" s="81"/>
      <c r="V165" s="81"/>
      <c r="W165" s="81"/>
      <c r="X165" s="81"/>
      <c r="Y165" s="81"/>
      <c r="Z165" s="81"/>
    </row>
    <row r="166" ht="15.75" customHeight="1">
      <c r="A166" s="81"/>
      <c r="B166" s="81"/>
      <c r="C166" s="81"/>
      <c r="D166" s="81"/>
      <c r="E166" s="81"/>
      <c r="F166" s="81"/>
      <c r="G166" s="81"/>
      <c r="H166" s="81"/>
      <c r="I166" s="81"/>
      <c r="J166" s="81"/>
      <c r="K166" s="81"/>
      <c r="L166" s="81"/>
      <c r="M166" s="81"/>
      <c r="N166" s="81"/>
      <c r="O166" s="81"/>
      <c r="P166" s="81"/>
      <c r="Q166" s="81"/>
      <c r="R166" s="81"/>
      <c r="S166" s="81"/>
      <c r="T166" s="81"/>
      <c r="U166" s="81"/>
      <c r="V166" s="81"/>
      <c r="W166" s="81"/>
      <c r="X166" s="81"/>
      <c r="Y166" s="81"/>
      <c r="Z166" s="81"/>
    </row>
    <row r="167" ht="15.75" customHeight="1">
      <c r="A167" s="81"/>
      <c r="B167" s="81"/>
      <c r="C167" s="81"/>
      <c r="D167" s="81"/>
      <c r="E167" s="81"/>
      <c r="F167" s="81"/>
      <c r="G167" s="81"/>
      <c r="H167" s="81"/>
      <c r="I167" s="81"/>
      <c r="J167" s="81"/>
      <c r="K167" s="81"/>
      <c r="L167" s="81"/>
      <c r="M167" s="81"/>
      <c r="N167" s="81"/>
      <c r="O167" s="81"/>
      <c r="P167" s="81"/>
      <c r="Q167" s="81"/>
      <c r="R167" s="81"/>
      <c r="S167" s="81"/>
      <c r="T167" s="81"/>
      <c r="U167" s="81"/>
      <c r="V167" s="81"/>
      <c r="W167" s="81"/>
      <c r="X167" s="81"/>
      <c r="Y167" s="81"/>
      <c r="Z167" s="81"/>
    </row>
    <row r="168" ht="15.75" customHeight="1">
      <c r="A168" s="81"/>
      <c r="B168" s="81"/>
      <c r="C168" s="81"/>
      <c r="D168" s="81"/>
      <c r="E168" s="81"/>
      <c r="F168" s="81"/>
      <c r="G168" s="81"/>
      <c r="H168" s="81"/>
      <c r="I168" s="81"/>
      <c r="J168" s="81"/>
      <c r="K168" s="81"/>
      <c r="L168" s="81"/>
      <c r="M168" s="81"/>
      <c r="N168" s="81"/>
      <c r="O168" s="81"/>
      <c r="P168" s="81"/>
      <c r="Q168" s="81"/>
      <c r="R168" s="81"/>
      <c r="S168" s="81"/>
      <c r="T168" s="81"/>
      <c r="U168" s="81"/>
      <c r="V168" s="81"/>
      <c r="W168" s="81"/>
      <c r="X168" s="81"/>
      <c r="Y168" s="81"/>
      <c r="Z168" s="81"/>
    </row>
    <row r="169" ht="15.75" customHeight="1">
      <c r="A169" s="81"/>
      <c r="B169" s="81"/>
      <c r="C169" s="81"/>
      <c r="D169" s="81"/>
      <c r="E169" s="81"/>
      <c r="F169" s="81"/>
      <c r="G169" s="81"/>
      <c r="H169" s="81"/>
      <c r="I169" s="81"/>
      <c r="J169" s="81"/>
      <c r="K169" s="81"/>
      <c r="L169" s="81"/>
      <c r="M169" s="81"/>
      <c r="N169" s="81"/>
      <c r="O169" s="81"/>
      <c r="P169" s="81"/>
      <c r="Q169" s="81"/>
      <c r="R169" s="81"/>
      <c r="S169" s="81"/>
      <c r="T169" s="81"/>
      <c r="U169" s="81"/>
      <c r="V169" s="81"/>
      <c r="W169" s="81"/>
      <c r="X169" s="81"/>
      <c r="Y169" s="81"/>
      <c r="Z169" s="81"/>
    </row>
    <row r="170" ht="15.75" customHeight="1">
      <c r="A170" s="81"/>
      <c r="B170" s="81"/>
      <c r="C170" s="81"/>
      <c r="D170" s="81"/>
      <c r="E170" s="81"/>
      <c r="F170" s="81"/>
      <c r="G170" s="81"/>
      <c r="H170" s="81"/>
      <c r="I170" s="81"/>
      <c r="J170" s="81"/>
      <c r="K170" s="81"/>
      <c r="L170" s="81"/>
      <c r="M170" s="81"/>
      <c r="N170" s="81"/>
      <c r="O170" s="81"/>
      <c r="P170" s="81"/>
      <c r="Q170" s="81"/>
      <c r="R170" s="81"/>
      <c r="S170" s="81"/>
      <c r="T170" s="81"/>
      <c r="U170" s="81"/>
      <c r="V170" s="81"/>
      <c r="W170" s="81"/>
      <c r="X170" s="81"/>
      <c r="Y170" s="81"/>
      <c r="Z170" s="81"/>
    </row>
    <row r="171" ht="15.75" customHeight="1">
      <c r="A171" s="81"/>
      <c r="B171" s="81"/>
      <c r="C171" s="81"/>
      <c r="D171" s="81"/>
      <c r="E171" s="81"/>
      <c r="F171" s="81"/>
      <c r="G171" s="81"/>
      <c r="H171" s="81"/>
      <c r="I171" s="81"/>
      <c r="J171" s="81"/>
      <c r="K171" s="81"/>
      <c r="L171" s="81"/>
      <c r="M171" s="81"/>
      <c r="N171" s="81"/>
      <c r="O171" s="81"/>
      <c r="P171" s="81"/>
      <c r="Q171" s="81"/>
      <c r="R171" s="81"/>
      <c r="S171" s="81"/>
      <c r="T171" s="81"/>
      <c r="U171" s="81"/>
      <c r="V171" s="81"/>
      <c r="W171" s="81"/>
      <c r="X171" s="81"/>
      <c r="Y171" s="81"/>
      <c r="Z171" s="81"/>
    </row>
    <row r="172" ht="15.75" customHeight="1">
      <c r="A172" s="81"/>
      <c r="B172" s="81"/>
      <c r="C172" s="81"/>
      <c r="D172" s="81"/>
      <c r="E172" s="81"/>
      <c r="F172" s="81"/>
      <c r="G172" s="81"/>
      <c r="H172" s="81"/>
      <c r="I172" s="81"/>
      <c r="J172" s="81"/>
      <c r="K172" s="81"/>
      <c r="L172" s="81"/>
      <c r="M172" s="81"/>
      <c r="N172" s="81"/>
      <c r="O172" s="81"/>
      <c r="P172" s="81"/>
      <c r="Q172" s="81"/>
      <c r="R172" s="81"/>
      <c r="S172" s="81"/>
      <c r="T172" s="81"/>
      <c r="U172" s="81"/>
      <c r="V172" s="81"/>
      <c r="W172" s="81"/>
      <c r="X172" s="81"/>
      <c r="Y172" s="81"/>
      <c r="Z172" s="81"/>
    </row>
    <row r="173" ht="15.75" customHeight="1">
      <c r="A173" s="81"/>
      <c r="B173" s="81"/>
      <c r="C173" s="81"/>
      <c r="D173" s="81"/>
      <c r="E173" s="81"/>
      <c r="F173" s="81"/>
      <c r="G173" s="81"/>
      <c r="H173" s="81"/>
      <c r="I173" s="81"/>
      <c r="J173" s="81"/>
      <c r="K173" s="81"/>
      <c r="L173" s="81"/>
      <c r="M173" s="81"/>
      <c r="N173" s="81"/>
      <c r="O173" s="81"/>
      <c r="P173" s="81"/>
      <c r="Q173" s="81"/>
      <c r="R173" s="81"/>
      <c r="S173" s="81"/>
      <c r="T173" s="81"/>
      <c r="U173" s="81"/>
      <c r="V173" s="81"/>
      <c r="W173" s="81"/>
      <c r="X173" s="81"/>
      <c r="Y173" s="81"/>
      <c r="Z173" s="81"/>
    </row>
    <row r="174" ht="15.75" customHeight="1">
      <c r="A174" s="81"/>
      <c r="B174" s="81"/>
      <c r="C174" s="81"/>
      <c r="D174" s="81"/>
      <c r="E174" s="81"/>
      <c r="F174" s="81"/>
      <c r="G174" s="81"/>
      <c r="H174" s="81"/>
      <c r="I174" s="81"/>
      <c r="J174" s="81"/>
      <c r="K174" s="81"/>
      <c r="L174" s="81"/>
      <c r="M174" s="81"/>
      <c r="N174" s="81"/>
      <c r="O174" s="81"/>
      <c r="P174" s="81"/>
      <c r="Q174" s="81"/>
      <c r="R174" s="81"/>
      <c r="S174" s="81"/>
      <c r="T174" s="81"/>
      <c r="U174" s="81"/>
      <c r="V174" s="81"/>
      <c r="W174" s="81"/>
      <c r="X174" s="81"/>
      <c r="Y174" s="81"/>
      <c r="Z174" s="81"/>
    </row>
    <row r="175" ht="15.75" customHeight="1">
      <c r="A175" s="81"/>
      <c r="B175" s="81"/>
      <c r="C175" s="81"/>
      <c r="D175" s="81"/>
      <c r="E175" s="81"/>
      <c r="F175" s="81"/>
      <c r="G175" s="81"/>
      <c r="H175" s="81"/>
      <c r="I175" s="81"/>
      <c r="J175" s="81"/>
      <c r="K175" s="81"/>
      <c r="L175" s="81"/>
      <c r="M175" s="81"/>
      <c r="N175" s="81"/>
      <c r="O175" s="81"/>
      <c r="P175" s="81"/>
      <c r="Q175" s="81"/>
      <c r="R175" s="81"/>
      <c r="S175" s="81"/>
      <c r="T175" s="81"/>
      <c r="U175" s="81"/>
      <c r="V175" s="81"/>
      <c r="W175" s="81"/>
      <c r="X175" s="81"/>
      <c r="Y175" s="81"/>
      <c r="Z175" s="81"/>
    </row>
    <row r="176" ht="15.75" customHeight="1">
      <c r="A176" s="81"/>
      <c r="B176" s="81"/>
      <c r="C176" s="81"/>
      <c r="D176" s="81"/>
      <c r="E176" s="81"/>
      <c r="F176" s="81"/>
      <c r="G176" s="81"/>
      <c r="H176" s="81"/>
      <c r="I176" s="81"/>
      <c r="J176" s="81"/>
      <c r="K176" s="81"/>
      <c r="L176" s="81"/>
      <c r="M176" s="81"/>
      <c r="N176" s="81"/>
      <c r="O176" s="81"/>
      <c r="P176" s="81"/>
      <c r="Q176" s="81"/>
      <c r="R176" s="81"/>
      <c r="S176" s="81"/>
      <c r="T176" s="81"/>
      <c r="U176" s="81"/>
      <c r="V176" s="81"/>
      <c r="W176" s="81"/>
      <c r="X176" s="81"/>
      <c r="Y176" s="81"/>
      <c r="Z176" s="81"/>
    </row>
    <row r="177" ht="15.75" customHeight="1">
      <c r="A177" s="81"/>
      <c r="B177" s="81"/>
      <c r="C177" s="81"/>
      <c r="D177" s="81"/>
      <c r="E177" s="81"/>
      <c r="F177" s="81"/>
      <c r="G177" s="81"/>
      <c r="H177" s="81"/>
      <c r="I177" s="81"/>
      <c r="J177" s="81"/>
      <c r="K177" s="81"/>
      <c r="L177" s="81"/>
      <c r="M177" s="81"/>
      <c r="N177" s="81"/>
      <c r="O177" s="81"/>
      <c r="P177" s="81"/>
      <c r="Q177" s="81"/>
      <c r="R177" s="81"/>
      <c r="S177" s="81"/>
      <c r="T177" s="81"/>
      <c r="U177" s="81"/>
      <c r="V177" s="81"/>
      <c r="W177" s="81"/>
      <c r="X177" s="81"/>
      <c r="Y177" s="81"/>
      <c r="Z177" s="81"/>
    </row>
    <row r="178" ht="15.75" customHeight="1">
      <c r="A178" s="81"/>
      <c r="B178" s="81"/>
      <c r="C178" s="81"/>
      <c r="D178" s="81"/>
      <c r="E178" s="81"/>
      <c r="F178" s="81"/>
      <c r="G178" s="81"/>
      <c r="H178" s="81"/>
      <c r="I178" s="81"/>
      <c r="J178" s="81"/>
      <c r="K178" s="81"/>
      <c r="L178" s="81"/>
      <c r="M178" s="81"/>
      <c r="N178" s="81"/>
      <c r="O178" s="81"/>
      <c r="P178" s="81"/>
      <c r="Q178" s="81"/>
      <c r="R178" s="81"/>
      <c r="S178" s="81"/>
      <c r="T178" s="81"/>
      <c r="U178" s="81"/>
      <c r="V178" s="81"/>
      <c r="W178" s="81"/>
      <c r="X178" s="81"/>
      <c r="Y178" s="81"/>
      <c r="Z178" s="81"/>
    </row>
    <row r="179" ht="15.75" customHeight="1">
      <c r="A179" s="81"/>
      <c r="B179" s="81"/>
      <c r="C179" s="81"/>
      <c r="D179" s="81"/>
      <c r="E179" s="81"/>
      <c r="F179" s="81"/>
      <c r="G179" s="81"/>
      <c r="H179" s="81"/>
      <c r="I179" s="81"/>
      <c r="J179" s="81"/>
      <c r="K179" s="81"/>
      <c r="L179" s="81"/>
      <c r="M179" s="81"/>
      <c r="N179" s="81"/>
      <c r="O179" s="81"/>
      <c r="P179" s="81"/>
      <c r="Q179" s="81"/>
      <c r="R179" s="81"/>
      <c r="S179" s="81"/>
      <c r="T179" s="81"/>
      <c r="U179" s="81"/>
      <c r="V179" s="81"/>
      <c r="W179" s="81"/>
      <c r="X179" s="81"/>
      <c r="Y179" s="81"/>
      <c r="Z179" s="81"/>
    </row>
    <row r="180" ht="15.75" customHeight="1">
      <c r="A180" s="81"/>
      <c r="B180" s="81"/>
      <c r="C180" s="81"/>
      <c r="D180" s="81"/>
      <c r="E180" s="81"/>
      <c r="F180" s="81"/>
      <c r="G180" s="81"/>
      <c r="H180" s="81"/>
      <c r="I180" s="81"/>
      <c r="J180" s="81"/>
      <c r="K180" s="81"/>
      <c r="L180" s="81"/>
      <c r="M180" s="81"/>
      <c r="N180" s="81"/>
      <c r="O180" s="81"/>
      <c r="P180" s="81"/>
      <c r="Q180" s="81"/>
      <c r="R180" s="81"/>
      <c r="S180" s="81"/>
      <c r="T180" s="81"/>
      <c r="U180" s="81"/>
      <c r="V180" s="81"/>
      <c r="W180" s="81"/>
      <c r="X180" s="81"/>
      <c r="Y180" s="81"/>
      <c r="Z180" s="81"/>
    </row>
    <row r="181" ht="15.75" customHeight="1">
      <c r="A181" s="81"/>
      <c r="B181" s="81"/>
      <c r="C181" s="81"/>
      <c r="D181" s="81"/>
      <c r="E181" s="81"/>
      <c r="F181" s="81"/>
      <c r="G181" s="81"/>
      <c r="H181" s="81"/>
      <c r="I181" s="81"/>
      <c r="J181" s="81"/>
      <c r="K181" s="81"/>
      <c r="L181" s="81"/>
      <c r="M181" s="81"/>
      <c r="N181" s="81"/>
      <c r="O181" s="81"/>
      <c r="P181" s="81"/>
      <c r="Q181" s="81"/>
      <c r="R181" s="81"/>
      <c r="S181" s="81"/>
      <c r="T181" s="81"/>
      <c r="U181" s="81"/>
      <c r="V181" s="81"/>
      <c r="W181" s="81"/>
      <c r="X181" s="81"/>
      <c r="Y181" s="81"/>
      <c r="Z181" s="81"/>
    </row>
    <row r="182" ht="15.75" customHeight="1">
      <c r="A182" s="81"/>
      <c r="B182" s="81"/>
      <c r="C182" s="81"/>
      <c r="D182" s="81"/>
      <c r="E182" s="81"/>
      <c r="F182" s="81"/>
      <c r="G182" s="81"/>
      <c r="H182" s="81"/>
      <c r="I182" s="81"/>
      <c r="J182" s="81"/>
      <c r="K182" s="81"/>
      <c r="L182" s="81"/>
      <c r="M182" s="81"/>
      <c r="N182" s="81"/>
      <c r="O182" s="81"/>
      <c r="P182" s="81"/>
      <c r="Q182" s="81"/>
      <c r="R182" s="81"/>
      <c r="S182" s="81"/>
      <c r="T182" s="81"/>
      <c r="U182" s="81"/>
      <c r="V182" s="81"/>
      <c r="W182" s="81"/>
      <c r="X182" s="81"/>
      <c r="Y182" s="81"/>
      <c r="Z182" s="81"/>
    </row>
    <row r="183" ht="15.75" customHeight="1">
      <c r="A183" s="81"/>
      <c r="B183" s="81"/>
      <c r="C183" s="81"/>
      <c r="D183" s="81"/>
      <c r="E183" s="81"/>
      <c r="F183" s="81"/>
      <c r="G183" s="81"/>
      <c r="H183" s="81"/>
      <c r="I183" s="81"/>
      <c r="J183" s="81"/>
      <c r="K183" s="81"/>
      <c r="L183" s="81"/>
      <c r="M183" s="81"/>
      <c r="N183" s="81"/>
      <c r="O183" s="81"/>
      <c r="P183" s="81"/>
      <c r="Q183" s="81"/>
      <c r="R183" s="81"/>
      <c r="S183" s="81"/>
      <c r="T183" s="81"/>
      <c r="U183" s="81"/>
      <c r="V183" s="81"/>
      <c r="W183" s="81"/>
      <c r="X183" s="81"/>
      <c r="Y183" s="81"/>
      <c r="Z183" s="81"/>
    </row>
    <row r="184" ht="15.75" customHeight="1">
      <c r="A184" s="81"/>
      <c r="B184" s="81"/>
      <c r="C184" s="81"/>
      <c r="D184" s="81"/>
      <c r="E184" s="81"/>
      <c r="F184" s="81"/>
      <c r="G184" s="81"/>
      <c r="H184" s="81"/>
      <c r="I184" s="81"/>
      <c r="J184" s="81"/>
      <c r="K184" s="81"/>
      <c r="L184" s="81"/>
      <c r="M184" s="81"/>
      <c r="N184" s="81"/>
      <c r="O184" s="81"/>
      <c r="P184" s="81"/>
      <c r="Q184" s="81"/>
      <c r="R184" s="81"/>
      <c r="S184" s="81"/>
      <c r="T184" s="81"/>
      <c r="U184" s="81"/>
      <c r="V184" s="81"/>
      <c r="W184" s="81"/>
      <c r="X184" s="81"/>
      <c r="Y184" s="81"/>
      <c r="Z184" s="81"/>
    </row>
    <row r="185" ht="15.75" customHeight="1">
      <c r="A185" s="81"/>
      <c r="B185" s="81"/>
      <c r="C185" s="81"/>
      <c r="D185" s="81"/>
      <c r="E185" s="81"/>
      <c r="F185" s="81"/>
      <c r="G185" s="81"/>
      <c r="H185" s="81"/>
      <c r="I185" s="81"/>
      <c r="J185" s="81"/>
      <c r="K185" s="81"/>
      <c r="L185" s="81"/>
      <c r="M185" s="81"/>
      <c r="N185" s="81"/>
      <c r="O185" s="81"/>
      <c r="P185" s="81"/>
      <c r="Q185" s="81"/>
      <c r="R185" s="81"/>
      <c r="S185" s="81"/>
      <c r="T185" s="81"/>
      <c r="U185" s="81"/>
      <c r="V185" s="81"/>
      <c r="W185" s="81"/>
      <c r="X185" s="81"/>
      <c r="Y185" s="81"/>
      <c r="Z185" s="81"/>
    </row>
    <row r="186" ht="15.75" customHeight="1">
      <c r="A186" s="81"/>
      <c r="B186" s="81"/>
      <c r="C186" s="81"/>
      <c r="D186" s="81"/>
      <c r="E186" s="81"/>
      <c r="F186" s="81"/>
      <c r="G186" s="81"/>
      <c r="H186" s="81"/>
      <c r="I186" s="81"/>
      <c r="J186" s="81"/>
      <c r="K186" s="81"/>
      <c r="L186" s="81"/>
      <c r="M186" s="81"/>
      <c r="N186" s="81"/>
      <c r="O186" s="81"/>
      <c r="P186" s="81"/>
      <c r="Q186" s="81"/>
      <c r="R186" s="81"/>
      <c r="S186" s="81"/>
      <c r="T186" s="81"/>
      <c r="U186" s="81"/>
      <c r="V186" s="81"/>
      <c r="W186" s="81"/>
      <c r="X186" s="81"/>
      <c r="Y186" s="81"/>
      <c r="Z186" s="81"/>
    </row>
    <row r="187" ht="15.75" customHeight="1">
      <c r="A187" s="81"/>
      <c r="B187" s="81"/>
      <c r="C187" s="81"/>
      <c r="D187" s="81"/>
      <c r="E187" s="81"/>
      <c r="F187" s="81"/>
      <c r="G187" s="81"/>
      <c r="H187" s="81"/>
      <c r="I187" s="81"/>
      <c r="J187" s="81"/>
      <c r="K187" s="81"/>
      <c r="L187" s="81"/>
      <c r="M187" s="81"/>
      <c r="N187" s="81"/>
      <c r="O187" s="81"/>
      <c r="P187" s="81"/>
      <c r="Q187" s="81"/>
      <c r="R187" s="81"/>
      <c r="S187" s="81"/>
      <c r="T187" s="81"/>
      <c r="U187" s="81"/>
      <c r="V187" s="81"/>
      <c r="W187" s="81"/>
      <c r="X187" s="81"/>
      <c r="Y187" s="81"/>
      <c r="Z187" s="81"/>
    </row>
    <row r="188" ht="15.75" customHeight="1">
      <c r="A188" s="81"/>
      <c r="B188" s="81"/>
      <c r="C188" s="81"/>
      <c r="D188" s="81"/>
      <c r="E188" s="81"/>
      <c r="F188" s="81"/>
      <c r="G188" s="81"/>
      <c r="H188" s="81"/>
      <c r="I188" s="81"/>
      <c r="J188" s="81"/>
      <c r="K188" s="81"/>
      <c r="L188" s="81"/>
      <c r="M188" s="81"/>
      <c r="N188" s="81"/>
      <c r="O188" s="81"/>
      <c r="P188" s="81"/>
      <c r="Q188" s="81"/>
      <c r="R188" s="81"/>
      <c r="S188" s="81"/>
      <c r="T188" s="81"/>
      <c r="U188" s="81"/>
      <c r="V188" s="81"/>
      <c r="W188" s="81"/>
      <c r="X188" s="81"/>
      <c r="Y188" s="81"/>
      <c r="Z188" s="81"/>
    </row>
    <row r="189" ht="15.75" customHeight="1">
      <c r="A189" s="81"/>
      <c r="B189" s="81"/>
      <c r="C189" s="81"/>
      <c r="D189" s="81"/>
      <c r="E189" s="81"/>
      <c r="F189" s="81"/>
      <c r="G189" s="81"/>
      <c r="H189" s="81"/>
      <c r="I189" s="81"/>
      <c r="J189" s="81"/>
      <c r="K189" s="81"/>
      <c r="L189" s="81"/>
      <c r="M189" s="81"/>
      <c r="N189" s="81"/>
      <c r="O189" s="81"/>
      <c r="P189" s="81"/>
      <c r="Q189" s="81"/>
      <c r="R189" s="81"/>
      <c r="S189" s="81"/>
      <c r="T189" s="81"/>
      <c r="U189" s="81"/>
      <c r="V189" s="81"/>
      <c r="W189" s="81"/>
      <c r="X189" s="81"/>
      <c r="Y189" s="81"/>
      <c r="Z189" s="81"/>
    </row>
    <row r="190" ht="15.75" customHeight="1">
      <c r="A190" s="81"/>
      <c r="B190" s="81"/>
      <c r="C190" s="81"/>
      <c r="D190" s="81"/>
      <c r="E190" s="81"/>
      <c r="F190" s="81"/>
      <c r="G190" s="81"/>
      <c r="H190" s="81"/>
      <c r="I190" s="81"/>
      <c r="J190" s="81"/>
      <c r="K190" s="81"/>
      <c r="L190" s="81"/>
      <c r="M190" s="81"/>
      <c r="N190" s="81"/>
      <c r="O190" s="81"/>
      <c r="P190" s="81"/>
      <c r="Q190" s="81"/>
      <c r="R190" s="81"/>
      <c r="S190" s="81"/>
      <c r="T190" s="81"/>
      <c r="U190" s="81"/>
      <c r="V190" s="81"/>
      <c r="W190" s="81"/>
      <c r="X190" s="81"/>
      <c r="Y190" s="81"/>
      <c r="Z190" s="81"/>
    </row>
    <row r="191" ht="15.75" customHeight="1">
      <c r="A191" s="81"/>
      <c r="B191" s="81"/>
      <c r="C191" s="81"/>
      <c r="D191" s="81"/>
      <c r="E191" s="81"/>
      <c r="F191" s="81"/>
      <c r="G191" s="81"/>
      <c r="H191" s="81"/>
      <c r="I191" s="81"/>
      <c r="J191" s="81"/>
      <c r="K191" s="81"/>
      <c r="L191" s="81"/>
      <c r="M191" s="81"/>
      <c r="N191" s="81"/>
      <c r="O191" s="81"/>
      <c r="P191" s="81"/>
      <c r="Q191" s="81"/>
      <c r="R191" s="81"/>
      <c r="S191" s="81"/>
      <c r="T191" s="81"/>
      <c r="U191" s="81"/>
      <c r="V191" s="81"/>
      <c r="W191" s="81"/>
      <c r="X191" s="81"/>
      <c r="Y191" s="81"/>
      <c r="Z191" s="81"/>
    </row>
    <row r="192" ht="15.75" customHeight="1">
      <c r="A192" s="81"/>
      <c r="B192" s="81"/>
      <c r="C192" s="81"/>
      <c r="D192" s="81"/>
      <c r="E192" s="81"/>
      <c r="F192" s="81"/>
      <c r="G192" s="81"/>
      <c r="H192" s="81"/>
      <c r="I192" s="81"/>
      <c r="J192" s="81"/>
      <c r="K192" s="81"/>
      <c r="L192" s="81"/>
      <c r="M192" s="81"/>
      <c r="N192" s="81"/>
      <c r="O192" s="81"/>
      <c r="P192" s="81"/>
      <c r="Q192" s="81"/>
      <c r="R192" s="81"/>
      <c r="S192" s="81"/>
      <c r="T192" s="81"/>
      <c r="U192" s="81"/>
      <c r="V192" s="81"/>
      <c r="W192" s="81"/>
      <c r="X192" s="81"/>
      <c r="Y192" s="81"/>
      <c r="Z192" s="81"/>
    </row>
    <row r="193" ht="15.75" customHeight="1">
      <c r="A193" s="81"/>
      <c r="B193" s="81"/>
      <c r="C193" s="81"/>
      <c r="D193" s="81"/>
      <c r="E193" s="81"/>
      <c r="F193" s="81"/>
      <c r="G193" s="81"/>
      <c r="H193" s="81"/>
      <c r="I193" s="81"/>
      <c r="J193" s="81"/>
      <c r="K193" s="81"/>
      <c r="L193" s="81"/>
      <c r="M193" s="81"/>
      <c r="N193" s="81"/>
      <c r="O193" s="81"/>
      <c r="P193" s="81"/>
      <c r="Q193" s="81"/>
      <c r="R193" s="81"/>
      <c r="S193" s="81"/>
      <c r="T193" s="81"/>
      <c r="U193" s="81"/>
      <c r="V193" s="81"/>
      <c r="W193" s="81"/>
      <c r="X193" s="81"/>
      <c r="Y193" s="81"/>
      <c r="Z193" s="81"/>
    </row>
    <row r="194" ht="15.75" customHeight="1">
      <c r="A194" s="81"/>
      <c r="B194" s="81"/>
      <c r="C194" s="81"/>
      <c r="D194" s="81"/>
      <c r="E194" s="81"/>
      <c r="F194" s="81"/>
      <c r="G194" s="81"/>
      <c r="H194" s="81"/>
      <c r="I194" s="81"/>
      <c r="J194" s="81"/>
      <c r="K194" s="81"/>
      <c r="L194" s="81"/>
      <c r="M194" s="81"/>
      <c r="N194" s="81"/>
      <c r="O194" s="81"/>
      <c r="P194" s="81"/>
      <c r="Q194" s="81"/>
      <c r="R194" s="81"/>
      <c r="S194" s="81"/>
      <c r="T194" s="81"/>
      <c r="U194" s="81"/>
      <c r="V194" s="81"/>
      <c r="W194" s="81"/>
      <c r="X194" s="81"/>
      <c r="Y194" s="81"/>
      <c r="Z194" s="81"/>
    </row>
    <row r="195" ht="15.75" customHeight="1">
      <c r="A195" s="81"/>
      <c r="B195" s="81"/>
      <c r="C195" s="81"/>
      <c r="D195" s="81"/>
      <c r="E195" s="81"/>
      <c r="F195" s="81"/>
      <c r="G195" s="81"/>
      <c r="H195" s="81"/>
      <c r="I195" s="81"/>
      <c r="J195" s="81"/>
      <c r="K195" s="81"/>
      <c r="L195" s="81"/>
      <c r="M195" s="81"/>
      <c r="N195" s="81"/>
      <c r="O195" s="81"/>
      <c r="P195" s="81"/>
      <c r="Q195" s="81"/>
      <c r="R195" s="81"/>
      <c r="S195" s="81"/>
      <c r="T195" s="81"/>
      <c r="U195" s="81"/>
      <c r="V195" s="81"/>
      <c r="W195" s="81"/>
      <c r="X195" s="81"/>
      <c r="Y195" s="81"/>
      <c r="Z195" s="81"/>
    </row>
    <row r="196" ht="15.75" customHeight="1">
      <c r="A196" s="81"/>
      <c r="B196" s="81"/>
      <c r="C196" s="81"/>
      <c r="D196" s="81"/>
      <c r="E196" s="81"/>
      <c r="F196" s="81"/>
      <c r="G196" s="81"/>
      <c r="H196" s="81"/>
      <c r="I196" s="81"/>
      <c r="J196" s="81"/>
      <c r="K196" s="81"/>
      <c r="L196" s="81"/>
      <c r="M196" s="81"/>
      <c r="N196" s="81"/>
      <c r="O196" s="81"/>
      <c r="P196" s="81"/>
      <c r="Q196" s="81"/>
      <c r="R196" s="81"/>
      <c r="S196" s="81"/>
      <c r="T196" s="81"/>
      <c r="U196" s="81"/>
      <c r="V196" s="81"/>
      <c r="W196" s="81"/>
      <c r="X196" s="81"/>
      <c r="Y196" s="81"/>
      <c r="Z196" s="81"/>
    </row>
    <row r="197" ht="15.75" customHeight="1">
      <c r="A197" s="81"/>
      <c r="B197" s="81"/>
      <c r="C197" s="81"/>
      <c r="D197" s="81"/>
      <c r="E197" s="81"/>
      <c r="F197" s="81"/>
      <c r="G197" s="81"/>
      <c r="H197" s="81"/>
      <c r="I197" s="81"/>
      <c r="J197" s="81"/>
      <c r="K197" s="81"/>
      <c r="L197" s="81"/>
      <c r="M197" s="81"/>
      <c r="N197" s="81"/>
      <c r="O197" s="81"/>
      <c r="P197" s="81"/>
      <c r="Q197" s="81"/>
      <c r="R197" s="81"/>
      <c r="S197" s="81"/>
      <c r="T197" s="81"/>
      <c r="U197" s="81"/>
      <c r="V197" s="81"/>
      <c r="W197" s="81"/>
      <c r="X197" s="81"/>
      <c r="Y197" s="81"/>
      <c r="Z197" s="81"/>
    </row>
    <row r="198" ht="15.75" customHeight="1">
      <c r="A198" s="81"/>
      <c r="B198" s="81"/>
      <c r="C198" s="81"/>
      <c r="D198" s="81"/>
      <c r="E198" s="81"/>
      <c r="F198" s="81"/>
      <c r="G198" s="81"/>
      <c r="H198" s="81"/>
      <c r="I198" s="81"/>
      <c r="J198" s="81"/>
      <c r="K198" s="81"/>
      <c r="L198" s="81"/>
      <c r="M198" s="81"/>
      <c r="N198" s="81"/>
      <c r="O198" s="81"/>
      <c r="P198" s="81"/>
      <c r="Q198" s="81"/>
      <c r="R198" s="81"/>
      <c r="S198" s="81"/>
      <c r="T198" s="81"/>
      <c r="U198" s="81"/>
      <c r="V198" s="81"/>
      <c r="W198" s="81"/>
      <c r="X198" s="81"/>
      <c r="Y198" s="81"/>
      <c r="Z198" s="81"/>
    </row>
    <row r="199" ht="15.75" customHeight="1">
      <c r="A199" s="81"/>
      <c r="B199" s="81"/>
      <c r="C199" s="81"/>
      <c r="D199" s="81"/>
      <c r="E199" s="81"/>
      <c r="F199" s="81"/>
      <c r="G199" s="81"/>
      <c r="H199" s="81"/>
      <c r="I199" s="81"/>
      <c r="J199" s="81"/>
      <c r="K199" s="81"/>
      <c r="L199" s="81"/>
      <c r="M199" s="81"/>
      <c r="N199" s="81"/>
      <c r="O199" s="81"/>
      <c r="P199" s="81"/>
      <c r="Q199" s="81"/>
      <c r="R199" s="81"/>
      <c r="S199" s="81"/>
      <c r="T199" s="81"/>
      <c r="U199" s="81"/>
      <c r="V199" s="81"/>
      <c r="W199" s="81"/>
      <c r="X199" s="81"/>
      <c r="Y199" s="81"/>
      <c r="Z199" s="81"/>
    </row>
    <row r="200" ht="15.75" customHeight="1">
      <c r="A200" s="81"/>
      <c r="B200" s="81"/>
      <c r="C200" s="81"/>
      <c r="D200" s="81"/>
      <c r="E200" s="81"/>
      <c r="F200" s="81"/>
      <c r="G200" s="81"/>
      <c r="H200" s="81"/>
      <c r="I200" s="81"/>
      <c r="J200" s="81"/>
      <c r="K200" s="81"/>
      <c r="L200" s="81"/>
      <c r="M200" s="81"/>
      <c r="N200" s="81"/>
      <c r="O200" s="81"/>
      <c r="P200" s="81"/>
      <c r="Q200" s="81"/>
      <c r="R200" s="81"/>
      <c r="S200" s="81"/>
      <c r="T200" s="81"/>
      <c r="U200" s="81"/>
      <c r="V200" s="81"/>
      <c r="W200" s="81"/>
      <c r="X200" s="81"/>
      <c r="Y200" s="81"/>
      <c r="Z200" s="81"/>
    </row>
    <row r="201" ht="15.75" customHeight="1">
      <c r="A201" s="81"/>
      <c r="B201" s="81"/>
      <c r="C201" s="81"/>
      <c r="D201" s="81"/>
      <c r="E201" s="81"/>
      <c r="F201" s="81"/>
      <c r="G201" s="81"/>
      <c r="H201" s="81"/>
      <c r="I201" s="81"/>
      <c r="J201" s="81"/>
      <c r="K201" s="81"/>
      <c r="L201" s="81"/>
      <c r="M201" s="81"/>
      <c r="N201" s="81"/>
      <c r="O201" s="81"/>
      <c r="P201" s="81"/>
      <c r="Q201" s="81"/>
      <c r="R201" s="81"/>
      <c r="S201" s="81"/>
      <c r="T201" s="81"/>
      <c r="U201" s="81"/>
      <c r="V201" s="81"/>
      <c r="W201" s="81"/>
      <c r="X201" s="81"/>
      <c r="Y201" s="81"/>
      <c r="Z201" s="81"/>
    </row>
    <row r="202" ht="15.75" customHeight="1">
      <c r="A202" s="81"/>
      <c r="B202" s="81"/>
      <c r="C202" s="81"/>
      <c r="D202" s="81"/>
      <c r="E202" s="81"/>
      <c r="F202" s="81"/>
      <c r="G202" s="81"/>
      <c r="H202" s="81"/>
      <c r="I202" s="81"/>
      <c r="J202" s="81"/>
      <c r="K202" s="81"/>
      <c r="L202" s="81"/>
      <c r="M202" s="81"/>
      <c r="N202" s="81"/>
      <c r="O202" s="81"/>
      <c r="P202" s="81"/>
      <c r="Q202" s="81"/>
      <c r="R202" s="81"/>
      <c r="S202" s="81"/>
      <c r="T202" s="81"/>
      <c r="U202" s="81"/>
      <c r="V202" s="81"/>
      <c r="W202" s="81"/>
      <c r="X202" s="81"/>
      <c r="Y202" s="81"/>
      <c r="Z202" s="81"/>
    </row>
    <row r="203" ht="15.75" customHeight="1">
      <c r="A203" s="81"/>
      <c r="B203" s="81"/>
      <c r="C203" s="81"/>
      <c r="D203" s="81"/>
      <c r="E203" s="81"/>
      <c r="F203" s="81"/>
      <c r="G203" s="81"/>
      <c r="H203" s="81"/>
      <c r="I203" s="81"/>
      <c r="J203" s="81"/>
      <c r="K203" s="81"/>
      <c r="L203" s="81"/>
      <c r="M203" s="81"/>
      <c r="N203" s="81"/>
      <c r="O203" s="81"/>
      <c r="P203" s="81"/>
      <c r="Q203" s="81"/>
      <c r="R203" s="81"/>
      <c r="S203" s="81"/>
      <c r="T203" s="81"/>
      <c r="U203" s="81"/>
      <c r="V203" s="81"/>
      <c r="W203" s="81"/>
      <c r="X203" s="81"/>
      <c r="Y203" s="81"/>
      <c r="Z203" s="81"/>
    </row>
    <row r="204" ht="15.75" customHeight="1">
      <c r="A204" s="81"/>
      <c r="B204" s="81"/>
      <c r="C204" s="81"/>
      <c r="D204" s="81"/>
      <c r="E204" s="81"/>
      <c r="F204" s="81"/>
      <c r="G204" s="81"/>
      <c r="H204" s="81"/>
      <c r="I204" s="81"/>
      <c r="J204" s="81"/>
      <c r="K204" s="81"/>
      <c r="L204" s="81"/>
      <c r="M204" s="81"/>
      <c r="N204" s="81"/>
      <c r="O204" s="81"/>
      <c r="P204" s="81"/>
      <c r="Q204" s="81"/>
      <c r="R204" s="81"/>
      <c r="S204" s="81"/>
      <c r="T204" s="81"/>
      <c r="U204" s="81"/>
      <c r="V204" s="81"/>
      <c r="W204" s="81"/>
      <c r="X204" s="81"/>
      <c r="Y204" s="81"/>
      <c r="Z204" s="81"/>
    </row>
    <row r="205" ht="15.75" customHeight="1">
      <c r="A205" s="81"/>
      <c r="B205" s="81"/>
      <c r="C205" s="81"/>
      <c r="D205" s="81"/>
      <c r="E205" s="81"/>
      <c r="F205" s="81"/>
      <c r="G205" s="81"/>
      <c r="H205" s="81"/>
      <c r="I205" s="81"/>
      <c r="J205" s="81"/>
      <c r="K205" s="81"/>
      <c r="L205" s="81"/>
      <c r="M205" s="81"/>
      <c r="N205" s="81"/>
      <c r="O205" s="81"/>
      <c r="P205" s="81"/>
      <c r="Q205" s="81"/>
      <c r="R205" s="81"/>
      <c r="S205" s="81"/>
      <c r="T205" s="81"/>
      <c r="U205" s="81"/>
      <c r="V205" s="81"/>
      <c r="W205" s="81"/>
      <c r="X205" s="81"/>
      <c r="Y205" s="81"/>
      <c r="Z205" s="81"/>
    </row>
    <row r="206" ht="15.75" customHeight="1">
      <c r="A206" s="81"/>
      <c r="B206" s="81"/>
      <c r="C206" s="81"/>
      <c r="D206" s="81"/>
      <c r="E206" s="81"/>
      <c r="F206" s="81"/>
      <c r="G206" s="81"/>
      <c r="H206" s="81"/>
      <c r="I206" s="81"/>
      <c r="J206" s="81"/>
      <c r="K206" s="81"/>
      <c r="L206" s="81"/>
      <c r="M206" s="81"/>
      <c r="N206" s="81"/>
      <c r="O206" s="81"/>
      <c r="P206" s="81"/>
      <c r="Q206" s="81"/>
      <c r="R206" s="81"/>
      <c r="S206" s="81"/>
      <c r="T206" s="81"/>
      <c r="U206" s="81"/>
      <c r="V206" s="81"/>
      <c r="W206" s="81"/>
      <c r="X206" s="81"/>
      <c r="Y206" s="81"/>
      <c r="Z206" s="81"/>
    </row>
    <row r="207" ht="15.75" customHeight="1">
      <c r="A207" s="81"/>
      <c r="B207" s="81"/>
      <c r="C207" s="81"/>
      <c r="D207" s="81"/>
      <c r="E207" s="81"/>
      <c r="F207" s="81"/>
      <c r="G207" s="81"/>
      <c r="H207" s="81"/>
      <c r="I207" s="81"/>
      <c r="J207" s="81"/>
      <c r="K207" s="81"/>
      <c r="L207" s="81"/>
      <c r="M207" s="81"/>
      <c r="N207" s="81"/>
      <c r="O207" s="81"/>
      <c r="P207" s="81"/>
      <c r="Q207" s="81"/>
      <c r="R207" s="81"/>
      <c r="S207" s="81"/>
      <c r="T207" s="81"/>
      <c r="U207" s="81"/>
      <c r="V207" s="81"/>
      <c r="W207" s="81"/>
      <c r="X207" s="81"/>
      <c r="Y207" s="81"/>
      <c r="Z207" s="81"/>
    </row>
    <row r="208" ht="15.75" customHeight="1">
      <c r="A208" s="81"/>
      <c r="B208" s="81"/>
      <c r="C208" s="81"/>
      <c r="D208" s="81"/>
      <c r="E208" s="81"/>
      <c r="F208" s="81"/>
      <c r="G208" s="81"/>
      <c r="H208" s="81"/>
      <c r="I208" s="81"/>
      <c r="J208" s="81"/>
      <c r="K208" s="81"/>
      <c r="L208" s="81"/>
      <c r="M208" s="81"/>
      <c r="N208" s="81"/>
      <c r="O208" s="81"/>
      <c r="P208" s="81"/>
      <c r="Q208" s="81"/>
      <c r="R208" s="81"/>
      <c r="S208" s="81"/>
      <c r="T208" s="81"/>
      <c r="U208" s="81"/>
      <c r="V208" s="81"/>
      <c r="W208" s="81"/>
      <c r="X208" s="81"/>
      <c r="Y208" s="81"/>
      <c r="Z208" s="81"/>
    </row>
    <row r="209" ht="15.75" customHeight="1">
      <c r="A209" s="81"/>
      <c r="B209" s="81"/>
      <c r="C209" s="81"/>
      <c r="D209" s="81"/>
      <c r="E209" s="81"/>
      <c r="F209" s="81"/>
      <c r="G209" s="81"/>
      <c r="H209" s="81"/>
      <c r="I209" s="81"/>
      <c r="J209" s="81"/>
      <c r="K209" s="81"/>
      <c r="L209" s="81"/>
      <c r="M209" s="81"/>
      <c r="N209" s="81"/>
      <c r="O209" s="81"/>
      <c r="P209" s="81"/>
      <c r="Q209" s="81"/>
      <c r="R209" s="81"/>
      <c r="S209" s="81"/>
      <c r="T209" s="81"/>
      <c r="U209" s="81"/>
      <c r="V209" s="81"/>
      <c r="W209" s="81"/>
      <c r="X209" s="81"/>
      <c r="Y209" s="81"/>
      <c r="Z209" s="81"/>
    </row>
    <row r="210" ht="15.75" customHeight="1">
      <c r="A210" s="81"/>
      <c r="B210" s="81"/>
      <c r="C210" s="81"/>
      <c r="D210" s="81"/>
      <c r="E210" s="81"/>
      <c r="F210" s="81"/>
      <c r="G210" s="81"/>
      <c r="H210" s="81"/>
      <c r="I210" s="81"/>
      <c r="J210" s="81"/>
      <c r="K210" s="81"/>
      <c r="L210" s="81"/>
      <c r="M210" s="81"/>
      <c r="N210" s="81"/>
      <c r="O210" s="81"/>
      <c r="P210" s="81"/>
      <c r="Q210" s="81"/>
      <c r="R210" s="81"/>
      <c r="S210" s="81"/>
      <c r="T210" s="81"/>
      <c r="U210" s="81"/>
      <c r="V210" s="81"/>
      <c r="W210" s="81"/>
      <c r="X210" s="81"/>
      <c r="Y210" s="81"/>
      <c r="Z210" s="81"/>
    </row>
    <row r="211" ht="15.75" customHeight="1">
      <c r="A211" s="81"/>
      <c r="B211" s="81"/>
      <c r="C211" s="81"/>
      <c r="D211" s="81"/>
      <c r="E211" s="81"/>
      <c r="F211" s="81"/>
      <c r="G211" s="81"/>
      <c r="H211" s="81"/>
      <c r="I211" s="81"/>
      <c r="J211" s="81"/>
      <c r="K211" s="81"/>
      <c r="L211" s="81"/>
      <c r="M211" s="81"/>
      <c r="N211" s="81"/>
      <c r="O211" s="81"/>
      <c r="P211" s="81"/>
      <c r="Q211" s="81"/>
      <c r="R211" s="81"/>
      <c r="S211" s="81"/>
      <c r="T211" s="81"/>
      <c r="U211" s="81"/>
      <c r="V211" s="81"/>
      <c r="W211" s="81"/>
      <c r="X211" s="81"/>
      <c r="Y211" s="81"/>
      <c r="Z211" s="81"/>
    </row>
    <row r="212" ht="15.75" customHeight="1">
      <c r="A212" s="81"/>
      <c r="B212" s="81"/>
      <c r="C212" s="81"/>
      <c r="D212" s="81"/>
      <c r="E212" s="81"/>
      <c r="F212" s="81"/>
      <c r="G212" s="81"/>
      <c r="H212" s="81"/>
      <c r="I212" s="81"/>
      <c r="J212" s="81"/>
      <c r="K212" s="81"/>
      <c r="L212" s="81"/>
      <c r="M212" s="81"/>
      <c r="N212" s="81"/>
      <c r="O212" s="81"/>
      <c r="P212" s="81"/>
      <c r="Q212" s="81"/>
      <c r="R212" s="81"/>
      <c r="S212" s="81"/>
      <c r="T212" s="81"/>
      <c r="U212" s="81"/>
      <c r="V212" s="81"/>
      <c r="W212" s="81"/>
      <c r="X212" s="81"/>
      <c r="Y212" s="81"/>
      <c r="Z212" s="81"/>
    </row>
    <row r="213" ht="15.75" customHeight="1">
      <c r="A213" s="81"/>
      <c r="B213" s="81"/>
      <c r="C213" s="81"/>
      <c r="D213" s="81"/>
      <c r="E213" s="81"/>
      <c r="F213" s="81"/>
      <c r="G213" s="81"/>
      <c r="H213" s="81"/>
      <c r="I213" s="81"/>
      <c r="J213" s="81"/>
      <c r="K213" s="81"/>
      <c r="L213" s="81"/>
      <c r="M213" s="81"/>
      <c r="N213" s="81"/>
      <c r="O213" s="81"/>
      <c r="P213" s="81"/>
      <c r="Q213" s="81"/>
      <c r="R213" s="81"/>
      <c r="S213" s="81"/>
      <c r="T213" s="81"/>
      <c r="U213" s="81"/>
      <c r="V213" s="81"/>
      <c r="W213" s="81"/>
      <c r="X213" s="81"/>
      <c r="Y213" s="81"/>
      <c r="Z213" s="81"/>
    </row>
    <row r="214" ht="15.75" customHeight="1">
      <c r="A214" s="81"/>
      <c r="B214" s="81"/>
      <c r="C214" s="81"/>
      <c r="D214" s="81"/>
      <c r="E214" s="81"/>
      <c r="F214" s="81"/>
      <c r="G214" s="81"/>
      <c r="H214" s="81"/>
      <c r="I214" s="81"/>
      <c r="J214" s="81"/>
      <c r="K214" s="81"/>
      <c r="L214" s="81"/>
      <c r="M214" s="81"/>
      <c r="N214" s="81"/>
      <c r="O214" s="81"/>
      <c r="P214" s="81"/>
      <c r="Q214" s="81"/>
      <c r="R214" s="81"/>
      <c r="S214" s="81"/>
      <c r="T214" s="81"/>
      <c r="U214" s="81"/>
      <c r="V214" s="81"/>
      <c r="W214" s="81"/>
      <c r="X214" s="81"/>
      <c r="Y214" s="81"/>
      <c r="Z214" s="81"/>
    </row>
    <row r="215" ht="15.75" customHeight="1">
      <c r="A215" s="81"/>
      <c r="B215" s="81"/>
      <c r="C215" s="81"/>
      <c r="D215" s="81"/>
      <c r="E215" s="81"/>
      <c r="F215" s="81"/>
      <c r="G215" s="81"/>
      <c r="H215" s="81"/>
      <c r="I215" s="81"/>
      <c r="J215" s="81"/>
      <c r="K215" s="81"/>
      <c r="L215" s="81"/>
      <c r="M215" s="81"/>
      <c r="N215" s="81"/>
      <c r="O215" s="81"/>
      <c r="P215" s="81"/>
      <c r="Q215" s="81"/>
      <c r="R215" s="81"/>
      <c r="S215" s="81"/>
      <c r="T215" s="81"/>
      <c r="U215" s="81"/>
      <c r="V215" s="81"/>
      <c r="W215" s="81"/>
      <c r="X215" s="81"/>
      <c r="Y215" s="81"/>
      <c r="Z215" s="81"/>
    </row>
    <row r="216" ht="15.75" customHeight="1">
      <c r="A216" s="81"/>
      <c r="B216" s="81"/>
      <c r="C216" s="81"/>
      <c r="D216" s="81"/>
      <c r="E216" s="81"/>
      <c r="F216" s="81"/>
      <c r="G216" s="81"/>
      <c r="H216" s="81"/>
      <c r="I216" s="81"/>
      <c r="J216" s="81"/>
      <c r="K216" s="81"/>
      <c r="L216" s="81"/>
      <c r="M216" s="81"/>
      <c r="N216" s="81"/>
      <c r="O216" s="81"/>
      <c r="P216" s="81"/>
      <c r="Q216" s="81"/>
      <c r="R216" s="81"/>
      <c r="S216" s="81"/>
      <c r="T216" s="81"/>
      <c r="U216" s="81"/>
      <c r="V216" s="81"/>
      <c r="W216" s="81"/>
      <c r="X216" s="81"/>
      <c r="Y216" s="81"/>
      <c r="Z216" s="81"/>
    </row>
    <row r="217" ht="15.75" customHeight="1">
      <c r="A217" s="81"/>
      <c r="B217" s="81"/>
      <c r="C217" s="81"/>
      <c r="D217" s="81"/>
      <c r="E217" s="81"/>
      <c r="F217" s="81"/>
      <c r="G217" s="81"/>
      <c r="H217" s="81"/>
      <c r="I217" s="81"/>
      <c r="J217" s="81"/>
      <c r="K217" s="81"/>
      <c r="L217" s="81"/>
      <c r="M217" s="81"/>
      <c r="N217" s="81"/>
      <c r="O217" s="81"/>
      <c r="P217" s="81"/>
      <c r="Q217" s="81"/>
      <c r="R217" s="81"/>
      <c r="S217" s="81"/>
      <c r="T217" s="81"/>
      <c r="U217" s="81"/>
      <c r="V217" s="81"/>
      <c r="W217" s="81"/>
      <c r="X217" s="81"/>
      <c r="Y217" s="81"/>
      <c r="Z217" s="81"/>
    </row>
    <row r="218" ht="15.75" customHeight="1">
      <c r="A218" s="81"/>
      <c r="B218" s="81"/>
      <c r="C218" s="81"/>
      <c r="D218" s="81"/>
      <c r="E218" s="81"/>
      <c r="F218" s="81"/>
      <c r="G218" s="81"/>
      <c r="H218" s="81"/>
      <c r="I218" s="81"/>
      <c r="J218" s="81"/>
      <c r="K218" s="81"/>
      <c r="L218" s="81"/>
      <c r="M218" s="81"/>
      <c r="N218" s="81"/>
      <c r="O218" s="81"/>
      <c r="P218" s="81"/>
      <c r="Q218" s="81"/>
      <c r="R218" s="81"/>
      <c r="S218" s="81"/>
      <c r="T218" s="81"/>
      <c r="U218" s="81"/>
      <c r="V218" s="81"/>
      <c r="W218" s="81"/>
      <c r="X218" s="81"/>
      <c r="Y218" s="81"/>
      <c r="Z218" s="81"/>
    </row>
    <row r="219" ht="15.75" customHeight="1">
      <c r="A219" s="81"/>
      <c r="B219" s="81"/>
      <c r="C219" s="81"/>
      <c r="D219" s="81"/>
      <c r="E219" s="81"/>
      <c r="F219" s="81"/>
      <c r="G219" s="81"/>
      <c r="H219" s="81"/>
      <c r="I219" s="81"/>
      <c r="J219" s="81"/>
      <c r="K219" s="81"/>
      <c r="L219" s="81"/>
      <c r="M219" s="81"/>
      <c r="N219" s="81"/>
      <c r="O219" s="81"/>
      <c r="P219" s="81"/>
      <c r="Q219" s="81"/>
      <c r="R219" s="81"/>
      <c r="S219" s="81"/>
      <c r="T219" s="81"/>
      <c r="U219" s="81"/>
      <c r="V219" s="81"/>
      <c r="W219" s="81"/>
      <c r="X219" s="81"/>
      <c r="Y219" s="81"/>
      <c r="Z219" s="81"/>
    </row>
    <row r="220" ht="15.75" customHeight="1">
      <c r="A220" s="81"/>
      <c r="B220" s="81"/>
      <c r="C220" s="81"/>
      <c r="D220" s="81"/>
      <c r="E220" s="81"/>
      <c r="F220" s="81"/>
      <c r="G220" s="81"/>
      <c r="H220" s="81"/>
      <c r="I220" s="81"/>
      <c r="J220" s="81"/>
      <c r="K220" s="81"/>
      <c r="L220" s="81"/>
      <c r="M220" s="81"/>
      <c r="N220" s="81"/>
      <c r="O220" s="81"/>
      <c r="P220" s="81"/>
      <c r="Q220" s="81"/>
      <c r="R220" s="81"/>
      <c r="S220" s="81"/>
      <c r="T220" s="81"/>
      <c r="U220" s="81"/>
      <c r="V220" s="81"/>
      <c r="W220" s="81"/>
      <c r="X220" s="81"/>
      <c r="Y220" s="81"/>
      <c r="Z220" s="81"/>
    </row>
    <row r="221" ht="15.75" customHeight="1">
      <c r="A221" s="81"/>
      <c r="B221" s="81"/>
      <c r="C221" s="81"/>
      <c r="D221" s="81"/>
      <c r="E221" s="81"/>
      <c r="F221" s="81"/>
      <c r="G221" s="81"/>
      <c r="H221" s="81"/>
      <c r="I221" s="81"/>
      <c r="J221" s="81"/>
      <c r="K221" s="81"/>
      <c r="L221" s="81"/>
      <c r="M221" s="81"/>
      <c r="N221" s="81"/>
      <c r="O221" s="81"/>
      <c r="P221" s="81"/>
      <c r="Q221" s="81"/>
      <c r="R221" s="81"/>
      <c r="S221" s="81"/>
      <c r="T221" s="81"/>
      <c r="U221" s="81"/>
      <c r="V221" s="81"/>
      <c r="W221" s="81"/>
      <c r="X221" s="81"/>
      <c r="Y221" s="81"/>
      <c r="Z221" s="81"/>
    </row>
    <row r="222" ht="15.75" customHeight="1">
      <c r="A222" s="81"/>
      <c r="B222" s="81"/>
      <c r="C222" s="81"/>
      <c r="D222" s="81"/>
      <c r="E222" s="81"/>
      <c r="F222" s="81"/>
      <c r="G222" s="81"/>
      <c r="H222" s="81"/>
      <c r="I222" s="81"/>
      <c r="J222" s="81"/>
      <c r="K222" s="81"/>
      <c r="L222" s="81"/>
      <c r="M222" s="81"/>
      <c r="N222" s="81"/>
      <c r="O222" s="81"/>
      <c r="P222" s="81"/>
      <c r="Q222" s="81"/>
      <c r="R222" s="81"/>
      <c r="S222" s="81"/>
      <c r="T222" s="81"/>
      <c r="U222" s="81"/>
      <c r="V222" s="81"/>
      <c r="W222" s="81"/>
      <c r="X222" s="81"/>
      <c r="Y222" s="81"/>
      <c r="Z222" s="81"/>
    </row>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4">
    <mergeCell ref="E2:E9"/>
    <mergeCell ref="E11:E13"/>
    <mergeCell ref="B14:B18"/>
    <mergeCell ref="E15:E18"/>
    <mergeCell ref="B19:B22"/>
    <mergeCell ref="C19:C22"/>
    <mergeCell ref="A2:A22"/>
    <mergeCell ref="B2:B10"/>
    <mergeCell ref="C2:C10"/>
    <mergeCell ref="F2:F22"/>
    <mergeCell ref="J2:J22"/>
    <mergeCell ref="B11:B13"/>
    <mergeCell ref="C11:C18"/>
    <mergeCell ref="E19:E22"/>
  </mergeCells>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6" width="12.63"/>
  </cols>
  <sheetData>
    <row r="1" ht="15.0" customHeight="1">
      <c r="A1" s="28" t="s">
        <v>23</v>
      </c>
      <c r="B1" s="28" t="s">
        <v>0</v>
      </c>
      <c r="C1" s="28" t="s">
        <v>311</v>
      </c>
      <c r="D1" s="28" t="s">
        <v>25</v>
      </c>
      <c r="E1" s="28" t="s">
        <v>312</v>
      </c>
      <c r="F1" s="28" t="s">
        <v>4</v>
      </c>
      <c r="G1" s="28" t="s">
        <v>313</v>
      </c>
      <c r="H1" s="28" t="s">
        <v>6</v>
      </c>
      <c r="I1" s="28" t="s">
        <v>314</v>
      </c>
      <c r="J1" s="28" t="s">
        <v>315</v>
      </c>
      <c r="K1" s="28" t="s">
        <v>316</v>
      </c>
      <c r="L1" s="28" t="s">
        <v>317</v>
      </c>
      <c r="M1" s="28" t="s">
        <v>318</v>
      </c>
      <c r="N1" s="28" t="s">
        <v>319</v>
      </c>
      <c r="O1" s="28" t="s">
        <v>320</v>
      </c>
      <c r="P1" s="93" t="s">
        <v>321</v>
      </c>
      <c r="Q1" s="32" t="s">
        <v>322</v>
      </c>
      <c r="R1" s="32" t="s">
        <v>323</v>
      </c>
      <c r="S1" s="94" t="s">
        <v>324</v>
      </c>
      <c r="T1" s="95" t="s">
        <v>325</v>
      </c>
      <c r="U1" s="95" t="s">
        <v>326</v>
      </c>
      <c r="V1" s="95" t="s">
        <v>327</v>
      </c>
      <c r="W1" s="95" t="s">
        <v>328</v>
      </c>
      <c r="X1" s="28"/>
      <c r="Y1" s="28" t="s">
        <v>329</v>
      </c>
    </row>
    <row r="2" ht="15.0" customHeight="1">
      <c r="A2" s="27" t="s">
        <v>26</v>
      </c>
      <c r="B2" s="27" t="s">
        <v>22</v>
      </c>
      <c r="C2" s="27" t="s">
        <v>27</v>
      </c>
      <c r="D2" s="27">
        <v>6924.0</v>
      </c>
      <c r="E2" s="27" t="s">
        <v>12</v>
      </c>
      <c r="F2" s="27">
        <v>1.0</v>
      </c>
      <c r="G2" s="27">
        <v>3.08</v>
      </c>
      <c r="H2" s="27">
        <v>1.0</v>
      </c>
      <c r="I2" s="27">
        <v>20.0</v>
      </c>
      <c r="J2" s="27">
        <v>50.0</v>
      </c>
      <c r="K2" s="27">
        <v>12.0</v>
      </c>
      <c r="L2" s="27">
        <v>1.2</v>
      </c>
      <c r="M2" s="27">
        <v>213.2592</v>
      </c>
      <c r="N2" s="27">
        <v>2.0</v>
      </c>
      <c r="O2" s="27">
        <v>426.5184</v>
      </c>
      <c r="P2" s="96">
        <f t="shared" ref="P2:P815" si="1">_xlfn.CEILING.MATH(O2,I2)</f>
        <v>440</v>
      </c>
      <c r="Q2" s="40">
        <f t="shared" ref="Q2:Q815" si="2">P2/K2</f>
        <v>36.66666667</v>
      </c>
      <c r="R2" s="40">
        <f t="shared" ref="R2:R815" si="3">P2*L2/1000</f>
        <v>0.528</v>
      </c>
      <c r="S2" s="97">
        <v>0.0</v>
      </c>
      <c r="T2" s="98">
        <f t="shared" ref="T2:T815" si="4">R2+S2</f>
        <v>0.528</v>
      </c>
      <c r="U2" s="98">
        <f t="shared" ref="U2:U815" si="5">T2/K2</f>
        <v>0.044</v>
      </c>
      <c r="V2" s="98">
        <f t="shared" ref="V2:V815" si="6">T2</f>
        <v>0.528</v>
      </c>
      <c r="W2" s="98">
        <f t="shared" ref="W2:W815" si="7">T2</f>
        <v>0.528</v>
      </c>
      <c r="Y2" s="27">
        <v>0.7</v>
      </c>
    </row>
    <row r="3" ht="15.0" customHeight="1">
      <c r="A3" s="27" t="s">
        <v>26</v>
      </c>
      <c r="B3" s="27" t="s">
        <v>22</v>
      </c>
      <c r="C3" s="27" t="s">
        <v>28</v>
      </c>
      <c r="D3" s="27">
        <v>16899.0</v>
      </c>
      <c r="E3" s="27" t="s">
        <v>14</v>
      </c>
      <c r="F3" s="27">
        <v>3.0</v>
      </c>
      <c r="G3" s="27">
        <v>3.06</v>
      </c>
      <c r="H3" s="27">
        <v>0.95</v>
      </c>
      <c r="I3" s="27">
        <v>10.0</v>
      </c>
      <c r="J3" s="27">
        <v>10.0</v>
      </c>
      <c r="K3" s="27">
        <v>12.0</v>
      </c>
      <c r="L3" s="27">
        <v>7.8</v>
      </c>
      <c r="M3" s="27">
        <v>517.1094</v>
      </c>
      <c r="N3" s="27">
        <v>1.11111111111111</v>
      </c>
      <c r="O3" s="27">
        <v>1637.5131</v>
      </c>
      <c r="P3" s="96">
        <f t="shared" si="1"/>
        <v>1640</v>
      </c>
      <c r="Q3" s="40">
        <f t="shared" si="2"/>
        <v>136.6666667</v>
      </c>
      <c r="R3" s="40">
        <f t="shared" si="3"/>
        <v>12.792</v>
      </c>
      <c r="S3" s="97">
        <v>0.0</v>
      </c>
      <c r="T3" s="98">
        <f t="shared" si="4"/>
        <v>12.792</v>
      </c>
      <c r="U3" s="98">
        <f t="shared" si="5"/>
        <v>1.066</v>
      </c>
      <c r="V3" s="98">
        <f t="shared" si="6"/>
        <v>12.792</v>
      </c>
      <c r="W3" s="98">
        <f t="shared" si="7"/>
        <v>12.792</v>
      </c>
      <c r="Y3" s="27">
        <v>0.0</v>
      </c>
    </row>
    <row r="4" ht="15.0" customHeight="1">
      <c r="A4" s="27" t="s">
        <v>26</v>
      </c>
      <c r="B4" s="27" t="s">
        <v>22</v>
      </c>
      <c r="C4" s="27" t="s">
        <v>29</v>
      </c>
      <c r="D4" s="27">
        <v>4158.0</v>
      </c>
      <c r="E4" s="27" t="s">
        <v>330</v>
      </c>
      <c r="F4" s="27">
        <v>1.0</v>
      </c>
      <c r="G4" s="27">
        <v>3.06</v>
      </c>
      <c r="H4" s="27">
        <v>0.95</v>
      </c>
      <c r="I4" s="27">
        <v>5.0</v>
      </c>
      <c r="J4" s="27">
        <v>5.0</v>
      </c>
      <c r="K4" s="27">
        <v>12.0</v>
      </c>
      <c r="L4" s="27">
        <v>4.4</v>
      </c>
      <c r="M4" s="27">
        <v>127.234799999999</v>
      </c>
      <c r="N4" s="27">
        <v>1.05263157894736</v>
      </c>
      <c r="O4" s="27">
        <v>127.234799999999</v>
      </c>
      <c r="P4" s="96">
        <f t="shared" si="1"/>
        <v>130</v>
      </c>
      <c r="Q4" s="40">
        <f t="shared" si="2"/>
        <v>10.83333333</v>
      </c>
      <c r="R4" s="40">
        <f t="shared" si="3"/>
        <v>0.572</v>
      </c>
      <c r="S4" s="97">
        <v>0.0</v>
      </c>
      <c r="T4" s="98">
        <f t="shared" si="4"/>
        <v>0.572</v>
      </c>
      <c r="U4" s="98">
        <f t="shared" si="5"/>
        <v>0.04766666667</v>
      </c>
      <c r="V4" s="98">
        <f t="shared" si="6"/>
        <v>0.572</v>
      </c>
      <c r="W4" s="98">
        <f t="shared" si="7"/>
        <v>0.572</v>
      </c>
      <c r="Y4" s="27">
        <v>0.0</v>
      </c>
    </row>
    <row r="5" ht="15.0" customHeight="1">
      <c r="A5" s="27" t="s">
        <v>26</v>
      </c>
      <c r="B5" s="27" t="s">
        <v>22</v>
      </c>
      <c r="C5" s="27" t="s">
        <v>30</v>
      </c>
      <c r="D5" s="27">
        <v>8949.0</v>
      </c>
      <c r="E5" s="27" t="s">
        <v>331</v>
      </c>
      <c r="F5" s="27">
        <v>2.0</v>
      </c>
      <c r="G5" s="27">
        <v>3.06</v>
      </c>
      <c r="H5" s="27">
        <v>0.9</v>
      </c>
      <c r="I5" s="27">
        <v>10.0</v>
      </c>
      <c r="J5" s="27">
        <v>25.0</v>
      </c>
      <c r="K5" s="27">
        <v>12.0</v>
      </c>
      <c r="L5" s="27">
        <v>5.2</v>
      </c>
      <c r="M5" s="27">
        <v>273.8394</v>
      </c>
      <c r="N5" s="27">
        <v>1.33333333333333</v>
      </c>
      <c r="O5" s="27">
        <v>657.21456</v>
      </c>
      <c r="P5" s="96">
        <f t="shared" si="1"/>
        <v>660</v>
      </c>
      <c r="Q5" s="40">
        <f t="shared" si="2"/>
        <v>55</v>
      </c>
      <c r="R5" s="40">
        <f t="shared" si="3"/>
        <v>3.432</v>
      </c>
      <c r="S5" s="97">
        <v>0.0</v>
      </c>
      <c r="T5" s="98">
        <f t="shared" si="4"/>
        <v>3.432</v>
      </c>
      <c r="U5" s="98">
        <f t="shared" si="5"/>
        <v>0.286</v>
      </c>
      <c r="V5" s="98">
        <f t="shared" si="6"/>
        <v>3.432</v>
      </c>
      <c r="W5" s="98">
        <f t="shared" si="7"/>
        <v>3.432</v>
      </c>
      <c r="Y5" s="27">
        <v>7.0</v>
      </c>
    </row>
    <row r="6" ht="15.0" customHeight="1">
      <c r="A6" s="27" t="s">
        <v>26</v>
      </c>
      <c r="B6" s="27" t="s">
        <v>22</v>
      </c>
      <c r="C6" s="27" t="s">
        <v>31</v>
      </c>
      <c r="D6" s="27">
        <v>1831.0</v>
      </c>
      <c r="E6" s="27" t="s">
        <v>332</v>
      </c>
      <c r="F6" s="27">
        <v>2.0</v>
      </c>
      <c r="G6" s="27">
        <v>3.06</v>
      </c>
      <c r="H6" s="27">
        <v>0.95</v>
      </c>
      <c r="I6" s="27">
        <v>1.0</v>
      </c>
      <c r="J6" s="27">
        <v>5.0</v>
      </c>
      <c r="K6" s="27">
        <v>12.0</v>
      </c>
      <c r="L6" s="27">
        <v>17.1</v>
      </c>
      <c r="M6" s="27">
        <v>56.0286</v>
      </c>
      <c r="N6" s="27">
        <v>1.05263157894736</v>
      </c>
      <c r="O6" s="27">
        <v>112.057199999999</v>
      </c>
      <c r="P6" s="96">
        <f t="shared" si="1"/>
        <v>113</v>
      </c>
      <c r="Q6" s="40">
        <f t="shared" si="2"/>
        <v>9.416666667</v>
      </c>
      <c r="R6" s="40">
        <f t="shared" si="3"/>
        <v>1.9323</v>
      </c>
      <c r="S6" s="97">
        <v>0.0</v>
      </c>
      <c r="T6" s="98">
        <f t="shared" si="4"/>
        <v>1.9323</v>
      </c>
      <c r="U6" s="98">
        <f t="shared" si="5"/>
        <v>0.161025</v>
      </c>
      <c r="V6" s="98">
        <f t="shared" si="6"/>
        <v>1.9323</v>
      </c>
      <c r="W6" s="98">
        <f t="shared" si="7"/>
        <v>1.9323</v>
      </c>
      <c r="Y6" s="27">
        <v>0.0</v>
      </c>
    </row>
    <row r="7" ht="15.0" customHeight="1">
      <c r="A7" s="27" t="s">
        <v>26</v>
      </c>
      <c r="B7" s="27" t="s">
        <v>22</v>
      </c>
      <c r="C7" s="27" t="s">
        <v>32</v>
      </c>
      <c r="D7" s="27">
        <v>4743.0</v>
      </c>
      <c r="E7" s="27" t="s">
        <v>20</v>
      </c>
      <c r="F7" s="27">
        <v>2.0</v>
      </c>
      <c r="G7" s="27">
        <v>3.06</v>
      </c>
      <c r="H7" s="27">
        <v>0.9</v>
      </c>
      <c r="I7" s="27">
        <v>10.0</v>
      </c>
      <c r="J7" s="27">
        <v>25.0</v>
      </c>
      <c r="K7" s="27">
        <v>12.0</v>
      </c>
      <c r="L7" s="27">
        <v>3.0</v>
      </c>
      <c r="M7" s="27">
        <v>145.1358</v>
      </c>
      <c r="N7" s="27">
        <v>1.33333333333333</v>
      </c>
      <c r="O7" s="27">
        <v>348.325919999999</v>
      </c>
      <c r="P7" s="96">
        <f t="shared" si="1"/>
        <v>350</v>
      </c>
      <c r="Q7" s="40">
        <f t="shared" si="2"/>
        <v>29.16666667</v>
      </c>
      <c r="R7" s="40">
        <f t="shared" si="3"/>
        <v>1.05</v>
      </c>
      <c r="S7" s="97">
        <v>0.0</v>
      </c>
      <c r="T7" s="98">
        <f t="shared" si="4"/>
        <v>1.05</v>
      </c>
      <c r="U7" s="98">
        <f t="shared" si="5"/>
        <v>0.0875</v>
      </c>
      <c r="V7" s="98">
        <f t="shared" si="6"/>
        <v>1.05</v>
      </c>
      <c r="W7" s="98">
        <f t="shared" si="7"/>
        <v>1.05</v>
      </c>
      <c r="Y7" s="27">
        <v>0.0</v>
      </c>
    </row>
    <row r="8" ht="15.0" customHeight="1">
      <c r="A8" s="27" t="s">
        <v>26</v>
      </c>
      <c r="B8" s="27" t="s">
        <v>22</v>
      </c>
      <c r="C8" s="27" t="s">
        <v>33</v>
      </c>
      <c r="D8" s="27">
        <v>3357.0</v>
      </c>
      <c r="E8" s="27" t="s">
        <v>333</v>
      </c>
      <c r="F8" s="27">
        <v>4.0</v>
      </c>
      <c r="G8" s="27">
        <v>3.06</v>
      </c>
      <c r="H8" s="27">
        <v>0.97</v>
      </c>
      <c r="I8" s="27">
        <v>10.0</v>
      </c>
      <c r="J8" s="27">
        <v>10.0</v>
      </c>
      <c r="K8" s="27">
        <v>12.0</v>
      </c>
      <c r="L8" s="27">
        <v>1.0</v>
      </c>
      <c r="M8" s="27">
        <v>102.7242</v>
      </c>
      <c r="N8" s="27">
        <v>1.11111111111111</v>
      </c>
      <c r="O8" s="27">
        <v>442.85544</v>
      </c>
      <c r="P8" s="96">
        <f t="shared" si="1"/>
        <v>450</v>
      </c>
      <c r="Q8" s="40">
        <f t="shared" si="2"/>
        <v>37.5</v>
      </c>
      <c r="R8" s="40">
        <f t="shared" si="3"/>
        <v>0.45</v>
      </c>
      <c r="S8" s="97">
        <v>0.0</v>
      </c>
      <c r="T8" s="98">
        <f t="shared" si="4"/>
        <v>0.45</v>
      </c>
      <c r="U8" s="98">
        <f t="shared" si="5"/>
        <v>0.0375</v>
      </c>
      <c r="V8" s="98">
        <f t="shared" si="6"/>
        <v>0.45</v>
      </c>
      <c r="W8" s="98">
        <f t="shared" si="7"/>
        <v>0.45</v>
      </c>
      <c r="Y8" s="27">
        <v>0.0</v>
      </c>
    </row>
    <row r="9" ht="15.0" customHeight="1">
      <c r="A9" s="27" t="s">
        <v>26</v>
      </c>
      <c r="B9" s="27" t="s">
        <v>22</v>
      </c>
      <c r="C9" s="27" t="s">
        <v>34</v>
      </c>
      <c r="D9" s="27">
        <v>2976.0</v>
      </c>
      <c r="E9" s="27" t="s">
        <v>15</v>
      </c>
      <c r="F9" s="27">
        <v>3.0</v>
      </c>
      <c r="G9" s="27">
        <v>3.06</v>
      </c>
      <c r="H9" s="27">
        <v>0.95</v>
      </c>
      <c r="I9" s="27">
        <v>4.0</v>
      </c>
      <c r="J9" s="27">
        <v>5.0</v>
      </c>
      <c r="K9" s="27">
        <v>12.0</v>
      </c>
      <c r="L9" s="27">
        <v>3.0</v>
      </c>
      <c r="M9" s="27">
        <v>91.0655999999999</v>
      </c>
      <c r="N9" s="27">
        <v>1.05263157894736</v>
      </c>
      <c r="O9" s="27">
        <v>273.196799999999</v>
      </c>
      <c r="P9" s="96">
        <f t="shared" si="1"/>
        <v>276</v>
      </c>
      <c r="Q9" s="40">
        <f t="shared" si="2"/>
        <v>23</v>
      </c>
      <c r="R9" s="40">
        <f t="shared" si="3"/>
        <v>0.828</v>
      </c>
      <c r="S9" s="97">
        <v>0.0</v>
      </c>
      <c r="T9" s="98">
        <f t="shared" si="4"/>
        <v>0.828</v>
      </c>
      <c r="U9" s="98">
        <f t="shared" si="5"/>
        <v>0.069</v>
      </c>
      <c r="V9" s="98">
        <f t="shared" si="6"/>
        <v>0.828</v>
      </c>
      <c r="W9" s="98">
        <f t="shared" si="7"/>
        <v>0.828</v>
      </c>
      <c r="Y9" s="27">
        <v>0.0</v>
      </c>
    </row>
    <row r="10" ht="15.0" customHeight="1">
      <c r="A10" s="27" t="s">
        <v>26</v>
      </c>
      <c r="B10" s="27" t="s">
        <v>22</v>
      </c>
      <c r="C10" s="27" t="s">
        <v>35</v>
      </c>
      <c r="D10" s="27">
        <v>2683.0</v>
      </c>
      <c r="E10" s="27" t="s">
        <v>334</v>
      </c>
      <c r="F10" s="27">
        <v>1.0</v>
      </c>
      <c r="G10" s="27">
        <v>3.06</v>
      </c>
      <c r="H10" s="27">
        <v>0.9</v>
      </c>
      <c r="I10" s="27">
        <v>10.0</v>
      </c>
      <c r="J10" s="27">
        <v>10.0</v>
      </c>
      <c r="K10" s="27">
        <v>12.0</v>
      </c>
      <c r="L10" s="27">
        <v>3.6</v>
      </c>
      <c r="M10" s="27">
        <v>82.0998</v>
      </c>
      <c r="N10" s="27">
        <v>1.11111111111111</v>
      </c>
      <c r="O10" s="27">
        <v>82.0998</v>
      </c>
      <c r="P10" s="96">
        <f t="shared" si="1"/>
        <v>90</v>
      </c>
      <c r="Q10" s="40">
        <f t="shared" si="2"/>
        <v>7.5</v>
      </c>
      <c r="R10" s="40">
        <f t="shared" si="3"/>
        <v>0.324</v>
      </c>
      <c r="S10" s="97">
        <v>0.0</v>
      </c>
      <c r="T10" s="98">
        <f t="shared" si="4"/>
        <v>0.324</v>
      </c>
      <c r="U10" s="98">
        <f t="shared" si="5"/>
        <v>0.027</v>
      </c>
      <c r="V10" s="98">
        <f t="shared" si="6"/>
        <v>0.324</v>
      </c>
      <c r="W10" s="98">
        <f t="shared" si="7"/>
        <v>0.324</v>
      </c>
      <c r="Y10" s="27">
        <v>3.0</v>
      </c>
    </row>
    <row r="11" ht="15.0" customHeight="1">
      <c r="A11" s="27" t="s">
        <v>26</v>
      </c>
      <c r="B11" s="27" t="s">
        <v>22</v>
      </c>
      <c r="C11" s="27" t="s">
        <v>36</v>
      </c>
      <c r="D11" s="27">
        <v>5466.0</v>
      </c>
      <c r="E11" s="27" t="s">
        <v>11</v>
      </c>
      <c r="F11" s="27">
        <v>1.0</v>
      </c>
      <c r="G11" s="27">
        <v>3.08</v>
      </c>
      <c r="H11" s="27">
        <v>0.9</v>
      </c>
      <c r="I11" s="27">
        <v>10.0</v>
      </c>
      <c r="J11" s="27">
        <v>10.0</v>
      </c>
      <c r="K11" s="27">
        <v>12.0</v>
      </c>
      <c r="L11" s="27">
        <v>4.4</v>
      </c>
      <c r="M11" s="27">
        <v>168.3528</v>
      </c>
      <c r="N11" s="27">
        <v>1.11111111111111</v>
      </c>
      <c r="O11" s="27">
        <v>168.3528</v>
      </c>
      <c r="P11" s="96">
        <f t="shared" si="1"/>
        <v>170</v>
      </c>
      <c r="Q11" s="40">
        <f t="shared" si="2"/>
        <v>14.16666667</v>
      </c>
      <c r="R11" s="40">
        <f t="shared" si="3"/>
        <v>0.748</v>
      </c>
      <c r="S11" s="97">
        <v>0.0</v>
      </c>
      <c r="T11" s="98">
        <f t="shared" si="4"/>
        <v>0.748</v>
      </c>
      <c r="U11" s="98">
        <f t="shared" si="5"/>
        <v>0.06233333333</v>
      </c>
      <c r="V11" s="98">
        <f t="shared" si="6"/>
        <v>0.748</v>
      </c>
      <c r="W11" s="98">
        <f t="shared" si="7"/>
        <v>0.748</v>
      </c>
      <c r="Y11" s="27">
        <v>0.0</v>
      </c>
    </row>
    <row r="12" ht="15.0" customHeight="1">
      <c r="A12" s="27" t="s">
        <v>26</v>
      </c>
      <c r="B12" s="27" t="s">
        <v>22</v>
      </c>
      <c r="C12" s="27" t="s">
        <v>37</v>
      </c>
      <c r="D12" s="27">
        <v>7217.0</v>
      </c>
      <c r="E12" s="27" t="s">
        <v>21</v>
      </c>
      <c r="F12" s="27">
        <v>2.0</v>
      </c>
      <c r="G12" s="27">
        <v>1.26</v>
      </c>
      <c r="H12" s="27">
        <v>0.9</v>
      </c>
      <c r="I12" s="27">
        <v>1.0</v>
      </c>
      <c r="J12" s="27">
        <v>5.0</v>
      </c>
      <c r="K12" s="27">
        <v>12.0</v>
      </c>
      <c r="L12" s="27">
        <v>15.0</v>
      </c>
      <c r="M12" s="27">
        <v>90.9342</v>
      </c>
      <c r="N12" s="27">
        <v>1.05263157894736</v>
      </c>
      <c r="O12" s="27">
        <v>172.296378947368</v>
      </c>
      <c r="P12" s="96">
        <f t="shared" si="1"/>
        <v>173</v>
      </c>
      <c r="Q12" s="40">
        <f t="shared" si="2"/>
        <v>14.41666667</v>
      </c>
      <c r="R12" s="40">
        <f t="shared" si="3"/>
        <v>2.595</v>
      </c>
      <c r="S12" s="97">
        <v>0.0</v>
      </c>
      <c r="T12" s="98">
        <f t="shared" si="4"/>
        <v>2.595</v>
      </c>
      <c r="U12" s="98">
        <f t="shared" si="5"/>
        <v>0.21625</v>
      </c>
      <c r="V12" s="98">
        <f t="shared" si="6"/>
        <v>2.595</v>
      </c>
      <c r="W12" s="98">
        <f t="shared" si="7"/>
        <v>2.595</v>
      </c>
      <c r="Y12" s="27">
        <v>0.0</v>
      </c>
    </row>
    <row r="13" ht="15.0" customHeight="1">
      <c r="A13" s="27" t="s">
        <v>26</v>
      </c>
      <c r="B13" s="27" t="s">
        <v>22</v>
      </c>
      <c r="C13" s="27" t="s">
        <v>38</v>
      </c>
      <c r="D13" s="27">
        <v>5021.0</v>
      </c>
      <c r="E13" s="27" t="s">
        <v>12</v>
      </c>
      <c r="F13" s="27">
        <v>1.0</v>
      </c>
      <c r="G13" s="27">
        <v>3.08</v>
      </c>
      <c r="H13" s="27">
        <v>1.0</v>
      </c>
      <c r="I13" s="27">
        <v>20.0</v>
      </c>
      <c r="J13" s="27">
        <v>50.0</v>
      </c>
      <c r="K13" s="27">
        <v>12.0</v>
      </c>
      <c r="L13" s="27">
        <v>1.2</v>
      </c>
      <c r="M13" s="27">
        <v>154.6468</v>
      </c>
      <c r="N13" s="27">
        <v>2.0</v>
      </c>
      <c r="O13" s="27">
        <v>309.2936</v>
      </c>
      <c r="P13" s="96">
        <f t="shared" si="1"/>
        <v>320</v>
      </c>
      <c r="Q13" s="40">
        <f t="shared" si="2"/>
        <v>26.66666667</v>
      </c>
      <c r="R13" s="40">
        <f t="shared" si="3"/>
        <v>0.384</v>
      </c>
      <c r="S13" s="97">
        <v>0.0</v>
      </c>
      <c r="T13" s="98">
        <f t="shared" si="4"/>
        <v>0.384</v>
      </c>
      <c r="U13" s="98">
        <f t="shared" si="5"/>
        <v>0.032</v>
      </c>
      <c r="V13" s="98">
        <f t="shared" si="6"/>
        <v>0.384</v>
      </c>
      <c r="W13" s="98">
        <f t="shared" si="7"/>
        <v>0.384</v>
      </c>
      <c r="Y13" s="27">
        <v>0.7</v>
      </c>
    </row>
    <row r="14" ht="15.0" customHeight="1">
      <c r="A14" s="27" t="s">
        <v>26</v>
      </c>
      <c r="B14" s="27" t="s">
        <v>22</v>
      </c>
      <c r="C14" s="27" t="s">
        <v>39</v>
      </c>
      <c r="D14" s="27">
        <v>8169.0</v>
      </c>
      <c r="E14" s="27" t="s">
        <v>14</v>
      </c>
      <c r="F14" s="27">
        <v>3.0</v>
      </c>
      <c r="G14" s="27">
        <v>3.06</v>
      </c>
      <c r="H14" s="27">
        <v>0.95</v>
      </c>
      <c r="I14" s="27">
        <v>10.0</v>
      </c>
      <c r="J14" s="27">
        <v>10.0</v>
      </c>
      <c r="K14" s="27">
        <v>12.0</v>
      </c>
      <c r="L14" s="27">
        <v>7.8</v>
      </c>
      <c r="M14" s="27">
        <v>249.9714</v>
      </c>
      <c r="N14" s="27">
        <v>1.11111111111111</v>
      </c>
      <c r="O14" s="27">
        <v>791.576099999999</v>
      </c>
      <c r="P14" s="96">
        <f t="shared" si="1"/>
        <v>800</v>
      </c>
      <c r="Q14" s="40">
        <f t="shared" si="2"/>
        <v>66.66666667</v>
      </c>
      <c r="R14" s="40">
        <f t="shared" si="3"/>
        <v>6.24</v>
      </c>
      <c r="S14" s="97">
        <v>0.0</v>
      </c>
      <c r="T14" s="98">
        <f t="shared" si="4"/>
        <v>6.24</v>
      </c>
      <c r="U14" s="98">
        <f t="shared" si="5"/>
        <v>0.52</v>
      </c>
      <c r="V14" s="98">
        <f t="shared" si="6"/>
        <v>6.24</v>
      </c>
      <c r="W14" s="98">
        <f t="shared" si="7"/>
        <v>6.24</v>
      </c>
      <c r="Y14" s="27">
        <v>0.0</v>
      </c>
    </row>
    <row r="15" ht="15.0" customHeight="1">
      <c r="A15" s="27" t="s">
        <v>26</v>
      </c>
      <c r="B15" s="27" t="s">
        <v>22</v>
      </c>
      <c r="C15" s="27" t="s">
        <v>40</v>
      </c>
      <c r="D15" s="27">
        <v>3826.0</v>
      </c>
      <c r="E15" s="27" t="s">
        <v>330</v>
      </c>
      <c r="F15" s="27">
        <v>1.0</v>
      </c>
      <c r="G15" s="27">
        <v>3.06</v>
      </c>
      <c r="H15" s="27">
        <v>0.95</v>
      </c>
      <c r="I15" s="27">
        <v>5.0</v>
      </c>
      <c r="J15" s="27">
        <v>5.0</v>
      </c>
      <c r="K15" s="27">
        <v>12.0</v>
      </c>
      <c r="L15" s="27">
        <v>4.4</v>
      </c>
      <c r="M15" s="27">
        <v>117.0756</v>
      </c>
      <c r="N15" s="27">
        <v>1.05263157894736</v>
      </c>
      <c r="O15" s="27">
        <v>117.075599999999</v>
      </c>
      <c r="P15" s="96">
        <f t="shared" si="1"/>
        <v>120</v>
      </c>
      <c r="Q15" s="40">
        <f t="shared" si="2"/>
        <v>10</v>
      </c>
      <c r="R15" s="40">
        <f t="shared" si="3"/>
        <v>0.528</v>
      </c>
      <c r="S15" s="97">
        <v>0.0</v>
      </c>
      <c r="T15" s="98">
        <f t="shared" si="4"/>
        <v>0.528</v>
      </c>
      <c r="U15" s="98">
        <f t="shared" si="5"/>
        <v>0.044</v>
      </c>
      <c r="V15" s="98">
        <f t="shared" si="6"/>
        <v>0.528</v>
      </c>
      <c r="W15" s="98">
        <f t="shared" si="7"/>
        <v>0.528</v>
      </c>
      <c r="Y15" s="27">
        <v>0.0</v>
      </c>
    </row>
    <row r="16" ht="15.0" customHeight="1">
      <c r="A16" s="27" t="s">
        <v>26</v>
      </c>
      <c r="B16" s="27" t="s">
        <v>22</v>
      </c>
      <c r="C16" s="27" t="s">
        <v>41</v>
      </c>
      <c r="D16" s="27">
        <v>7614.0</v>
      </c>
      <c r="E16" s="27" t="s">
        <v>331</v>
      </c>
      <c r="F16" s="27">
        <v>2.0</v>
      </c>
      <c r="G16" s="27">
        <v>3.06</v>
      </c>
      <c r="H16" s="27">
        <v>0.9</v>
      </c>
      <c r="I16" s="27">
        <v>10.0</v>
      </c>
      <c r="J16" s="27">
        <v>25.0</v>
      </c>
      <c r="K16" s="27">
        <v>12.0</v>
      </c>
      <c r="L16" s="27">
        <v>5.2</v>
      </c>
      <c r="M16" s="27">
        <v>232.9884</v>
      </c>
      <c r="N16" s="27">
        <v>1.33333333333333</v>
      </c>
      <c r="O16" s="27">
        <v>559.17216</v>
      </c>
      <c r="P16" s="96">
        <f t="shared" si="1"/>
        <v>560</v>
      </c>
      <c r="Q16" s="40">
        <f t="shared" si="2"/>
        <v>46.66666667</v>
      </c>
      <c r="R16" s="40">
        <f t="shared" si="3"/>
        <v>2.912</v>
      </c>
      <c r="S16" s="97">
        <v>0.0</v>
      </c>
      <c r="T16" s="98">
        <f t="shared" si="4"/>
        <v>2.912</v>
      </c>
      <c r="U16" s="98">
        <f t="shared" si="5"/>
        <v>0.2426666667</v>
      </c>
      <c r="V16" s="98">
        <f t="shared" si="6"/>
        <v>2.912</v>
      </c>
      <c r="W16" s="98">
        <f t="shared" si="7"/>
        <v>2.912</v>
      </c>
      <c r="Y16" s="27">
        <v>7.0</v>
      </c>
    </row>
    <row r="17" ht="15.0" customHeight="1">
      <c r="A17" s="27" t="s">
        <v>26</v>
      </c>
      <c r="B17" s="27" t="s">
        <v>22</v>
      </c>
      <c r="C17" s="27" t="s">
        <v>42</v>
      </c>
      <c r="D17" s="27">
        <v>2615.0</v>
      </c>
      <c r="E17" s="27" t="s">
        <v>332</v>
      </c>
      <c r="F17" s="27">
        <v>2.0</v>
      </c>
      <c r="G17" s="27">
        <v>3.06</v>
      </c>
      <c r="H17" s="27">
        <v>0.95</v>
      </c>
      <c r="I17" s="27">
        <v>1.0</v>
      </c>
      <c r="J17" s="27">
        <v>5.0</v>
      </c>
      <c r="K17" s="27">
        <v>12.0</v>
      </c>
      <c r="L17" s="27">
        <v>17.1</v>
      </c>
      <c r="M17" s="27">
        <v>80.019</v>
      </c>
      <c r="N17" s="27">
        <v>1.05263157894736</v>
      </c>
      <c r="O17" s="27">
        <v>160.037999999999</v>
      </c>
      <c r="P17" s="96">
        <f t="shared" si="1"/>
        <v>161</v>
      </c>
      <c r="Q17" s="40">
        <f t="shared" si="2"/>
        <v>13.41666667</v>
      </c>
      <c r="R17" s="40">
        <f t="shared" si="3"/>
        <v>2.7531</v>
      </c>
      <c r="S17" s="97">
        <v>0.0</v>
      </c>
      <c r="T17" s="98">
        <f t="shared" si="4"/>
        <v>2.7531</v>
      </c>
      <c r="U17" s="98">
        <f t="shared" si="5"/>
        <v>0.229425</v>
      </c>
      <c r="V17" s="98">
        <f t="shared" si="6"/>
        <v>2.7531</v>
      </c>
      <c r="W17" s="98">
        <f t="shared" si="7"/>
        <v>2.7531</v>
      </c>
      <c r="Y17" s="27">
        <v>0.0</v>
      </c>
    </row>
    <row r="18" ht="15.0" customHeight="1">
      <c r="A18" s="27" t="s">
        <v>26</v>
      </c>
      <c r="B18" s="27" t="s">
        <v>22</v>
      </c>
      <c r="C18" s="27" t="s">
        <v>43</v>
      </c>
      <c r="D18" s="27">
        <v>11536.0</v>
      </c>
      <c r="E18" s="27" t="s">
        <v>20</v>
      </c>
      <c r="F18" s="27">
        <v>2.0</v>
      </c>
      <c r="G18" s="27">
        <v>3.06</v>
      </c>
      <c r="H18" s="27">
        <v>0.9</v>
      </c>
      <c r="I18" s="27">
        <v>10.0</v>
      </c>
      <c r="J18" s="27">
        <v>25.0</v>
      </c>
      <c r="K18" s="27">
        <v>12.0</v>
      </c>
      <c r="L18" s="27">
        <v>3.0</v>
      </c>
      <c r="M18" s="27">
        <v>353.0016</v>
      </c>
      <c r="N18" s="27">
        <v>1.33333333333333</v>
      </c>
      <c r="O18" s="27">
        <v>847.20384</v>
      </c>
      <c r="P18" s="96">
        <f t="shared" si="1"/>
        <v>850</v>
      </c>
      <c r="Q18" s="40">
        <f t="shared" si="2"/>
        <v>70.83333333</v>
      </c>
      <c r="R18" s="40">
        <f t="shared" si="3"/>
        <v>2.55</v>
      </c>
      <c r="S18" s="97">
        <v>0.0</v>
      </c>
      <c r="T18" s="98">
        <f t="shared" si="4"/>
        <v>2.55</v>
      </c>
      <c r="U18" s="98">
        <f t="shared" si="5"/>
        <v>0.2125</v>
      </c>
      <c r="V18" s="98">
        <f t="shared" si="6"/>
        <v>2.55</v>
      </c>
      <c r="W18" s="98">
        <f t="shared" si="7"/>
        <v>2.55</v>
      </c>
      <c r="Y18" s="27">
        <v>0.0</v>
      </c>
    </row>
    <row r="19" ht="15.0" customHeight="1">
      <c r="A19" s="27" t="s">
        <v>26</v>
      </c>
      <c r="B19" s="27" t="s">
        <v>22</v>
      </c>
      <c r="C19" s="27" t="s">
        <v>44</v>
      </c>
      <c r="D19" s="27">
        <v>1806.0</v>
      </c>
      <c r="E19" s="27" t="s">
        <v>333</v>
      </c>
      <c r="F19" s="27">
        <v>4.0</v>
      </c>
      <c r="G19" s="27">
        <v>3.06</v>
      </c>
      <c r="H19" s="27">
        <v>0.97</v>
      </c>
      <c r="I19" s="27">
        <v>10.0</v>
      </c>
      <c r="J19" s="27">
        <v>10.0</v>
      </c>
      <c r="K19" s="27">
        <v>12.0</v>
      </c>
      <c r="L19" s="27">
        <v>1.0</v>
      </c>
      <c r="M19" s="27">
        <v>55.2636</v>
      </c>
      <c r="N19" s="27">
        <v>1.11111111111111</v>
      </c>
      <c r="O19" s="27">
        <v>238.247519999999</v>
      </c>
      <c r="P19" s="96">
        <f t="shared" si="1"/>
        <v>240</v>
      </c>
      <c r="Q19" s="40">
        <f t="shared" si="2"/>
        <v>20</v>
      </c>
      <c r="R19" s="40">
        <f t="shared" si="3"/>
        <v>0.24</v>
      </c>
      <c r="S19" s="97">
        <v>0.0</v>
      </c>
      <c r="T19" s="98">
        <f t="shared" si="4"/>
        <v>0.24</v>
      </c>
      <c r="U19" s="98">
        <f t="shared" si="5"/>
        <v>0.02</v>
      </c>
      <c r="V19" s="98">
        <f t="shared" si="6"/>
        <v>0.24</v>
      </c>
      <c r="W19" s="98">
        <f t="shared" si="7"/>
        <v>0.24</v>
      </c>
      <c r="Y19" s="27">
        <v>0.0</v>
      </c>
    </row>
    <row r="20" ht="15.0" customHeight="1">
      <c r="A20" s="27" t="s">
        <v>26</v>
      </c>
      <c r="B20" s="27" t="s">
        <v>22</v>
      </c>
      <c r="C20" s="27" t="s">
        <v>45</v>
      </c>
      <c r="D20" s="27">
        <v>9438.0</v>
      </c>
      <c r="E20" s="27" t="s">
        <v>15</v>
      </c>
      <c r="F20" s="27">
        <v>3.0</v>
      </c>
      <c r="G20" s="27">
        <v>3.06</v>
      </c>
      <c r="H20" s="27">
        <v>0.95</v>
      </c>
      <c r="I20" s="27">
        <v>4.0</v>
      </c>
      <c r="J20" s="27">
        <v>5.0</v>
      </c>
      <c r="K20" s="27">
        <v>12.0</v>
      </c>
      <c r="L20" s="27">
        <v>3.0</v>
      </c>
      <c r="M20" s="27">
        <v>288.8028</v>
      </c>
      <c r="N20" s="27">
        <v>1.05263157894736</v>
      </c>
      <c r="O20" s="27">
        <v>866.408399999999</v>
      </c>
      <c r="P20" s="96">
        <f t="shared" si="1"/>
        <v>868</v>
      </c>
      <c r="Q20" s="40">
        <f t="shared" si="2"/>
        <v>72.33333333</v>
      </c>
      <c r="R20" s="40">
        <f t="shared" si="3"/>
        <v>2.604</v>
      </c>
      <c r="S20" s="97">
        <v>0.0</v>
      </c>
      <c r="T20" s="98">
        <f t="shared" si="4"/>
        <v>2.604</v>
      </c>
      <c r="U20" s="98">
        <f t="shared" si="5"/>
        <v>0.217</v>
      </c>
      <c r="V20" s="98">
        <f t="shared" si="6"/>
        <v>2.604</v>
      </c>
      <c r="W20" s="98">
        <f t="shared" si="7"/>
        <v>2.604</v>
      </c>
      <c r="Y20" s="27">
        <v>0.0</v>
      </c>
    </row>
    <row r="21" ht="15.0" customHeight="1">
      <c r="A21" s="27" t="s">
        <v>26</v>
      </c>
      <c r="B21" s="27" t="s">
        <v>22</v>
      </c>
      <c r="C21" s="27" t="s">
        <v>46</v>
      </c>
      <c r="D21" s="27">
        <v>2627.0</v>
      </c>
      <c r="E21" s="27" t="s">
        <v>334</v>
      </c>
      <c r="F21" s="27">
        <v>1.0</v>
      </c>
      <c r="G21" s="27">
        <v>3.06</v>
      </c>
      <c r="H21" s="27">
        <v>0.9</v>
      </c>
      <c r="I21" s="27">
        <v>10.0</v>
      </c>
      <c r="J21" s="27">
        <v>10.0</v>
      </c>
      <c r="K21" s="27">
        <v>12.0</v>
      </c>
      <c r="L21" s="27">
        <v>3.6</v>
      </c>
      <c r="M21" s="27">
        <v>80.3862</v>
      </c>
      <c r="N21" s="27">
        <v>1.11111111111111</v>
      </c>
      <c r="O21" s="27">
        <v>80.3862</v>
      </c>
      <c r="P21" s="96">
        <f t="shared" si="1"/>
        <v>90</v>
      </c>
      <c r="Q21" s="40">
        <f t="shared" si="2"/>
        <v>7.5</v>
      </c>
      <c r="R21" s="40">
        <f t="shared" si="3"/>
        <v>0.324</v>
      </c>
      <c r="S21" s="97">
        <v>0.0</v>
      </c>
      <c r="T21" s="98">
        <f t="shared" si="4"/>
        <v>0.324</v>
      </c>
      <c r="U21" s="98">
        <f t="shared" si="5"/>
        <v>0.027</v>
      </c>
      <c r="V21" s="98">
        <f t="shared" si="6"/>
        <v>0.324</v>
      </c>
      <c r="W21" s="98">
        <f t="shared" si="7"/>
        <v>0.324</v>
      </c>
      <c r="Y21" s="27">
        <v>3.0</v>
      </c>
    </row>
    <row r="22" ht="15.0" customHeight="1">
      <c r="A22" s="27" t="s">
        <v>26</v>
      </c>
      <c r="B22" s="27" t="s">
        <v>22</v>
      </c>
      <c r="C22" s="27" t="s">
        <v>47</v>
      </c>
      <c r="D22" s="27">
        <v>3932.0</v>
      </c>
      <c r="E22" s="27" t="s">
        <v>11</v>
      </c>
      <c r="F22" s="27">
        <v>1.0</v>
      </c>
      <c r="G22" s="27">
        <v>3.08</v>
      </c>
      <c r="H22" s="27">
        <v>0.9</v>
      </c>
      <c r="I22" s="27">
        <v>10.0</v>
      </c>
      <c r="J22" s="27">
        <v>10.0</v>
      </c>
      <c r="K22" s="27">
        <v>12.0</v>
      </c>
      <c r="L22" s="27">
        <v>4.4</v>
      </c>
      <c r="M22" s="27">
        <v>121.1056</v>
      </c>
      <c r="N22" s="27">
        <v>1.11111111111111</v>
      </c>
      <c r="O22" s="27">
        <v>121.1056</v>
      </c>
      <c r="P22" s="96">
        <f t="shared" si="1"/>
        <v>130</v>
      </c>
      <c r="Q22" s="40">
        <f t="shared" si="2"/>
        <v>10.83333333</v>
      </c>
      <c r="R22" s="40">
        <f t="shared" si="3"/>
        <v>0.572</v>
      </c>
      <c r="S22" s="97">
        <v>0.0</v>
      </c>
      <c r="T22" s="98">
        <f t="shared" si="4"/>
        <v>0.572</v>
      </c>
      <c r="U22" s="98">
        <f t="shared" si="5"/>
        <v>0.04766666667</v>
      </c>
      <c r="V22" s="98">
        <f t="shared" si="6"/>
        <v>0.572</v>
      </c>
      <c r="W22" s="98">
        <f t="shared" si="7"/>
        <v>0.572</v>
      </c>
      <c r="Y22" s="27">
        <v>0.0</v>
      </c>
    </row>
    <row r="23" ht="15.0" customHeight="1">
      <c r="A23" s="27" t="s">
        <v>26</v>
      </c>
      <c r="B23" s="27" t="s">
        <v>22</v>
      </c>
      <c r="C23" s="27" t="s">
        <v>48</v>
      </c>
      <c r="D23" s="27">
        <v>18234.0</v>
      </c>
      <c r="E23" s="27" t="s">
        <v>21</v>
      </c>
      <c r="F23" s="27">
        <v>2.0</v>
      </c>
      <c r="G23" s="27">
        <v>1.26</v>
      </c>
      <c r="H23" s="27">
        <v>0.9</v>
      </c>
      <c r="I23" s="27">
        <v>1.0</v>
      </c>
      <c r="J23" s="27">
        <v>5.0</v>
      </c>
      <c r="K23" s="27">
        <v>12.0</v>
      </c>
      <c r="L23" s="27">
        <v>15.0</v>
      </c>
      <c r="M23" s="27">
        <v>229.7484</v>
      </c>
      <c r="N23" s="27">
        <v>1.05263157894736</v>
      </c>
      <c r="O23" s="27">
        <v>435.312757894736</v>
      </c>
      <c r="P23" s="96">
        <f t="shared" si="1"/>
        <v>436</v>
      </c>
      <c r="Q23" s="40">
        <f t="shared" si="2"/>
        <v>36.33333333</v>
      </c>
      <c r="R23" s="40">
        <f t="shared" si="3"/>
        <v>6.54</v>
      </c>
      <c r="S23" s="97">
        <v>0.0</v>
      </c>
      <c r="T23" s="98">
        <f t="shared" si="4"/>
        <v>6.54</v>
      </c>
      <c r="U23" s="98">
        <f t="shared" si="5"/>
        <v>0.545</v>
      </c>
      <c r="V23" s="98">
        <f t="shared" si="6"/>
        <v>6.54</v>
      </c>
      <c r="W23" s="98">
        <f t="shared" si="7"/>
        <v>6.54</v>
      </c>
      <c r="Y23" s="27">
        <v>0.0</v>
      </c>
    </row>
    <row r="24" ht="15.0" customHeight="1">
      <c r="A24" s="27" t="s">
        <v>26</v>
      </c>
      <c r="B24" s="27" t="s">
        <v>22</v>
      </c>
      <c r="C24" s="27" t="s">
        <v>49</v>
      </c>
      <c r="D24" s="27">
        <v>5443.0</v>
      </c>
      <c r="E24" s="27" t="s">
        <v>12</v>
      </c>
      <c r="F24" s="27">
        <v>1.0</v>
      </c>
      <c r="G24" s="27">
        <v>3.08</v>
      </c>
      <c r="H24" s="27">
        <v>1.0</v>
      </c>
      <c r="I24" s="27">
        <v>20.0</v>
      </c>
      <c r="J24" s="27">
        <v>50.0</v>
      </c>
      <c r="K24" s="27">
        <v>12.0</v>
      </c>
      <c r="L24" s="27">
        <v>1.2</v>
      </c>
      <c r="M24" s="27">
        <v>167.6444</v>
      </c>
      <c r="N24" s="27">
        <v>2.0</v>
      </c>
      <c r="O24" s="27">
        <v>335.2888</v>
      </c>
      <c r="P24" s="96">
        <f t="shared" si="1"/>
        <v>340</v>
      </c>
      <c r="Q24" s="40">
        <f t="shared" si="2"/>
        <v>28.33333333</v>
      </c>
      <c r="R24" s="40">
        <f t="shared" si="3"/>
        <v>0.408</v>
      </c>
      <c r="S24" s="97">
        <v>0.0</v>
      </c>
      <c r="T24" s="98">
        <f t="shared" si="4"/>
        <v>0.408</v>
      </c>
      <c r="U24" s="98">
        <f t="shared" si="5"/>
        <v>0.034</v>
      </c>
      <c r="V24" s="98">
        <f t="shared" si="6"/>
        <v>0.408</v>
      </c>
      <c r="W24" s="98">
        <f t="shared" si="7"/>
        <v>0.408</v>
      </c>
      <c r="Y24" s="27">
        <v>0.7</v>
      </c>
    </row>
    <row r="25" ht="15.0" customHeight="1">
      <c r="A25" s="27" t="s">
        <v>26</v>
      </c>
      <c r="B25" s="27" t="s">
        <v>22</v>
      </c>
      <c r="C25" s="27" t="s">
        <v>50</v>
      </c>
      <c r="D25" s="27">
        <v>11238.0</v>
      </c>
      <c r="E25" s="27" t="s">
        <v>14</v>
      </c>
      <c r="F25" s="27">
        <v>3.0</v>
      </c>
      <c r="G25" s="27">
        <v>3.06</v>
      </c>
      <c r="H25" s="27">
        <v>0.95</v>
      </c>
      <c r="I25" s="27">
        <v>10.0</v>
      </c>
      <c r="J25" s="27">
        <v>10.0</v>
      </c>
      <c r="K25" s="27">
        <v>12.0</v>
      </c>
      <c r="L25" s="27">
        <v>7.8</v>
      </c>
      <c r="M25" s="27">
        <v>343.8828</v>
      </c>
      <c r="N25" s="27">
        <v>1.11111111111111</v>
      </c>
      <c r="O25" s="27">
        <v>1088.9622</v>
      </c>
      <c r="P25" s="96">
        <f t="shared" si="1"/>
        <v>1090</v>
      </c>
      <c r="Q25" s="40">
        <f t="shared" si="2"/>
        <v>90.83333333</v>
      </c>
      <c r="R25" s="40">
        <f t="shared" si="3"/>
        <v>8.502</v>
      </c>
      <c r="S25" s="97">
        <v>0.0</v>
      </c>
      <c r="T25" s="98">
        <f t="shared" si="4"/>
        <v>8.502</v>
      </c>
      <c r="U25" s="98">
        <f t="shared" si="5"/>
        <v>0.7085</v>
      </c>
      <c r="V25" s="98">
        <f t="shared" si="6"/>
        <v>8.502</v>
      </c>
      <c r="W25" s="98">
        <f t="shared" si="7"/>
        <v>8.502</v>
      </c>
      <c r="Y25" s="27">
        <v>0.0</v>
      </c>
    </row>
    <row r="26" ht="15.0" customHeight="1">
      <c r="A26" s="27" t="s">
        <v>26</v>
      </c>
      <c r="B26" s="27" t="s">
        <v>22</v>
      </c>
      <c r="C26" s="27" t="s">
        <v>51</v>
      </c>
      <c r="D26" s="27">
        <v>6534.0</v>
      </c>
      <c r="E26" s="27" t="s">
        <v>330</v>
      </c>
      <c r="F26" s="27">
        <v>1.0</v>
      </c>
      <c r="G26" s="27">
        <v>3.06</v>
      </c>
      <c r="H26" s="27">
        <v>0.95</v>
      </c>
      <c r="I26" s="27">
        <v>5.0</v>
      </c>
      <c r="J26" s="27">
        <v>5.0</v>
      </c>
      <c r="K26" s="27">
        <v>12.0</v>
      </c>
      <c r="L26" s="27">
        <v>4.4</v>
      </c>
      <c r="M26" s="27">
        <v>199.9404</v>
      </c>
      <c r="N26" s="27">
        <v>1.05263157894736</v>
      </c>
      <c r="O26" s="27">
        <v>199.940399999999</v>
      </c>
      <c r="P26" s="96">
        <f t="shared" si="1"/>
        <v>200</v>
      </c>
      <c r="Q26" s="40">
        <f t="shared" si="2"/>
        <v>16.66666667</v>
      </c>
      <c r="R26" s="40">
        <f t="shared" si="3"/>
        <v>0.88</v>
      </c>
      <c r="S26" s="97">
        <v>0.0</v>
      </c>
      <c r="T26" s="98">
        <f t="shared" si="4"/>
        <v>0.88</v>
      </c>
      <c r="U26" s="98">
        <f t="shared" si="5"/>
        <v>0.07333333333</v>
      </c>
      <c r="V26" s="98">
        <f t="shared" si="6"/>
        <v>0.88</v>
      </c>
      <c r="W26" s="98">
        <f t="shared" si="7"/>
        <v>0.88</v>
      </c>
      <c r="Y26" s="27">
        <v>0.0</v>
      </c>
    </row>
    <row r="27" ht="15.0" customHeight="1">
      <c r="A27" s="27" t="s">
        <v>26</v>
      </c>
      <c r="B27" s="27" t="s">
        <v>22</v>
      </c>
      <c r="C27" s="27" t="s">
        <v>52</v>
      </c>
      <c r="D27" s="27">
        <v>5197.0</v>
      </c>
      <c r="E27" s="27" t="s">
        <v>331</v>
      </c>
      <c r="F27" s="27">
        <v>2.0</v>
      </c>
      <c r="G27" s="27">
        <v>3.06</v>
      </c>
      <c r="H27" s="27">
        <v>0.9</v>
      </c>
      <c r="I27" s="27">
        <v>10.0</v>
      </c>
      <c r="J27" s="27">
        <v>25.0</v>
      </c>
      <c r="K27" s="27">
        <v>12.0</v>
      </c>
      <c r="L27" s="27">
        <v>5.2</v>
      </c>
      <c r="M27" s="27">
        <v>159.0282</v>
      </c>
      <c r="N27" s="27">
        <v>1.33333333333333</v>
      </c>
      <c r="O27" s="27">
        <v>381.667679999999</v>
      </c>
      <c r="P27" s="96">
        <f t="shared" si="1"/>
        <v>390</v>
      </c>
      <c r="Q27" s="40">
        <f t="shared" si="2"/>
        <v>32.5</v>
      </c>
      <c r="R27" s="40">
        <f t="shared" si="3"/>
        <v>2.028</v>
      </c>
      <c r="S27" s="97">
        <v>0.0</v>
      </c>
      <c r="T27" s="98">
        <f t="shared" si="4"/>
        <v>2.028</v>
      </c>
      <c r="U27" s="98">
        <f t="shared" si="5"/>
        <v>0.169</v>
      </c>
      <c r="V27" s="98">
        <f t="shared" si="6"/>
        <v>2.028</v>
      </c>
      <c r="W27" s="98">
        <f t="shared" si="7"/>
        <v>2.028</v>
      </c>
      <c r="Y27" s="27">
        <v>7.0</v>
      </c>
    </row>
    <row r="28" ht="15.0" customHeight="1">
      <c r="A28" s="27" t="s">
        <v>26</v>
      </c>
      <c r="B28" s="27" t="s">
        <v>22</v>
      </c>
      <c r="C28" s="27" t="s">
        <v>53</v>
      </c>
      <c r="D28" s="27">
        <v>3531.0</v>
      </c>
      <c r="E28" s="27" t="s">
        <v>332</v>
      </c>
      <c r="F28" s="27">
        <v>2.0</v>
      </c>
      <c r="G28" s="27">
        <v>3.06</v>
      </c>
      <c r="H28" s="27">
        <v>0.95</v>
      </c>
      <c r="I28" s="27">
        <v>1.0</v>
      </c>
      <c r="J28" s="27">
        <v>5.0</v>
      </c>
      <c r="K28" s="27">
        <v>12.0</v>
      </c>
      <c r="L28" s="27">
        <v>17.1</v>
      </c>
      <c r="M28" s="27">
        <v>108.0486</v>
      </c>
      <c r="N28" s="27">
        <v>1.05263157894736</v>
      </c>
      <c r="O28" s="27">
        <v>216.0972</v>
      </c>
      <c r="P28" s="96">
        <f t="shared" si="1"/>
        <v>217</v>
      </c>
      <c r="Q28" s="40">
        <f t="shared" si="2"/>
        <v>18.08333333</v>
      </c>
      <c r="R28" s="40">
        <f t="shared" si="3"/>
        <v>3.7107</v>
      </c>
      <c r="S28" s="97">
        <v>0.0</v>
      </c>
      <c r="T28" s="98">
        <f t="shared" si="4"/>
        <v>3.7107</v>
      </c>
      <c r="U28" s="98">
        <f t="shared" si="5"/>
        <v>0.309225</v>
      </c>
      <c r="V28" s="98">
        <f t="shared" si="6"/>
        <v>3.7107</v>
      </c>
      <c r="W28" s="98">
        <f t="shared" si="7"/>
        <v>3.7107</v>
      </c>
      <c r="Y28" s="27">
        <v>0.0</v>
      </c>
    </row>
    <row r="29" ht="15.0" customHeight="1">
      <c r="A29" s="27" t="s">
        <v>26</v>
      </c>
      <c r="B29" s="27" t="s">
        <v>22</v>
      </c>
      <c r="C29" s="27" t="s">
        <v>54</v>
      </c>
      <c r="D29" s="27">
        <v>2402.0</v>
      </c>
      <c r="E29" s="27" t="s">
        <v>20</v>
      </c>
      <c r="F29" s="27">
        <v>2.0</v>
      </c>
      <c r="G29" s="27">
        <v>3.06</v>
      </c>
      <c r="H29" s="27">
        <v>0.9</v>
      </c>
      <c r="I29" s="27">
        <v>10.0</v>
      </c>
      <c r="J29" s="27">
        <v>25.0</v>
      </c>
      <c r="K29" s="27">
        <v>12.0</v>
      </c>
      <c r="L29" s="27">
        <v>3.0</v>
      </c>
      <c r="M29" s="27">
        <v>73.5012</v>
      </c>
      <c r="N29" s="27">
        <v>1.33333333333333</v>
      </c>
      <c r="O29" s="27">
        <v>176.402879999999</v>
      </c>
      <c r="P29" s="96">
        <f t="shared" si="1"/>
        <v>180</v>
      </c>
      <c r="Q29" s="40">
        <f t="shared" si="2"/>
        <v>15</v>
      </c>
      <c r="R29" s="40">
        <f t="shared" si="3"/>
        <v>0.54</v>
      </c>
      <c r="S29" s="97">
        <v>0.0</v>
      </c>
      <c r="T29" s="98">
        <f t="shared" si="4"/>
        <v>0.54</v>
      </c>
      <c r="U29" s="98">
        <f t="shared" si="5"/>
        <v>0.045</v>
      </c>
      <c r="V29" s="98">
        <f t="shared" si="6"/>
        <v>0.54</v>
      </c>
      <c r="W29" s="98">
        <f t="shared" si="7"/>
        <v>0.54</v>
      </c>
      <c r="Y29" s="27">
        <v>0.0</v>
      </c>
    </row>
    <row r="30" ht="15.0" customHeight="1">
      <c r="A30" s="27" t="s">
        <v>26</v>
      </c>
      <c r="B30" s="27" t="s">
        <v>22</v>
      </c>
      <c r="C30" s="27" t="s">
        <v>55</v>
      </c>
      <c r="D30" s="27">
        <v>1160.0</v>
      </c>
      <c r="E30" s="27" t="s">
        <v>333</v>
      </c>
      <c r="F30" s="27">
        <v>4.0</v>
      </c>
      <c r="G30" s="27">
        <v>3.06</v>
      </c>
      <c r="H30" s="27">
        <v>0.97</v>
      </c>
      <c r="I30" s="27">
        <v>10.0</v>
      </c>
      <c r="J30" s="27">
        <v>10.0</v>
      </c>
      <c r="K30" s="27">
        <v>12.0</v>
      </c>
      <c r="L30" s="27">
        <v>1.0</v>
      </c>
      <c r="M30" s="27">
        <v>35.496</v>
      </c>
      <c r="N30" s="27">
        <v>1.11111111111111</v>
      </c>
      <c r="O30" s="27">
        <v>153.0272</v>
      </c>
      <c r="P30" s="96">
        <f t="shared" si="1"/>
        <v>160</v>
      </c>
      <c r="Q30" s="40">
        <f t="shared" si="2"/>
        <v>13.33333333</v>
      </c>
      <c r="R30" s="40">
        <f t="shared" si="3"/>
        <v>0.16</v>
      </c>
      <c r="S30" s="97">
        <v>0.0</v>
      </c>
      <c r="T30" s="98">
        <f t="shared" si="4"/>
        <v>0.16</v>
      </c>
      <c r="U30" s="98">
        <f t="shared" si="5"/>
        <v>0.01333333333</v>
      </c>
      <c r="V30" s="98">
        <f t="shared" si="6"/>
        <v>0.16</v>
      </c>
      <c r="W30" s="98">
        <f t="shared" si="7"/>
        <v>0.16</v>
      </c>
      <c r="Y30" s="27">
        <v>0.0</v>
      </c>
    </row>
    <row r="31" ht="15.0" customHeight="1">
      <c r="A31" s="27" t="s">
        <v>26</v>
      </c>
      <c r="B31" s="27" t="s">
        <v>22</v>
      </c>
      <c r="C31" s="27" t="s">
        <v>56</v>
      </c>
      <c r="D31" s="27">
        <v>3585.0</v>
      </c>
      <c r="E31" s="27" t="s">
        <v>15</v>
      </c>
      <c r="F31" s="27">
        <v>3.0</v>
      </c>
      <c r="G31" s="27">
        <v>3.06</v>
      </c>
      <c r="H31" s="27">
        <v>0.95</v>
      </c>
      <c r="I31" s="27">
        <v>4.0</v>
      </c>
      <c r="J31" s="27">
        <v>5.0</v>
      </c>
      <c r="K31" s="27">
        <v>12.0</v>
      </c>
      <c r="L31" s="27">
        <v>3.0</v>
      </c>
      <c r="M31" s="27">
        <v>109.701</v>
      </c>
      <c r="N31" s="27">
        <v>1.05263157894736</v>
      </c>
      <c r="O31" s="27">
        <v>329.102999999999</v>
      </c>
      <c r="P31" s="96">
        <f t="shared" si="1"/>
        <v>332</v>
      </c>
      <c r="Q31" s="40">
        <f t="shared" si="2"/>
        <v>27.66666667</v>
      </c>
      <c r="R31" s="40">
        <f t="shared" si="3"/>
        <v>0.996</v>
      </c>
      <c r="S31" s="97">
        <v>0.0</v>
      </c>
      <c r="T31" s="98">
        <f t="shared" si="4"/>
        <v>0.996</v>
      </c>
      <c r="U31" s="98">
        <f t="shared" si="5"/>
        <v>0.083</v>
      </c>
      <c r="V31" s="98">
        <f t="shared" si="6"/>
        <v>0.996</v>
      </c>
      <c r="W31" s="98">
        <f t="shared" si="7"/>
        <v>0.996</v>
      </c>
      <c r="Y31" s="27">
        <v>0.0</v>
      </c>
    </row>
    <row r="32" ht="15.0" customHeight="1">
      <c r="A32" s="27" t="s">
        <v>26</v>
      </c>
      <c r="B32" s="27" t="s">
        <v>22</v>
      </c>
      <c r="C32" s="27" t="s">
        <v>57</v>
      </c>
      <c r="D32" s="27">
        <v>7893.0</v>
      </c>
      <c r="E32" s="27" t="s">
        <v>334</v>
      </c>
      <c r="F32" s="27">
        <v>1.0</v>
      </c>
      <c r="G32" s="27">
        <v>3.06</v>
      </c>
      <c r="H32" s="27">
        <v>0.9</v>
      </c>
      <c r="I32" s="27">
        <v>10.0</v>
      </c>
      <c r="J32" s="27">
        <v>10.0</v>
      </c>
      <c r="K32" s="27">
        <v>12.0</v>
      </c>
      <c r="L32" s="27">
        <v>3.6</v>
      </c>
      <c r="M32" s="27">
        <v>241.5258</v>
      </c>
      <c r="N32" s="27">
        <v>1.11111111111111</v>
      </c>
      <c r="O32" s="27">
        <v>241.5258</v>
      </c>
      <c r="P32" s="96">
        <f t="shared" si="1"/>
        <v>250</v>
      </c>
      <c r="Q32" s="40">
        <f t="shared" si="2"/>
        <v>20.83333333</v>
      </c>
      <c r="R32" s="40">
        <f t="shared" si="3"/>
        <v>0.9</v>
      </c>
      <c r="S32" s="97">
        <v>0.0</v>
      </c>
      <c r="T32" s="98">
        <f t="shared" si="4"/>
        <v>0.9</v>
      </c>
      <c r="U32" s="98">
        <f t="shared" si="5"/>
        <v>0.075</v>
      </c>
      <c r="V32" s="98">
        <f t="shared" si="6"/>
        <v>0.9</v>
      </c>
      <c r="W32" s="98">
        <f t="shared" si="7"/>
        <v>0.9</v>
      </c>
      <c r="Y32" s="27">
        <v>3.0</v>
      </c>
    </row>
    <row r="33" ht="15.0" customHeight="1">
      <c r="A33" s="27" t="s">
        <v>26</v>
      </c>
      <c r="B33" s="27" t="s">
        <v>22</v>
      </c>
      <c r="C33" s="27" t="s">
        <v>58</v>
      </c>
      <c r="D33" s="27">
        <v>7235.0</v>
      </c>
      <c r="E33" s="27" t="s">
        <v>11</v>
      </c>
      <c r="F33" s="27">
        <v>1.0</v>
      </c>
      <c r="G33" s="27">
        <v>3.08</v>
      </c>
      <c r="H33" s="27">
        <v>0.9</v>
      </c>
      <c r="I33" s="27">
        <v>10.0</v>
      </c>
      <c r="J33" s="27">
        <v>10.0</v>
      </c>
      <c r="K33" s="27">
        <v>12.0</v>
      </c>
      <c r="L33" s="27">
        <v>4.4</v>
      </c>
      <c r="M33" s="27">
        <v>222.838</v>
      </c>
      <c r="N33" s="27">
        <v>1.11111111111111</v>
      </c>
      <c r="O33" s="27">
        <v>222.838</v>
      </c>
      <c r="P33" s="96">
        <f t="shared" si="1"/>
        <v>230</v>
      </c>
      <c r="Q33" s="40">
        <f t="shared" si="2"/>
        <v>19.16666667</v>
      </c>
      <c r="R33" s="40">
        <f t="shared" si="3"/>
        <v>1.012</v>
      </c>
      <c r="S33" s="97">
        <v>0.0</v>
      </c>
      <c r="T33" s="98">
        <f t="shared" si="4"/>
        <v>1.012</v>
      </c>
      <c r="U33" s="98">
        <f t="shared" si="5"/>
        <v>0.08433333333</v>
      </c>
      <c r="V33" s="98">
        <f t="shared" si="6"/>
        <v>1.012</v>
      </c>
      <c r="W33" s="98">
        <f t="shared" si="7"/>
        <v>1.012</v>
      </c>
      <c r="Y33" s="27">
        <v>0.0</v>
      </c>
    </row>
    <row r="34" ht="15.0" customHeight="1">
      <c r="A34" s="27" t="s">
        <v>26</v>
      </c>
      <c r="B34" s="27" t="s">
        <v>22</v>
      </c>
      <c r="C34" s="27" t="s">
        <v>59</v>
      </c>
      <c r="D34" s="27">
        <v>12295.0</v>
      </c>
      <c r="E34" s="27" t="s">
        <v>21</v>
      </c>
      <c r="F34" s="27">
        <v>2.0</v>
      </c>
      <c r="G34" s="27">
        <v>1.26</v>
      </c>
      <c r="H34" s="27">
        <v>0.9</v>
      </c>
      <c r="I34" s="27">
        <v>1.0</v>
      </c>
      <c r="J34" s="27">
        <v>5.0</v>
      </c>
      <c r="K34" s="27">
        <v>12.0</v>
      </c>
      <c r="L34" s="27">
        <v>15.0</v>
      </c>
      <c r="M34" s="27">
        <v>154.917</v>
      </c>
      <c r="N34" s="27">
        <v>1.05263157894736</v>
      </c>
      <c r="O34" s="27">
        <v>293.526947368421</v>
      </c>
      <c r="P34" s="96">
        <f t="shared" si="1"/>
        <v>294</v>
      </c>
      <c r="Q34" s="40">
        <f t="shared" si="2"/>
        <v>24.5</v>
      </c>
      <c r="R34" s="40">
        <f t="shared" si="3"/>
        <v>4.41</v>
      </c>
      <c r="S34" s="97">
        <v>0.0</v>
      </c>
      <c r="T34" s="98">
        <f t="shared" si="4"/>
        <v>4.41</v>
      </c>
      <c r="U34" s="98">
        <f t="shared" si="5"/>
        <v>0.3675</v>
      </c>
      <c r="V34" s="98">
        <f t="shared" si="6"/>
        <v>4.41</v>
      </c>
      <c r="W34" s="98">
        <f t="shared" si="7"/>
        <v>4.41</v>
      </c>
      <c r="Y34" s="27">
        <v>0.0</v>
      </c>
    </row>
    <row r="35" ht="15.0" customHeight="1">
      <c r="A35" s="27" t="s">
        <v>26</v>
      </c>
      <c r="B35" s="27" t="s">
        <v>22</v>
      </c>
      <c r="C35" s="27" t="s">
        <v>60</v>
      </c>
      <c r="D35" s="27">
        <v>1437.0</v>
      </c>
      <c r="E35" s="27" t="s">
        <v>12</v>
      </c>
      <c r="F35" s="27">
        <v>1.0</v>
      </c>
      <c r="G35" s="27">
        <v>3.08</v>
      </c>
      <c r="H35" s="27">
        <v>1.0</v>
      </c>
      <c r="I35" s="27">
        <v>20.0</v>
      </c>
      <c r="J35" s="27">
        <v>50.0</v>
      </c>
      <c r="K35" s="27">
        <v>12.0</v>
      </c>
      <c r="L35" s="27">
        <v>1.2</v>
      </c>
      <c r="M35" s="27">
        <v>44.2596</v>
      </c>
      <c r="N35" s="27">
        <v>2.0</v>
      </c>
      <c r="O35" s="27">
        <v>88.5192</v>
      </c>
      <c r="P35" s="96">
        <f t="shared" si="1"/>
        <v>100</v>
      </c>
      <c r="Q35" s="40">
        <f t="shared" si="2"/>
        <v>8.333333333</v>
      </c>
      <c r="R35" s="40">
        <f t="shared" si="3"/>
        <v>0.12</v>
      </c>
      <c r="S35" s="97">
        <v>0.0</v>
      </c>
      <c r="T35" s="98">
        <f t="shared" si="4"/>
        <v>0.12</v>
      </c>
      <c r="U35" s="98">
        <f t="shared" si="5"/>
        <v>0.01</v>
      </c>
      <c r="V35" s="98">
        <f t="shared" si="6"/>
        <v>0.12</v>
      </c>
      <c r="W35" s="98">
        <f t="shared" si="7"/>
        <v>0.12</v>
      </c>
      <c r="Y35" s="27">
        <v>0.7</v>
      </c>
    </row>
    <row r="36" ht="15.0" customHeight="1">
      <c r="A36" s="27" t="s">
        <v>26</v>
      </c>
      <c r="B36" s="27" t="s">
        <v>22</v>
      </c>
      <c r="C36" s="27" t="s">
        <v>61</v>
      </c>
      <c r="D36" s="27">
        <v>207969.0</v>
      </c>
      <c r="E36" s="27" t="s">
        <v>14</v>
      </c>
      <c r="F36" s="27">
        <v>3.0</v>
      </c>
      <c r="G36" s="27">
        <v>3.06</v>
      </c>
      <c r="H36" s="27">
        <v>0.95</v>
      </c>
      <c r="I36" s="27">
        <v>10.0</v>
      </c>
      <c r="J36" s="27">
        <v>10.0</v>
      </c>
      <c r="K36" s="27">
        <v>12.0</v>
      </c>
      <c r="L36" s="27">
        <v>7.8</v>
      </c>
      <c r="M36" s="27">
        <v>6363.8514</v>
      </c>
      <c r="N36" s="27">
        <v>1.11111111111111</v>
      </c>
      <c r="O36" s="27">
        <v>20152.1961</v>
      </c>
      <c r="P36" s="96">
        <f t="shared" si="1"/>
        <v>20160</v>
      </c>
      <c r="Q36" s="40">
        <f t="shared" si="2"/>
        <v>1680</v>
      </c>
      <c r="R36" s="40">
        <f t="shared" si="3"/>
        <v>157.248</v>
      </c>
      <c r="S36" s="97">
        <v>0.0</v>
      </c>
      <c r="T36" s="98">
        <f t="shared" si="4"/>
        <v>157.248</v>
      </c>
      <c r="U36" s="98">
        <f t="shared" si="5"/>
        <v>13.104</v>
      </c>
      <c r="V36" s="98">
        <f t="shared" si="6"/>
        <v>157.248</v>
      </c>
      <c r="W36" s="98">
        <f t="shared" si="7"/>
        <v>157.248</v>
      </c>
      <c r="Y36" s="27">
        <v>0.0</v>
      </c>
    </row>
    <row r="37" ht="15.0" customHeight="1">
      <c r="A37" s="27" t="s">
        <v>26</v>
      </c>
      <c r="B37" s="27" t="s">
        <v>10</v>
      </c>
      <c r="C37" s="27" t="s">
        <v>62</v>
      </c>
      <c r="D37" s="27">
        <v>6763.0</v>
      </c>
      <c r="E37" s="27" t="s">
        <v>330</v>
      </c>
      <c r="F37" s="27">
        <v>1.0</v>
      </c>
      <c r="G37" s="27">
        <v>3.06</v>
      </c>
      <c r="H37" s="27">
        <v>0.95</v>
      </c>
      <c r="I37" s="27">
        <v>5.0</v>
      </c>
      <c r="J37" s="27">
        <v>5.0</v>
      </c>
      <c r="K37" s="27">
        <v>12.0</v>
      </c>
      <c r="L37" s="27">
        <v>4.4</v>
      </c>
      <c r="M37" s="27">
        <v>206.9478</v>
      </c>
      <c r="N37" s="27">
        <v>1.05263157894736</v>
      </c>
      <c r="O37" s="27">
        <v>206.947799999999</v>
      </c>
      <c r="P37" s="96">
        <f t="shared" si="1"/>
        <v>210</v>
      </c>
      <c r="Q37" s="40">
        <f t="shared" si="2"/>
        <v>17.5</v>
      </c>
      <c r="R37" s="40">
        <f t="shared" si="3"/>
        <v>0.924</v>
      </c>
      <c r="S37" s="97">
        <v>0.0</v>
      </c>
      <c r="T37" s="98">
        <f t="shared" si="4"/>
        <v>0.924</v>
      </c>
      <c r="U37" s="98">
        <f t="shared" si="5"/>
        <v>0.077</v>
      </c>
      <c r="V37" s="98">
        <f t="shared" si="6"/>
        <v>0.924</v>
      </c>
      <c r="W37" s="98">
        <f t="shared" si="7"/>
        <v>0.924</v>
      </c>
      <c r="Y37" s="27">
        <v>0.0</v>
      </c>
    </row>
    <row r="38" ht="15.0" customHeight="1">
      <c r="A38" s="27" t="s">
        <v>26</v>
      </c>
      <c r="B38" s="27" t="s">
        <v>10</v>
      </c>
      <c r="C38" s="27" t="s">
        <v>63</v>
      </c>
      <c r="D38" s="27">
        <v>4624.0</v>
      </c>
      <c r="E38" s="27" t="s">
        <v>331</v>
      </c>
      <c r="F38" s="27">
        <v>2.0</v>
      </c>
      <c r="G38" s="27">
        <v>3.06</v>
      </c>
      <c r="H38" s="27">
        <v>0.9</v>
      </c>
      <c r="I38" s="27">
        <v>10.0</v>
      </c>
      <c r="J38" s="27">
        <v>25.0</v>
      </c>
      <c r="K38" s="27">
        <v>12.0</v>
      </c>
      <c r="L38" s="27">
        <v>5.2</v>
      </c>
      <c r="M38" s="27">
        <v>141.4944</v>
      </c>
      <c r="N38" s="27">
        <v>1.33333333333333</v>
      </c>
      <c r="O38" s="27">
        <v>339.58656</v>
      </c>
      <c r="P38" s="96">
        <f t="shared" si="1"/>
        <v>340</v>
      </c>
      <c r="Q38" s="40">
        <f t="shared" si="2"/>
        <v>28.33333333</v>
      </c>
      <c r="R38" s="40">
        <f t="shared" si="3"/>
        <v>1.768</v>
      </c>
      <c r="S38" s="97">
        <v>0.0</v>
      </c>
      <c r="T38" s="98">
        <f t="shared" si="4"/>
        <v>1.768</v>
      </c>
      <c r="U38" s="98">
        <f t="shared" si="5"/>
        <v>0.1473333333</v>
      </c>
      <c r="V38" s="98">
        <f t="shared" si="6"/>
        <v>1.768</v>
      </c>
      <c r="W38" s="98">
        <f t="shared" si="7"/>
        <v>1.768</v>
      </c>
      <c r="Y38" s="27">
        <v>7.0</v>
      </c>
    </row>
    <row r="39" ht="15.0" customHeight="1">
      <c r="A39" s="27" t="s">
        <v>26</v>
      </c>
      <c r="B39" s="27" t="s">
        <v>10</v>
      </c>
      <c r="C39" s="27" t="s">
        <v>64</v>
      </c>
      <c r="D39" s="27">
        <v>4627.0</v>
      </c>
      <c r="E39" s="27" t="s">
        <v>332</v>
      </c>
      <c r="F39" s="27">
        <v>2.0</v>
      </c>
      <c r="G39" s="27">
        <v>3.06</v>
      </c>
      <c r="H39" s="27">
        <v>0.95</v>
      </c>
      <c r="I39" s="27">
        <v>1.0</v>
      </c>
      <c r="J39" s="27">
        <v>5.0</v>
      </c>
      <c r="K39" s="27">
        <v>12.0</v>
      </c>
      <c r="L39" s="27">
        <v>17.1</v>
      </c>
      <c r="M39" s="27">
        <v>141.5862</v>
      </c>
      <c r="N39" s="27">
        <v>1.05263157894736</v>
      </c>
      <c r="O39" s="27">
        <v>283.1724</v>
      </c>
      <c r="P39" s="96">
        <f t="shared" si="1"/>
        <v>284</v>
      </c>
      <c r="Q39" s="40">
        <f t="shared" si="2"/>
        <v>23.66666667</v>
      </c>
      <c r="R39" s="40">
        <f t="shared" si="3"/>
        <v>4.8564</v>
      </c>
      <c r="S39" s="97">
        <v>0.0</v>
      </c>
      <c r="T39" s="98">
        <f t="shared" si="4"/>
        <v>4.8564</v>
      </c>
      <c r="U39" s="98">
        <f t="shared" si="5"/>
        <v>0.4047</v>
      </c>
      <c r="V39" s="98">
        <f t="shared" si="6"/>
        <v>4.8564</v>
      </c>
      <c r="W39" s="98">
        <f t="shared" si="7"/>
        <v>4.8564</v>
      </c>
      <c r="Y39" s="27">
        <v>0.0</v>
      </c>
    </row>
    <row r="40" ht="15.0" customHeight="1">
      <c r="A40" s="27" t="s">
        <v>26</v>
      </c>
      <c r="B40" s="27" t="s">
        <v>10</v>
      </c>
      <c r="C40" s="27" t="s">
        <v>65</v>
      </c>
      <c r="D40" s="27">
        <v>3526.0</v>
      </c>
      <c r="E40" s="27" t="s">
        <v>20</v>
      </c>
      <c r="F40" s="27">
        <v>2.0</v>
      </c>
      <c r="G40" s="27">
        <v>3.06</v>
      </c>
      <c r="H40" s="27">
        <v>0.9</v>
      </c>
      <c r="I40" s="27">
        <v>10.0</v>
      </c>
      <c r="J40" s="27">
        <v>25.0</v>
      </c>
      <c r="K40" s="27">
        <v>12.0</v>
      </c>
      <c r="L40" s="27">
        <v>3.0</v>
      </c>
      <c r="M40" s="27">
        <v>107.8956</v>
      </c>
      <c r="N40" s="27">
        <v>1.33333333333333</v>
      </c>
      <c r="O40" s="27">
        <v>258.94944</v>
      </c>
      <c r="P40" s="96">
        <f t="shared" si="1"/>
        <v>260</v>
      </c>
      <c r="Q40" s="40">
        <f t="shared" si="2"/>
        <v>21.66666667</v>
      </c>
      <c r="R40" s="40">
        <f t="shared" si="3"/>
        <v>0.78</v>
      </c>
      <c r="S40" s="97">
        <v>0.0</v>
      </c>
      <c r="T40" s="98">
        <f t="shared" si="4"/>
        <v>0.78</v>
      </c>
      <c r="U40" s="98">
        <f t="shared" si="5"/>
        <v>0.065</v>
      </c>
      <c r="V40" s="98">
        <f t="shared" si="6"/>
        <v>0.78</v>
      </c>
      <c r="W40" s="98">
        <f t="shared" si="7"/>
        <v>0.78</v>
      </c>
      <c r="Y40" s="27">
        <v>0.0</v>
      </c>
    </row>
    <row r="41" ht="15.0" customHeight="1">
      <c r="A41" s="27" t="s">
        <v>26</v>
      </c>
      <c r="B41" s="27" t="s">
        <v>10</v>
      </c>
      <c r="C41" s="27" t="s">
        <v>66</v>
      </c>
      <c r="D41" s="27">
        <v>3565.0</v>
      </c>
      <c r="E41" s="27" t="s">
        <v>333</v>
      </c>
      <c r="F41" s="27">
        <v>4.0</v>
      </c>
      <c r="G41" s="27">
        <v>3.06</v>
      </c>
      <c r="H41" s="27">
        <v>0.97</v>
      </c>
      <c r="I41" s="27">
        <v>10.0</v>
      </c>
      <c r="J41" s="27">
        <v>10.0</v>
      </c>
      <c r="K41" s="27">
        <v>12.0</v>
      </c>
      <c r="L41" s="27">
        <v>1.0</v>
      </c>
      <c r="M41" s="27">
        <v>109.089</v>
      </c>
      <c r="N41" s="27">
        <v>1.11111111111111</v>
      </c>
      <c r="O41" s="27">
        <v>470.294799999999</v>
      </c>
      <c r="P41" s="96">
        <f t="shared" si="1"/>
        <v>480</v>
      </c>
      <c r="Q41" s="40">
        <f t="shared" si="2"/>
        <v>40</v>
      </c>
      <c r="R41" s="40">
        <f t="shared" si="3"/>
        <v>0.48</v>
      </c>
      <c r="S41" s="97">
        <v>0.0</v>
      </c>
      <c r="T41" s="98">
        <f t="shared" si="4"/>
        <v>0.48</v>
      </c>
      <c r="U41" s="98">
        <f t="shared" si="5"/>
        <v>0.04</v>
      </c>
      <c r="V41" s="98">
        <f t="shared" si="6"/>
        <v>0.48</v>
      </c>
      <c r="W41" s="98">
        <f t="shared" si="7"/>
        <v>0.48</v>
      </c>
      <c r="Y41" s="27">
        <v>0.0</v>
      </c>
    </row>
    <row r="42" ht="15.0" customHeight="1">
      <c r="A42" s="27" t="s">
        <v>26</v>
      </c>
      <c r="B42" s="27" t="s">
        <v>10</v>
      </c>
      <c r="C42" s="27" t="s">
        <v>67</v>
      </c>
      <c r="D42" s="27">
        <v>3617.0</v>
      </c>
      <c r="E42" s="27" t="s">
        <v>15</v>
      </c>
      <c r="F42" s="27">
        <v>3.0</v>
      </c>
      <c r="G42" s="27">
        <v>3.06</v>
      </c>
      <c r="H42" s="27">
        <v>0.95</v>
      </c>
      <c r="I42" s="27">
        <v>4.0</v>
      </c>
      <c r="J42" s="27">
        <v>5.0</v>
      </c>
      <c r="K42" s="27">
        <v>12.0</v>
      </c>
      <c r="L42" s="27">
        <v>3.0</v>
      </c>
      <c r="M42" s="27">
        <v>110.6802</v>
      </c>
      <c r="N42" s="27">
        <v>1.05263157894736</v>
      </c>
      <c r="O42" s="27">
        <v>332.040599999999</v>
      </c>
      <c r="P42" s="96">
        <f t="shared" si="1"/>
        <v>336</v>
      </c>
      <c r="Q42" s="40">
        <f t="shared" si="2"/>
        <v>28</v>
      </c>
      <c r="R42" s="40">
        <f t="shared" si="3"/>
        <v>1.008</v>
      </c>
      <c r="S42" s="97">
        <v>0.0</v>
      </c>
      <c r="T42" s="98">
        <f t="shared" si="4"/>
        <v>1.008</v>
      </c>
      <c r="U42" s="98">
        <f t="shared" si="5"/>
        <v>0.084</v>
      </c>
      <c r="V42" s="98">
        <f t="shared" si="6"/>
        <v>1.008</v>
      </c>
      <c r="W42" s="98">
        <f t="shared" si="7"/>
        <v>1.008</v>
      </c>
      <c r="Y42" s="27">
        <v>0.0</v>
      </c>
    </row>
    <row r="43" ht="15.0" customHeight="1">
      <c r="A43" s="27" t="s">
        <v>26</v>
      </c>
      <c r="B43" s="27" t="s">
        <v>10</v>
      </c>
      <c r="C43" s="27" t="s">
        <v>68</v>
      </c>
      <c r="D43" s="27">
        <v>2009.0</v>
      </c>
      <c r="E43" s="27" t="s">
        <v>334</v>
      </c>
      <c r="F43" s="27">
        <v>1.0</v>
      </c>
      <c r="G43" s="27">
        <v>3.06</v>
      </c>
      <c r="H43" s="27">
        <v>0.9</v>
      </c>
      <c r="I43" s="27">
        <v>10.0</v>
      </c>
      <c r="J43" s="27">
        <v>10.0</v>
      </c>
      <c r="K43" s="27">
        <v>12.0</v>
      </c>
      <c r="L43" s="27">
        <v>3.6</v>
      </c>
      <c r="M43" s="27">
        <v>61.4754</v>
      </c>
      <c r="N43" s="27">
        <v>1.11111111111111</v>
      </c>
      <c r="O43" s="27">
        <v>61.4754</v>
      </c>
      <c r="P43" s="96">
        <f t="shared" si="1"/>
        <v>70</v>
      </c>
      <c r="Q43" s="40">
        <f t="shared" si="2"/>
        <v>5.833333333</v>
      </c>
      <c r="R43" s="40">
        <f t="shared" si="3"/>
        <v>0.252</v>
      </c>
      <c r="S43" s="97">
        <v>0.0</v>
      </c>
      <c r="T43" s="98">
        <f t="shared" si="4"/>
        <v>0.252</v>
      </c>
      <c r="U43" s="98">
        <f t="shared" si="5"/>
        <v>0.021</v>
      </c>
      <c r="V43" s="98">
        <f t="shared" si="6"/>
        <v>0.252</v>
      </c>
      <c r="W43" s="98">
        <f t="shared" si="7"/>
        <v>0.252</v>
      </c>
      <c r="Y43" s="27">
        <v>3.0</v>
      </c>
    </row>
    <row r="44" ht="15.0" customHeight="1">
      <c r="A44" s="27" t="s">
        <v>26</v>
      </c>
      <c r="B44" s="27" t="s">
        <v>10</v>
      </c>
      <c r="C44" s="27" t="s">
        <v>69</v>
      </c>
      <c r="D44" s="27">
        <v>4313.0</v>
      </c>
      <c r="E44" s="27" t="s">
        <v>11</v>
      </c>
      <c r="F44" s="27">
        <v>1.0</v>
      </c>
      <c r="G44" s="27">
        <v>3.08</v>
      </c>
      <c r="H44" s="27">
        <v>0.9</v>
      </c>
      <c r="I44" s="27">
        <v>10.0</v>
      </c>
      <c r="J44" s="27">
        <v>10.0</v>
      </c>
      <c r="K44" s="27">
        <v>12.0</v>
      </c>
      <c r="L44" s="27">
        <v>4.4</v>
      </c>
      <c r="M44" s="27">
        <v>132.8404</v>
      </c>
      <c r="N44" s="27">
        <v>1.11111111111111</v>
      </c>
      <c r="O44" s="27">
        <v>132.8404</v>
      </c>
      <c r="P44" s="96">
        <f t="shared" si="1"/>
        <v>140</v>
      </c>
      <c r="Q44" s="40">
        <f t="shared" si="2"/>
        <v>11.66666667</v>
      </c>
      <c r="R44" s="40">
        <f t="shared" si="3"/>
        <v>0.616</v>
      </c>
      <c r="S44" s="97">
        <v>0.0</v>
      </c>
      <c r="T44" s="98">
        <f t="shared" si="4"/>
        <v>0.616</v>
      </c>
      <c r="U44" s="98">
        <f t="shared" si="5"/>
        <v>0.05133333333</v>
      </c>
      <c r="V44" s="98">
        <f t="shared" si="6"/>
        <v>0.616</v>
      </c>
      <c r="W44" s="98">
        <f t="shared" si="7"/>
        <v>0.616</v>
      </c>
      <c r="Y44" s="27">
        <v>0.0</v>
      </c>
    </row>
    <row r="45" ht="15.0" customHeight="1">
      <c r="A45" s="27" t="s">
        <v>26</v>
      </c>
      <c r="B45" s="27" t="s">
        <v>10</v>
      </c>
      <c r="C45" s="27" t="s">
        <v>70</v>
      </c>
      <c r="D45" s="27">
        <v>4657.0</v>
      </c>
      <c r="E45" s="27" t="s">
        <v>21</v>
      </c>
      <c r="F45" s="27">
        <v>2.0</v>
      </c>
      <c r="G45" s="27">
        <v>1.26</v>
      </c>
      <c r="H45" s="27">
        <v>0.9</v>
      </c>
      <c r="I45" s="27">
        <v>1.0</v>
      </c>
      <c r="J45" s="27">
        <v>5.0</v>
      </c>
      <c r="K45" s="27">
        <v>12.0</v>
      </c>
      <c r="L45" s="27">
        <v>15.0</v>
      </c>
      <c r="M45" s="27">
        <v>58.6782</v>
      </c>
      <c r="N45" s="27">
        <v>1.05263157894736</v>
      </c>
      <c r="O45" s="27">
        <v>111.179747368421</v>
      </c>
      <c r="P45" s="96">
        <f t="shared" si="1"/>
        <v>112</v>
      </c>
      <c r="Q45" s="40">
        <f t="shared" si="2"/>
        <v>9.333333333</v>
      </c>
      <c r="R45" s="40">
        <f t="shared" si="3"/>
        <v>1.68</v>
      </c>
      <c r="S45" s="97">
        <v>0.0</v>
      </c>
      <c r="T45" s="98">
        <f t="shared" si="4"/>
        <v>1.68</v>
      </c>
      <c r="U45" s="98">
        <f t="shared" si="5"/>
        <v>0.14</v>
      </c>
      <c r="V45" s="98">
        <f t="shared" si="6"/>
        <v>1.68</v>
      </c>
      <c r="W45" s="98">
        <f t="shared" si="7"/>
        <v>1.68</v>
      </c>
      <c r="Y45" s="27">
        <v>0.0</v>
      </c>
    </row>
    <row r="46" ht="15.0" customHeight="1">
      <c r="A46" s="27" t="s">
        <v>26</v>
      </c>
      <c r="B46" s="27" t="s">
        <v>10</v>
      </c>
      <c r="C46" s="27" t="s">
        <v>71</v>
      </c>
      <c r="D46" s="27">
        <v>17254.0</v>
      </c>
      <c r="E46" s="27" t="s">
        <v>12</v>
      </c>
      <c r="F46" s="27">
        <v>1.0</v>
      </c>
      <c r="G46" s="27">
        <v>3.08</v>
      </c>
      <c r="H46" s="27">
        <v>1.0</v>
      </c>
      <c r="I46" s="27">
        <v>20.0</v>
      </c>
      <c r="J46" s="27">
        <v>50.0</v>
      </c>
      <c r="K46" s="27">
        <v>12.0</v>
      </c>
      <c r="L46" s="27">
        <v>1.2</v>
      </c>
      <c r="M46" s="27">
        <v>531.4232</v>
      </c>
      <c r="N46" s="27">
        <v>2.0</v>
      </c>
      <c r="O46" s="27">
        <v>1062.8464</v>
      </c>
      <c r="P46" s="96">
        <f t="shared" si="1"/>
        <v>1080</v>
      </c>
      <c r="Q46" s="40">
        <f t="shared" si="2"/>
        <v>90</v>
      </c>
      <c r="R46" s="40">
        <f t="shared" si="3"/>
        <v>1.296</v>
      </c>
      <c r="S46" s="97">
        <v>0.0</v>
      </c>
      <c r="T46" s="98">
        <f t="shared" si="4"/>
        <v>1.296</v>
      </c>
      <c r="U46" s="98">
        <f t="shared" si="5"/>
        <v>0.108</v>
      </c>
      <c r="V46" s="98">
        <f t="shared" si="6"/>
        <v>1.296</v>
      </c>
      <c r="W46" s="98">
        <f t="shared" si="7"/>
        <v>1.296</v>
      </c>
      <c r="Y46" s="27">
        <v>0.7</v>
      </c>
    </row>
    <row r="47" ht="15.0" customHeight="1">
      <c r="A47" s="27" t="s">
        <v>26</v>
      </c>
      <c r="B47" s="27" t="s">
        <v>10</v>
      </c>
      <c r="C47" s="27" t="s">
        <v>72</v>
      </c>
      <c r="D47" s="27">
        <v>7575.0</v>
      </c>
      <c r="E47" s="27" t="s">
        <v>14</v>
      </c>
      <c r="F47" s="27">
        <v>3.0</v>
      </c>
      <c r="G47" s="27">
        <v>3.06</v>
      </c>
      <c r="H47" s="27">
        <v>0.95</v>
      </c>
      <c r="I47" s="27">
        <v>10.0</v>
      </c>
      <c r="J47" s="27">
        <v>10.0</v>
      </c>
      <c r="K47" s="27">
        <v>12.0</v>
      </c>
      <c r="L47" s="27">
        <v>7.8</v>
      </c>
      <c r="M47" s="27">
        <v>231.795</v>
      </c>
      <c r="N47" s="27">
        <v>1.11111111111111</v>
      </c>
      <c r="O47" s="27">
        <v>734.017499999999</v>
      </c>
      <c r="P47" s="96">
        <f t="shared" si="1"/>
        <v>740</v>
      </c>
      <c r="Q47" s="40">
        <f t="shared" si="2"/>
        <v>61.66666667</v>
      </c>
      <c r="R47" s="40">
        <f t="shared" si="3"/>
        <v>5.772</v>
      </c>
      <c r="S47" s="97">
        <v>0.0</v>
      </c>
      <c r="T47" s="98">
        <f t="shared" si="4"/>
        <v>5.772</v>
      </c>
      <c r="U47" s="98">
        <f t="shared" si="5"/>
        <v>0.481</v>
      </c>
      <c r="V47" s="98">
        <f t="shared" si="6"/>
        <v>5.772</v>
      </c>
      <c r="W47" s="98">
        <f t="shared" si="7"/>
        <v>5.772</v>
      </c>
      <c r="Y47" s="27">
        <v>0.0</v>
      </c>
    </row>
    <row r="48" ht="15.0" customHeight="1">
      <c r="A48" s="27" t="s">
        <v>26</v>
      </c>
      <c r="B48" s="27" t="s">
        <v>10</v>
      </c>
      <c r="C48" s="27" t="s">
        <v>73</v>
      </c>
      <c r="D48" s="27">
        <v>5104.0</v>
      </c>
      <c r="E48" s="27" t="s">
        <v>330</v>
      </c>
      <c r="F48" s="27">
        <v>1.0</v>
      </c>
      <c r="G48" s="27">
        <v>3.06</v>
      </c>
      <c r="H48" s="27">
        <v>0.95</v>
      </c>
      <c r="I48" s="27">
        <v>5.0</v>
      </c>
      <c r="J48" s="27">
        <v>5.0</v>
      </c>
      <c r="K48" s="27">
        <v>12.0</v>
      </c>
      <c r="L48" s="27">
        <v>4.4</v>
      </c>
      <c r="M48" s="27">
        <v>156.1824</v>
      </c>
      <c r="N48" s="27">
        <v>1.05263157894736</v>
      </c>
      <c r="O48" s="27">
        <v>156.182399999999</v>
      </c>
      <c r="P48" s="96">
        <f t="shared" si="1"/>
        <v>160</v>
      </c>
      <c r="Q48" s="40">
        <f t="shared" si="2"/>
        <v>13.33333333</v>
      </c>
      <c r="R48" s="40">
        <f t="shared" si="3"/>
        <v>0.704</v>
      </c>
      <c r="S48" s="97">
        <v>0.0</v>
      </c>
      <c r="T48" s="98">
        <f t="shared" si="4"/>
        <v>0.704</v>
      </c>
      <c r="U48" s="98">
        <f t="shared" si="5"/>
        <v>0.05866666667</v>
      </c>
      <c r="V48" s="98">
        <f t="shared" si="6"/>
        <v>0.704</v>
      </c>
      <c r="W48" s="98">
        <f t="shared" si="7"/>
        <v>0.704</v>
      </c>
      <c r="Y48" s="27">
        <v>0.0</v>
      </c>
    </row>
    <row r="49" ht="15.0" customHeight="1">
      <c r="A49" s="27" t="s">
        <v>26</v>
      </c>
      <c r="B49" s="27" t="s">
        <v>10</v>
      </c>
      <c r="C49" s="27" t="s">
        <v>74</v>
      </c>
      <c r="D49" s="27">
        <v>17991.0</v>
      </c>
      <c r="E49" s="27" t="s">
        <v>331</v>
      </c>
      <c r="F49" s="27">
        <v>2.0</v>
      </c>
      <c r="G49" s="27">
        <v>3.06</v>
      </c>
      <c r="H49" s="27">
        <v>0.9</v>
      </c>
      <c r="I49" s="27">
        <v>10.0</v>
      </c>
      <c r="J49" s="27">
        <v>25.0</v>
      </c>
      <c r="K49" s="27">
        <v>12.0</v>
      </c>
      <c r="L49" s="27">
        <v>5.2</v>
      </c>
      <c r="M49" s="27">
        <v>550.5246</v>
      </c>
      <c r="N49" s="27">
        <v>1.33333333333333</v>
      </c>
      <c r="O49" s="27">
        <v>1321.25904</v>
      </c>
      <c r="P49" s="96">
        <f t="shared" si="1"/>
        <v>1330</v>
      </c>
      <c r="Q49" s="40">
        <f t="shared" si="2"/>
        <v>110.8333333</v>
      </c>
      <c r="R49" s="40">
        <f t="shared" si="3"/>
        <v>6.916</v>
      </c>
      <c r="S49" s="97">
        <v>0.0</v>
      </c>
      <c r="T49" s="98">
        <f t="shared" si="4"/>
        <v>6.916</v>
      </c>
      <c r="U49" s="98">
        <f t="shared" si="5"/>
        <v>0.5763333333</v>
      </c>
      <c r="V49" s="98">
        <f t="shared" si="6"/>
        <v>6.916</v>
      </c>
      <c r="W49" s="98">
        <f t="shared" si="7"/>
        <v>6.916</v>
      </c>
      <c r="Y49" s="27">
        <v>7.0</v>
      </c>
    </row>
    <row r="50" ht="15.0" customHeight="1">
      <c r="A50" s="27" t="s">
        <v>26</v>
      </c>
      <c r="B50" s="27" t="s">
        <v>10</v>
      </c>
      <c r="C50" s="27" t="s">
        <v>75</v>
      </c>
      <c r="D50" s="27">
        <v>5760.0</v>
      </c>
      <c r="E50" s="27" t="s">
        <v>332</v>
      </c>
      <c r="F50" s="27">
        <v>2.0</v>
      </c>
      <c r="G50" s="27">
        <v>3.06</v>
      </c>
      <c r="H50" s="27">
        <v>0.95</v>
      </c>
      <c r="I50" s="27">
        <v>1.0</v>
      </c>
      <c r="J50" s="27">
        <v>5.0</v>
      </c>
      <c r="K50" s="27">
        <v>12.0</v>
      </c>
      <c r="L50" s="27">
        <v>17.1</v>
      </c>
      <c r="M50" s="27">
        <v>176.255999999999</v>
      </c>
      <c r="N50" s="27">
        <v>1.05263157894736</v>
      </c>
      <c r="O50" s="27">
        <v>352.511999999999</v>
      </c>
      <c r="P50" s="96">
        <f t="shared" si="1"/>
        <v>353</v>
      </c>
      <c r="Q50" s="40">
        <f t="shared" si="2"/>
        <v>29.41666667</v>
      </c>
      <c r="R50" s="40">
        <f t="shared" si="3"/>
        <v>6.0363</v>
      </c>
      <c r="S50" s="97">
        <v>0.0</v>
      </c>
      <c r="T50" s="98">
        <f t="shared" si="4"/>
        <v>6.0363</v>
      </c>
      <c r="U50" s="98">
        <f t="shared" si="5"/>
        <v>0.503025</v>
      </c>
      <c r="V50" s="98">
        <f t="shared" si="6"/>
        <v>6.0363</v>
      </c>
      <c r="W50" s="98">
        <f t="shared" si="7"/>
        <v>6.0363</v>
      </c>
      <c r="Y50" s="27">
        <v>0.0</v>
      </c>
    </row>
    <row r="51" ht="15.75" customHeight="1">
      <c r="A51" s="27" t="s">
        <v>26</v>
      </c>
      <c r="B51" s="27" t="s">
        <v>10</v>
      </c>
      <c r="C51" s="27" t="s">
        <v>76</v>
      </c>
      <c r="D51" s="27">
        <v>3134.0</v>
      </c>
      <c r="E51" s="27" t="s">
        <v>20</v>
      </c>
      <c r="F51" s="27">
        <v>2.0</v>
      </c>
      <c r="G51" s="27">
        <v>3.06</v>
      </c>
      <c r="H51" s="27">
        <v>0.9</v>
      </c>
      <c r="I51" s="27">
        <v>10.0</v>
      </c>
      <c r="J51" s="27">
        <v>25.0</v>
      </c>
      <c r="K51" s="27">
        <v>12.0</v>
      </c>
      <c r="L51" s="27">
        <v>3.0</v>
      </c>
      <c r="M51" s="27">
        <v>95.9004</v>
      </c>
      <c r="N51" s="27">
        <v>1.33333333333333</v>
      </c>
      <c r="O51" s="27">
        <v>230.16096</v>
      </c>
      <c r="P51" s="96">
        <f t="shared" si="1"/>
        <v>240</v>
      </c>
      <c r="Q51" s="40">
        <f t="shared" si="2"/>
        <v>20</v>
      </c>
      <c r="R51" s="40">
        <f t="shared" si="3"/>
        <v>0.72</v>
      </c>
      <c r="S51" s="97">
        <v>0.0</v>
      </c>
      <c r="T51" s="98">
        <f t="shared" si="4"/>
        <v>0.72</v>
      </c>
      <c r="U51" s="98">
        <f t="shared" si="5"/>
        <v>0.06</v>
      </c>
      <c r="V51" s="98">
        <f t="shared" si="6"/>
        <v>0.72</v>
      </c>
      <c r="W51" s="98">
        <f t="shared" si="7"/>
        <v>0.72</v>
      </c>
      <c r="Y51" s="27">
        <v>0.0</v>
      </c>
    </row>
    <row r="52" ht="15.75" customHeight="1">
      <c r="A52" s="27" t="s">
        <v>26</v>
      </c>
      <c r="B52" s="27" t="s">
        <v>10</v>
      </c>
      <c r="C52" s="27" t="s">
        <v>77</v>
      </c>
      <c r="D52" s="27">
        <v>7437.0</v>
      </c>
      <c r="E52" s="27" t="s">
        <v>333</v>
      </c>
      <c r="F52" s="27">
        <v>4.0</v>
      </c>
      <c r="G52" s="27">
        <v>3.06</v>
      </c>
      <c r="H52" s="27">
        <v>0.97</v>
      </c>
      <c r="I52" s="27">
        <v>10.0</v>
      </c>
      <c r="J52" s="27">
        <v>10.0</v>
      </c>
      <c r="K52" s="27">
        <v>12.0</v>
      </c>
      <c r="L52" s="27">
        <v>1.0</v>
      </c>
      <c r="M52" s="27">
        <v>227.5722</v>
      </c>
      <c r="N52" s="27">
        <v>1.11111111111111</v>
      </c>
      <c r="O52" s="27">
        <v>981.08904</v>
      </c>
      <c r="P52" s="96">
        <f t="shared" si="1"/>
        <v>990</v>
      </c>
      <c r="Q52" s="40">
        <f t="shared" si="2"/>
        <v>82.5</v>
      </c>
      <c r="R52" s="40">
        <f t="shared" si="3"/>
        <v>0.99</v>
      </c>
      <c r="S52" s="97">
        <v>0.0</v>
      </c>
      <c r="T52" s="98">
        <f t="shared" si="4"/>
        <v>0.99</v>
      </c>
      <c r="U52" s="98">
        <f t="shared" si="5"/>
        <v>0.0825</v>
      </c>
      <c r="V52" s="98">
        <f t="shared" si="6"/>
        <v>0.99</v>
      </c>
      <c r="W52" s="98">
        <f t="shared" si="7"/>
        <v>0.99</v>
      </c>
      <c r="Y52" s="27">
        <v>0.0</v>
      </c>
    </row>
    <row r="53" ht="15.75" customHeight="1">
      <c r="A53" s="27" t="s">
        <v>26</v>
      </c>
      <c r="B53" s="27" t="s">
        <v>10</v>
      </c>
      <c r="C53" s="27" t="s">
        <v>78</v>
      </c>
      <c r="D53" s="27">
        <v>5013.0</v>
      </c>
      <c r="E53" s="27" t="s">
        <v>15</v>
      </c>
      <c r="F53" s="27">
        <v>3.0</v>
      </c>
      <c r="G53" s="27">
        <v>3.06</v>
      </c>
      <c r="H53" s="27">
        <v>0.95</v>
      </c>
      <c r="I53" s="27">
        <v>4.0</v>
      </c>
      <c r="J53" s="27">
        <v>5.0</v>
      </c>
      <c r="K53" s="27">
        <v>12.0</v>
      </c>
      <c r="L53" s="27">
        <v>3.0</v>
      </c>
      <c r="M53" s="27">
        <v>153.3978</v>
      </c>
      <c r="N53" s="27">
        <v>1.05263157894736</v>
      </c>
      <c r="O53" s="27">
        <v>460.1934</v>
      </c>
      <c r="P53" s="96">
        <f t="shared" si="1"/>
        <v>464</v>
      </c>
      <c r="Q53" s="40">
        <f t="shared" si="2"/>
        <v>38.66666667</v>
      </c>
      <c r="R53" s="40">
        <f t="shared" si="3"/>
        <v>1.392</v>
      </c>
      <c r="S53" s="97">
        <v>0.0</v>
      </c>
      <c r="T53" s="98">
        <f t="shared" si="4"/>
        <v>1.392</v>
      </c>
      <c r="U53" s="98">
        <f t="shared" si="5"/>
        <v>0.116</v>
      </c>
      <c r="V53" s="98">
        <f t="shared" si="6"/>
        <v>1.392</v>
      </c>
      <c r="W53" s="98">
        <f t="shared" si="7"/>
        <v>1.392</v>
      </c>
      <c r="Y53" s="27">
        <v>0.0</v>
      </c>
    </row>
    <row r="54" ht="15.75" customHeight="1">
      <c r="A54" s="27" t="s">
        <v>26</v>
      </c>
      <c r="B54" s="27" t="s">
        <v>10</v>
      </c>
      <c r="C54" s="27" t="s">
        <v>79</v>
      </c>
      <c r="D54" s="27">
        <v>7192.0</v>
      </c>
      <c r="E54" s="27" t="s">
        <v>334</v>
      </c>
      <c r="F54" s="27">
        <v>1.0</v>
      </c>
      <c r="G54" s="27">
        <v>3.06</v>
      </c>
      <c r="H54" s="27">
        <v>0.9</v>
      </c>
      <c r="I54" s="27">
        <v>10.0</v>
      </c>
      <c r="J54" s="27">
        <v>10.0</v>
      </c>
      <c r="K54" s="27">
        <v>12.0</v>
      </c>
      <c r="L54" s="27">
        <v>3.6</v>
      </c>
      <c r="M54" s="27">
        <v>220.0752</v>
      </c>
      <c r="N54" s="27">
        <v>1.11111111111111</v>
      </c>
      <c r="O54" s="27">
        <v>220.0752</v>
      </c>
      <c r="P54" s="96">
        <f t="shared" si="1"/>
        <v>230</v>
      </c>
      <c r="Q54" s="40">
        <f t="shared" si="2"/>
        <v>19.16666667</v>
      </c>
      <c r="R54" s="40">
        <f t="shared" si="3"/>
        <v>0.828</v>
      </c>
      <c r="S54" s="97">
        <v>0.0</v>
      </c>
      <c r="T54" s="98">
        <f t="shared" si="4"/>
        <v>0.828</v>
      </c>
      <c r="U54" s="98">
        <f t="shared" si="5"/>
        <v>0.069</v>
      </c>
      <c r="V54" s="98">
        <f t="shared" si="6"/>
        <v>0.828</v>
      </c>
      <c r="W54" s="98">
        <f t="shared" si="7"/>
        <v>0.828</v>
      </c>
      <c r="Y54" s="27">
        <v>3.0</v>
      </c>
    </row>
    <row r="55" ht="15.75" customHeight="1">
      <c r="A55" s="27" t="s">
        <v>26</v>
      </c>
      <c r="B55" s="27" t="s">
        <v>10</v>
      </c>
      <c r="C55" s="27" t="s">
        <v>80</v>
      </c>
      <c r="D55" s="27">
        <v>4393.0</v>
      </c>
      <c r="E55" s="27" t="s">
        <v>11</v>
      </c>
      <c r="F55" s="27">
        <v>1.0</v>
      </c>
      <c r="G55" s="27">
        <v>3.08</v>
      </c>
      <c r="H55" s="27">
        <v>0.9</v>
      </c>
      <c r="I55" s="27">
        <v>10.0</v>
      </c>
      <c r="J55" s="27">
        <v>10.0</v>
      </c>
      <c r="K55" s="27">
        <v>12.0</v>
      </c>
      <c r="L55" s="27">
        <v>4.4</v>
      </c>
      <c r="M55" s="27">
        <v>135.3044</v>
      </c>
      <c r="N55" s="27">
        <v>1.11111111111111</v>
      </c>
      <c r="O55" s="27">
        <v>135.3044</v>
      </c>
      <c r="P55" s="96">
        <f t="shared" si="1"/>
        <v>140</v>
      </c>
      <c r="Q55" s="40">
        <f t="shared" si="2"/>
        <v>11.66666667</v>
      </c>
      <c r="R55" s="40">
        <f t="shared" si="3"/>
        <v>0.616</v>
      </c>
      <c r="S55" s="97">
        <v>0.0</v>
      </c>
      <c r="T55" s="98">
        <f t="shared" si="4"/>
        <v>0.616</v>
      </c>
      <c r="U55" s="98">
        <f t="shared" si="5"/>
        <v>0.05133333333</v>
      </c>
      <c r="V55" s="98">
        <f t="shared" si="6"/>
        <v>0.616</v>
      </c>
      <c r="W55" s="98">
        <f t="shared" si="7"/>
        <v>0.616</v>
      </c>
      <c r="Y55" s="27">
        <v>0.0</v>
      </c>
    </row>
    <row r="56" ht="15.75" customHeight="1">
      <c r="A56" s="27" t="s">
        <v>26</v>
      </c>
      <c r="B56" s="27" t="s">
        <v>10</v>
      </c>
      <c r="C56" s="27" t="s">
        <v>81</v>
      </c>
      <c r="D56" s="27">
        <v>2565.0</v>
      </c>
      <c r="E56" s="27" t="s">
        <v>21</v>
      </c>
      <c r="F56" s="27">
        <v>2.0</v>
      </c>
      <c r="G56" s="27">
        <v>1.26</v>
      </c>
      <c r="H56" s="27">
        <v>0.9</v>
      </c>
      <c r="I56" s="27">
        <v>1.0</v>
      </c>
      <c r="J56" s="27">
        <v>5.0</v>
      </c>
      <c r="K56" s="27">
        <v>12.0</v>
      </c>
      <c r="L56" s="27">
        <v>15.0</v>
      </c>
      <c r="M56" s="27">
        <v>32.319</v>
      </c>
      <c r="N56" s="27">
        <v>1.05263157894736</v>
      </c>
      <c r="O56" s="27">
        <v>61.236</v>
      </c>
      <c r="P56" s="96">
        <f t="shared" si="1"/>
        <v>62</v>
      </c>
      <c r="Q56" s="40">
        <f t="shared" si="2"/>
        <v>5.166666667</v>
      </c>
      <c r="R56" s="40">
        <f t="shared" si="3"/>
        <v>0.93</v>
      </c>
      <c r="S56" s="97">
        <v>0.0</v>
      </c>
      <c r="T56" s="98">
        <f t="shared" si="4"/>
        <v>0.93</v>
      </c>
      <c r="U56" s="98">
        <f t="shared" si="5"/>
        <v>0.0775</v>
      </c>
      <c r="V56" s="98">
        <f t="shared" si="6"/>
        <v>0.93</v>
      </c>
      <c r="W56" s="98">
        <f t="shared" si="7"/>
        <v>0.93</v>
      </c>
      <c r="Y56" s="27">
        <v>0.0</v>
      </c>
    </row>
    <row r="57" ht="15.75" customHeight="1">
      <c r="A57" s="27" t="s">
        <v>26</v>
      </c>
      <c r="B57" s="27" t="s">
        <v>10</v>
      </c>
      <c r="C57" s="27" t="s">
        <v>82</v>
      </c>
      <c r="D57" s="27">
        <v>2646.0</v>
      </c>
      <c r="E57" s="27" t="s">
        <v>12</v>
      </c>
      <c r="F57" s="27">
        <v>1.0</v>
      </c>
      <c r="G57" s="27">
        <v>3.08</v>
      </c>
      <c r="H57" s="27">
        <v>1.0</v>
      </c>
      <c r="I57" s="27">
        <v>20.0</v>
      </c>
      <c r="J57" s="27">
        <v>50.0</v>
      </c>
      <c r="K57" s="27">
        <v>12.0</v>
      </c>
      <c r="L57" s="27">
        <v>1.2</v>
      </c>
      <c r="M57" s="27">
        <v>81.4968</v>
      </c>
      <c r="N57" s="27">
        <v>2.0</v>
      </c>
      <c r="O57" s="27">
        <v>162.9936</v>
      </c>
      <c r="P57" s="96">
        <f t="shared" si="1"/>
        <v>180</v>
      </c>
      <c r="Q57" s="40">
        <f t="shared" si="2"/>
        <v>15</v>
      </c>
      <c r="R57" s="40">
        <f t="shared" si="3"/>
        <v>0.216</v>
      </c>
      <c r="S57" s="97">
        <v>0.0</v>
      </c>
      <c r="T57" s="98">
        <f t="shared" si="4"/>
        <v>0.216</v>
      </c>
      <c r="U57" s="98">
        <f t="shared" si="5"/>
        <v>0.018</v>
      </c>
      <c r="V57" s="98">
        <f t="shared" si="6"/>
        <v>0.216</v>
      </c>
      <c r="W57" s="98">
        <f t="shared" si="7"/>
        <v>0.216</v>
      </c>
      <c r="Y57" s="27">
        <v>0.7</v>
      </c>
    </row>
    <row r="58" ht="15.75" customHeight="1">
      <c r="A58" s="27" t="s">
        <v>26</v>
      </c>
      <c r="B58" s="27" t="s">
        <v>10</v>
      </c>
      <c r="C58" s="27" t="s">
        <v>83</v>
      </c>
      <c r="D58" s="27">
        <v>7085.0</v>
      </c>
      <c r="E58" s="27" t="s">
        <v>14</v>
      </c>
      <c r="F58" s="27">
        <v>3.0</v>
      </c>
      <c r="G58" s="27">
        <v>3.06</v>
      </c>
      <c r="H58" s="27">
        <v>0.95</v>
      </c>
      <c r="I58" s="27">
        <v>10.0</v>
      </c>
      <c r="J58" s="27">
        <v>10.0</v>
      </c>
      <c r="K58" s="27">
        <v>12.0</v>
      </c>
      <c r="L58" s="27">
        <v>7.8</v>
      </c>
      <c r="M58" s="27">
        <v>216.801</v>
      </c>
      <c r="N58" s="27">
        <v>1.11111111111111</v>
      </c>
      <c r="O58" s="27">
        <v>686.5365</v>
      </c>
      <c r="P58" s="96">
        <f t="shared" si="1"/>
        <v>690</v>
      </c>
      <c r="Q58" s="40">
        <f t="shared" si="2"/>
        <v>57.5</v>
      </c>
      <c r="R58" s="40">
        <f t="shared" si="3"/>
        <v>5.382</v>
      </c>
      <c r="S58" s="97">
        <v>0.0</v>
      </c>
      <c r="T58" s="98">
        <f t="shared" si="4"/>
        <v>5.382</v>
      </c>
      <c r="U58" s="98">
        <f t="shared" si="5"/>
        <v>0.4485</v>
      </c>
      <c r="V58" s="98">
        <f t="shared" si="6"/>
        <v>5.382</v>
      </c>
      <c r="W58" s="98">
        <f t="shared" si="7"/>
        <v>5.382</v>
      </c>
      <c r="Y58" s="27">
        <v>0.0</v>
      </c>
    </row>
    <row r="59" ht="15.75" customHeight="1">
      <c r="A59" s="27" t="s">
        <v>26</v>
      </c>
      <c r="B59" s="27" t="s">
        <v>10</v>
      </c>
      <c r="C59" s="27" t="s">
        <v>84</v>
      </c>
      <c r="D59" s="27">
        <v>6940.0</v>
      </c>
      <c r="E59" s="27" t="s">
        <v>330</v>
      </c>
      <c r="F59" s="27">
        <v>1.0</v>
      </c>
      <c r="G59" s="27">
        <v>3.06</v>
      </c>
      <c r="H59" s="27">
        <v>0.95</v>
      </c>
      <c r="I59" s="27">
        <v>5.0</v>
      </c>
      <c r="J59" s="27">
        <v>5.0</v>
      </c>
      <c r="K59" s="27">
        <v>12.0</v>
      </c>
      <c r="L59" s="27">
        <v>4.4</v>
      </c>
      <c r="M59" s="27">
        <v>212.364</v>
      </c>
      <c r="N59" s="27">
        <v>1.05263157894736</v>
      </c>
      <c r="O59" s="27">
        <v>212.363999999999</v>
      </c>
      <c r="P59" s="96">
        <f t="shared" si="1"/>
        <v>215</v>
      </c>
      <c r="Q59" s="40">
        <f t="shared" si="2"/>
        <v>17.91666667</v>
      </c>
      <c r="R59" s="40">
        <f t="shared" si="3"/>
        <v>0.946</v>
      </c>
      <c r="S59" s="97">
        <v>0.0</v>
      </c>
      <c r="T59" s="98">
        <f t="shared" si="4"/>
        <v>0.946</v>
      </c>
      <c r="U59" s="98">
        <f t="shared" si="5"/>
        <v>0.07883333333</v>
      </c>
      <c r="V59" s="98">
        <f t="shared" si="6"/>
        <v>0.946</v>
      </c>
      <c r="W59" s="98">
        <f t="shared" si="7"/>
        <v>0.946</v>
      </c>
      <c r="Y59" s="27">
        <v>0.0</v>
      </c>
    </row>
    <row r="60" ht="15.75" customHeight="1">
      <c r="A60" s="27" t="s">
        <v>26</v>
      </c>
      <c r="B60" s="27" t="s">
        <v>10</v>
      </c>
      <c r="C60" s="27" t="s">
        <v>85</v>
      </c>
      <c r="D60" s="27">
        <v>10952.0</v>
      </c>
      <c r="E60" s="27" t="s">
        <v>331</v>
      </c>
      <c r="F60" s="27">
        <v>2.0</v>
      </c>
      <c r="G60" s="27">
        <v>3.06</v>
      </c>
      <c r="H60" s="27">
        <v>0.9</v>
      </c>
      <c r="I60" s="27">
        <v>10.0</v>
      </c>
      <c r="J60" s="27">
        <v>25.0</v>
      </c>
      <c r="K60" s="27">
        <v>12.0</v>
      </c>
      <c r="L60" s="27">
        <v>5.2</v>
      </c>
      <c r="M60" s="27">
        <v>335.1312</v>
      </c>
      <c r="N60" s="27">
        <v>1.33333333333333</v>
      </c>
      <c r="O60" s="27">
        <v>804.31488</v>
      </c>
      <c r="P60" s="96">
        <f t="shared" si="1"/>
        <v>810</v>
      </c>
      <c r="Q60" s="40">
        <f t="shared" si="2"/>
        <v>67.5</v>
      </c>
      <c r="R60" s="40">
        <f t="shared" si="3"/>
        <v>4.212</v>
      </c>
      <c r="S60" s="97">
        <v>0.0</v>
      </c>
      <c r="T60" s="98">
        <f t="shared" si="4"/>
        <v>4.212</v>
      </c>
      <c r="U60" s="98">
        <f t="shared" si="5"/>
        <v>0.351</v>
      </c>
      <c r="V60" s="98">
        <f t="shared" si="6"/>
        <v>4.212</v>
      </c>
      <c r="W60" s="98">
        <f t="shared" si="7"/>
        <v>4.212</v>
      </c>
      <c r="Y60" s="27">
        <v>7.0</v>
      </c>
    </row>
    <row r="61" ht="15.75" customHeight="1">
      <c r="A61" s="27" t="s">
        <v>26</v>
      </c>
      <c r="B61" s="27" t="s">
        <v>10</v>
      </c>
      <c r="C61" s="27" t="s">
        <v>86</v>
      </c>
      <c r="D61" s="27">
        <v>3944.0</v>
      </c>
      <c r="E61" s="27" t="s">
        <v>332</v>
      </c>
      <c r="F61" s="27">
        <v>2.0</v>
      </c>
      <c r="G61" s="27">
        <v>3.06</v>
      </c>
      <c r="H61" s="27">
        <v>0.95</v>
      </c>
      <c r="I61" s="27">
        <v>1.0</v>
      </c>
      <c r="J61" s="27">
        <v>5.0</v>
      </c>
      <c r="K61" s="27">
        <v>12.0</v>
      </c>
      <c r="L61" s="27">
        <v>17.1</v>
      </c>
      <c r="M61" s="27">
        <v>120.686399999999</v>
      </c>
      <c r="N61" s="27">
        <v>1.05263157894736</v>
      </c>
      <c r="O61" s="27">
        <v>241.372799999999</v>
      </c>
      <c r="P61" s="96">
        <f t="shared" si="1"/>
        <v>242</v>
      </c>
      <c r="Q61" s="40">
        <f t="shared" si="2"/>
        <v>20.16666667</v>
      </c>
      <c r="R61" s="40">
        <f t="shared" si="3"/>
        <v>4.1382</v>
      </c>
      <c r="S61" s="97">
        <v>0.0</v>
      </c>
      <c r="T61" s="98">
        <f t="shared" si="4"/>
        <v>4.1382</v>
      </c>
      <c r="U61" s="98">
        <f t="shared" si="5"/>
        <v>0.34485</v>
      </c>
      <c r="V61" s="98">
        <f t="shared" si="6"/>
        <v>4.1382</v>
      </c>
      <c r="W61" s="98">
        <f t="shared" si="7"/>
        <v>4.1382</v>
      </c>
      <c r="Y61" s="27">
        <v>0.0</v>
      </c>
    </row>
    <row r="62" ht="15.75" customHeight="1">
      <c r="A62" s="27" t="s">
        <v>26</v>
      </c>
      <c r="B62" s="27" t="s">
        <v>10</v>
      </c>
      <c r="C62" s="27" t="s">
        <v>87</v>
      </c>
      <c r="D62" s="27">
        <v>16276.0</v>
      </c>
      <c r="E62" s="27" t="s">
        <v>20</v>
      </c>
      <c r="F62" s="27">
        <v>2.0</v>
      </c>
      <c r="G62" s="27">
        <v>3.06</v>
      </c>
      <c r="H62" s="27">
        <v>0.9</v>
      </c>
      <c r="I62" s="27">
        <v>10.0</v>
      </c>
      <c r="J62" s="27">
        <v>25.0</v>
      </c>
      <c r="K62" s="27">
        <v>12.0</v>
      </c>
      <c r="L62" s="27">
        <v>3.0</v>
      </c>
      <c r="M62" s="27">
        <v>498.0456</v>
      </c>
      <c r="N62" s="27">
        <v>1.33333333333333</v>
      </c>
      <c r="O62" s="27">
        <v>1195.30944</v>
      </c>
      <c r="P62" s="96">
        <f t="shared" si="1"/>
        <v>1200</v>
      </c>
      <c r="Q62" s="40">
        <f t="shared" si="2"/>
        <v>100</v>
      </c>
      <c r="R62" s="40">
        <f t="shared" si="3"/>
        <v>3.6</v>
      </c>
      <c r="S62" s="97">
        <v>0.0</v>
      </c>
      <c r="T62" s="98">
        <f t="shared" si="4"/>
        <v>3.6</v>
      </c>
      <c r="U62" s="98">
        <f t="shared" si="5"/>
        <v>0.3</v>
      </c>
      <c r="V62" s="98">
        <f t="shared" si="6"/>
        <v>3.6</v>
      </c>
      <c r="W62" s="98">
        <f t="shared" si="7"/>
        <v>3.6</v>
      </c>
      <c r="Y62" s="27">
        <v>0.0</v>
      </c>
    </row>
    <row r="63" ht="15.75" customHeight="1">
      <c r="A63" s="27" t="s">
        <v>26</v>
      </c>
      <c r="B63" s="27" t="s">
        <v>10</v>
      </c>
      <c r="C63" s="27" t="s">
        <v>88</v>
      </c>
      <c r="D63" s="27">
        <v>6982.0</v>
      </c>
      <c r="E63" s="27" t="s">
        <v>333</v>
      </c>
      <c r="F63" s="27">
        <v>4.0</v>
      </c>
      <c r="G63" s="27">
        <v>3.06</v>
      </c>
      <c r="H63" s="27">
        <v>0.97</v>
      </c>
      <c r="I63" s="27">
        <v>10.0</v>
      </c>
      <c r="J63" s="27">
        <v>10.0</v>
      </c>
      <c r="K63" s="27">
        <v>12.0</v>
      </c>
      <c r="L63" s="27">
        <v>1.0</v>
      </c>
      <c r="M63" s="27">
        <v>213.6492</v>
      </c>
      <c r="N63" s="27">
        <v>1.11111111111111</v>
      </c>
      <c r="O63" s="27">
        <v>921.06544</v>
      </c>
      <c r="P63" s="96">
        <f t="shared" si="1"/>
        <v>930</v>
      </c>
      <c r="Q63" s="40">
        <f t="shared" si="2"/>
        <v>77.5</v>
      </c>
      <c r="R63" s="40">
        <f t="shared" si="3"/>
        <v>0.93</v>
      </c>
      <c r="S63" s="97">
        <v>0.0</v>
      </c>
      <c r="T63" s="98">
        <f t="shared" si="4"/>
        <v>0.93</v>
      </c>
      <c r="U63" s="98">
        <f t="shared" si="5"/>
        <v>0.0775</v>
      </c>
      <c r="V63" s="98">
        <f t="shared" si="6"/>
        <v>0.93</v>
      </c>
      <c r="W63" s="98">
        <f t="shared" si="7"/>
        <v>0.93</v>
      </c>
      <c r="Y63" s="27">
        <v>0.0</v>
      </c>
    </row>
    <row r="64" ht="15.75" customHeight="1">
      <c r="A64" s="27" t="s">
        <v>26</v>
      </c>
      <c r="B64" s="27" t="s">
        <v>10</v>
      </c>
      <c r="C64" s="27" t="s">
        <v>89</v>
      </c>
      <c r="D64" s="27">
        <v>16145.0</v>
      </c>
      <c r="E64" s="27" t="s">
        <v>15</v>
      </c>
      <c r="F64" s="27">
        <v>3.0</v>
      </c>
      <c r="G64" s="27">
        <v>3.06</v>
      </c>
      <c r="H64" s="27">
        <v>0.95</v>
      </c>
      <c r="I64" s="27">
        <v>4.0</v>
      </c>
      <c r="J64" s="27">
        <v>5.0</v>
      </c>
      <c r="K64" s="27">
        <v>12.0</v>
      </c>
      <c r="L64" s="27">
        <v>3.0</v>
      </c>
      <c r="M64" s="27">
        <v>494.037</v>
      </c>
      <c r="N64" s="27">
        <v>1.05263157894736</v>
      </c>
      <c r="O64" s="27">
        <v>1482.11099999999</v>
      </c>
      <c r="P64" s="96">
        <f t="shared" si="1"/>
        <v>1484</v>
      </c>
      <c r="Q64" s="40">
        <f t="shared" si="2"/>
        <v>123.6666667</v>
      </c>
      <c r="R64" s="40">
        <f t="shared" si="3"/>
        <v>4.452</v>
      </c>
      <c r="S64" s="97">
        <v>0.0</v>
      </c>
      <c r="T64" s="98">
        <f t="shared" si="4"/>
        <v>4.452</v>
      </c>
      <c r="U64" s="98">
        <f t="shared" si="5"/>
        <v>0.371</v>
      </c>
      <c r="V64" s="98">
        <f t="shared" si="6"/>
        <v>4.452</v>
      </c>
      <c r="W64" s="98">
        <f t="shared" si="7"/>
        <v>4.452</v>
      </c>
      <c r="Y64" s="27">
        <v>0.0</v>
      </c>
    </row>
    <row r="65" ht="15.75" customHeight="1">
      <c r="A65" s="27" t="s">
        <v>26</v>
      </c>
      <c r="B65" s="27" t="s">
        <v>10</v>
      </c>
      <c r="C65" s="27" t="s">
        <v>90</v>
      </c>
      <c r="D65" s="27">
        <v>7332.0</v>
      </c>
      <c r="E65" s="27" t="s">
        <v>334</v>
      </c>
      <c r="F65" s="27">
        <v>1.0</v>
      </c>
      <c r="G65" s="27">
        <v>3.06</v>
      </c>
      <c r="H65" s="27">
        <v>0.9</v>
      </c>
      <c r="I65" s="27">
        <v>10.0</v>
      </c>
      <c r="J65" s="27">
        <v>10.0</v>
      </c>
      <c r="K65" s="27">
        <v>12.0</v>
      </c>
      <c r="L65" s="27">
        <v>3.6</v>
      </c>
      <c r="M65" s="27">
        <v>224.3592</v>
      </c>
      <c r="N65" s="27">
        <v>1.11111111111111</v>
      </c>
      <c r="O65" s="27">
        <v>224.3592</v>
      </c>
      <c r="P65" s="96">
        <f t="shared" si="1"/>
        <v>230</v>
      </c>
      <c r="Q65" s="40">
        <f t="shared" si="2"/>
        <v>19.16666667</v>
      </c>
      <c r="R65" s="40">
        <f t="shared" si="3"/>
        <v>0.828</v>
      </c>
      <c r="S65" s="97">
        <v>0.0</v>
      </c>
      <c r="T65" s="98">
        <f t="shared" si="4"/>
        <v>0.828</v>
      </c>
      <c r="U65" s="98">
        <f t="shared" si="5"/>
        <v>0.069</v>
      </c>
      <c r="V65" s="98">
        <f t="shared" si="6"/>
        <v>0.828</v>
      </c>
      <c r="W65" s="98">
        <f t="shared" si="7"/>
        <v>0.828</v>
      </c>
      <c r="Y65" s="27">
        <v>3.0</v>
      </c>
    </row>
    <row r="66" ht="15.75" customHeight="1">
      <c r="A66" s="27" t="s">
        <v>26</v>
      </c>
      <c r="B66" s="27" t="s">
        <v>10</v>
      </c>
      <c r="C66" s="27" t="s">
        <v>91</v>
      </c>
      <c r="D66" s="27">
        <v>7133.0</v>
      </c>
      <c r="E66" s="27" t="s">
        <v>11</v>
      </c>
      <c r="F66" s="27">
        <v>1.0</v>
      </c>
      <c r="G66" s="27">
        <v>3.08</v>
      </c>
      <c r="H66" s="27">
        <v>0.9</v>
      </c>
      <c r="I66" s="27">
        <v>10.0</v>
      </c>
      <c r="J66" s="27">
        <v>10.0</v>
      </c>
      <c r="K66" s="27">
        <v>12.0</v>
      </c>
      <c r="L66" s="27">
        <v>4.4</v>
      </c>
      <c r="M66" s="27">
        <v>219.696399999999</v>
      </c>
      <c r="N66" s="27">
        <v>1.11111111111111</v>
      </c>
      <c r="O66" s="27">
        <v>219.696399999999</v>
      </c>
      <c r="P66" s="96">
        <f t="shared" si="1"/>
        <v>220</v>
      </c>
      <c r="Q66" s="40">
        <f t="shared" si="2"/>
        <v>18.33333333</v>
      </c>
      <c r="R66" s="40">
        <f t="shared" si="3"/>
        <v>0.968</v>
      </c>
      <c r="S66" s="97">
        <v>0.0</v>
      </c>
      <c r="T66" s="98">
        <f t="shared" si="4"/>
        <v>0.968</v>
      </c>
      <c r="U66" s="98">
        <f t="shared" si="5"/>
        <v>0.08066666667</v>
      </c>
      <c r="V66" s="98">
        <f t="shared" si="6"/>
        <v>0.968</v>
      </c>
      <c r="W66" s="98">
        <f t="shared" si="7"/>
        <v>0.968</v>
      </c>
      <c r="Y66" s="27">
        <v>0.0</v>
      </c>
    </row>
    <row r="67" ht="15.75" customHeight="1">
      <c r="A67" s="27" t="s">
        <v>26</v>
      </c>
      <c r="B67" s="27" t="s">
        <v>10</v>
      </c>
      <c r="C67" s="27" t="s">
        <v>92</v>
      </c>
      <c r="D67" s="27">
        <v>3438.0</v>
      </c>
      <c r="E67" s="27" t="s">
        <v>21</v>
      </c>
      <c r="F67" s="27">
        <v>2.0</v>
      </c>
      <c r="G67" s="27">
        <v>1.26</v>
      </c>
      <c r="H67" s="27">
        <v>0.9</v>
      </c>
      <c r="I67" s="27">
        <v>1.0</v>
      </c>
      <c r="J67" s="27">
        <v>5.0</v>
      </c>
      <c r="K67" s="27">
        <v>12.0</v>
      </c>
      <c r="L67" s="27">
        <v>15.0</v>
      </c>
      <c r="M67" s="27">
        <v>43.3188</v>
      </c>
      <c r="N67" s="27">
        <v>1.05263157894736</v>
      </c>
      <c r="O67" s="27">
        <v>82.0777263157894</v>
      </c>
      <c r="P67" s="96">
        <f t="shared" si="1"/>
        <v>83</v>
      </c>
      <c r="Q67" s="40">
        <f t="shared" si="2"/>
        <v>6.916666667</v>
      </c>
      <c r="R67" s="40">
        <f t="shared" si="3"/>
        <v>1.245</v>
      </c>
      <c r="S67" s="97">
        <v>0.0</v>
      </c>
      <c r="T67" s="98">
        <f t="shared" si="4"/>
        <v>1.245</v>
      </c>
      <c r="U67" s="98">
        <f t="shared" si="5"/>
        <v>0.10375</v>
      </c>
      <c r="V67" s="98">
        <f t="shared" si="6"/>
        <v>1.245</v>
      </c>
      <c r="W67" s="98">
        <f t="shared" si="7"/>
        <v>1.245</v>
      </c>
      <c r="Y67" s="27">
        <v>0.0</v>
      </c>
    </row>
    <row r="68" ht="15.75" customHeight="1">
      <c r="A68" s="27" t="s">
        <v>26</v>
      </c>
      <c r="B68" s="27" t="s">
        <v>10</v>
      </c>
      <c r="C68" s="27" t="s">
        <v>93</v>
      </c>
      <c r="D68" s="27">
        <v>6097.0</v>
      </c>
      <c r="E68" s="27" t="s">
        <v>12</v>
      </c>
      <c r="F68" s="27">
        <v>1.0</v>
      </c>
      <c r="G68" s="27">
        <v>3.08</v>
      </c>
      <c r="H68" s="27">
        <v>1.0</v>
      </c>
      <c r="I68" s="27">
        <v>20.0</v>
      </c>
      <c r="J68" s="27">
        <v>50.0</v>
      </c>
      <c r="K68" s="27">
        <v>12.0</v>
      </c>
      <c r="L68" s="27">
        <v>1.2</v>
      </c>
      <c r="M68" s="27">
        <v>187.7876</v>
      </c>
      <c r="N68" s="27">
        <v>2.0</v>
      </c>
      <c r="O68" s="27">
        <v>375.5752</v>
      </c>
      <c r="P68" s="96">
        <f t="shared" si="1"/>
        <v>380</v>
      </c>
      <c r="Q68" s="40">
        <f t="shared" si="2"/>
        <v>31.66666667</v>
      </c>
      <c r="R68" s="40">
        <f t="shared" si="3"/>
        <v>0.456</v>
      </c>
      <c r="S68" s="97">
        <v>0.0</v>
      </c>
      <c r="T68" s="98">
        <f t="shared" si="4"/>
        <v>0.456</v>
      </c>
      <c r="U68" s="98">
        <f t="shared" si="5"/>
        <v>0.038</v>
      </c>
      <c r="V68" s="98">
        <f t="shared" si="6"/>
        <v>0.456</v>
      </c>
      <c r="W68" s="98">
        <f t="shared" si="7"/>
        <v>0.456</v>
      </c>
      <c r="Y68" s="27">
        <v>0.7</v>
      </c>
    </row>
    <row r="69" ht="15.75" customHeight="1">
      <c r="A69" s="27" t="s">
        <v>26</v>
      </c>
      <c r="B69" s="27" t="s">
        <v>10</v>
      </c>
      <c r="C69" s="27" t="s">
        <v>94</v>
      </c>
      <c r="D69" s="27">
        <v>4376.0</v>
      </c>
      <c r="E69" s="27" t="s">
        <v>14</v>
      </c>
      <c r="F69" s="27">
        <v>3.0</v>
      </c>
      <c r="G69" s="27">
        <v>3.06</v>
      </c>
      <c r="H69" s="27">
        <v>0.95</v>
      </c>
      <c r="I69" s="27">
        <v>10.0</v>
      </c>
      <c r="J69" s="27">
        <v>10.0</v>
      </c>
      <c r="K69" s="27">
        <v>12.0</v>
      </c>
      <c r="L69" s="27">
        <v>7.8</v>
      </c>
      <c r="M69" s="27">
        <v>133.9056</v>
      </c>
      <c r="N69" s="27">
        <v>1.11111111111111</v>
      </c>
      <c r="O69" s="27">
        <v>424.034399999999</v>
      </c>
      <c r="P69" s="96">
        <f t="shared" si="1"/>
        <v>430</v>
      </c>
      <c r="Q69" s="40">
        <f t="shared" si="2"/>
        <v>35.83333333</v>
      </c>
      <c r="R69" s="40">
        <f t="shared" si="3"/>
        <v>3.354</v>
      </c>
      <c r="S69" s="97">
        <v>0.0</v>
      </c>
      <c r="T69" s="98">
        <f t="shared" si="4"/>
        <v>3.354</v>
      </c>
      <c r="U69" s="98">
        <f t="shared" si="5"/>
        <v>0.2795</v>
      </c>
      <c r="V69" s="98">
        <f t="shared" si="6"/>
        <v>3.354</v>
      </c>
      <c r="W69" s="98">
        <f t="shared" si="7"/>
        <v>3.354</v>
      </c>
      <c r="Y69" s="27">
        <v>0.0</v>
      </c>
    </row>
    <row r="70" ht="15.75" customHeight="1">
      <c r="A70" s="27" t="s">
        <v>26</v>
      </c>
      <c r="B70" s="27" t="s">
        <v>10</v>
      </c>
      <c r="C70" s="27" t="s">
        <v>95</v>
      </c>
      <c r="D70" s="27">
        <v>3966.0</v>
      </c>
      <c r="E70" s="27" t="s">
        <v>330</v>
      </c>
      <c r="F70" s="27">
        <v>1.0</v>
      </c>
      <c r="G70" s="27">
        <v>3.06</v>
      </c>
      <c r="H70" s="27">
        <v>0.95</v>
      </c>
      <c r="I70" s="27">
        <v>5.0</v>
      </c>
      <c r="J70" s="27">
        <v>5.0</v>
      </c>
      <c r="K70" s="27">
        <v>12.0</v>
      </c>
      <c r="L70" s="27">
        <v>4.4</v>
      </c>
      <c r="M70" s="27">
        <v>121.3596</v>
      </c>
      <c r="N70" s="27">
        <v>1.05263157894736</v>
      </c>
      <c r="O70" s="27">
        <v>121.3596</v>
      </c>
      <c r="P70" s="96">
        <f t="shared" si="1"/>
        <v>125</v>
      </c>
      <c r="Q70" s="40">
        <f t="shared" si="2"/>
        <v>10.41666667</v>
      </c>
      <c r="R70" s="40">
        <f t="shared" si="3"/>
        <v>0.55</v>
      </c>
      <c r="S70" s="97">
        <v>0.0</v>
      </c>
      <c r="T70" s="98">
        <f t="shared" si="4"/>
        <v>0.55</v>
      </c>
      <c r="U70" s="98">
        <f t="shared" si="5"/>
        <v>0.04583333333</v>
      </c>
      <c r="V70" s="98">
        <f t="shared" si="6"/>
        <v>0.55</v>
      </c>
      <c r="W70" s="98">
        <f t="shared" si="7"/>
        <v>0.55</v>
      </c>
      <c r="Y70" s="27">
        <v>0.0</v>
      </c>
    </row>
    <row r="71" ht="15.75" customHeight="1">
      <c r="A71" s="27" t="s">
        <v>26</v>
      </c>
      <c r="B71" s="27" t="s">
        <v>10</v>
      </c>
      <c r="C71" s="27" t="s">
        <v>96</v>
      </c>
      <c r="D71" s="27">
        <v>4564.0</v>
      </c>
      <c r="E71" s="27" t="s">
        <v>331</v>
      </c>
      <c r="F71" s="27">
        <v>2.0</v>
      </c>
      <c r="G71" s="27">
        <v>3.06</v>
      </c>
      <c r="H71" s="27">
        <v>0.9</v>
      </c>
      <c r="I71" s="27">
        <v>10.0</v>
      </c>
      <c r="J71" s="27">
        <v>25.0</v>
      </c>
      <c r="K71" s="27">
        <v>12.0</v>
      </c>
      <c r="L71" s="27">
        <v>5.2</v>
      </c>
      <c r="M71" s="27">
        <v>139.6584</v>
      </c>
      <c r="N71" s="27">
        <v>1.33333333333333</v>
      </c>
      <c r="O71" s="27">
        <v>335.18016</v>
      </c>
      <c r="P71" s="96">
        <f t="shared" si="1"/>
        <v>340</v>
      </c>
      <c r="Q71" s="40">
        <f t="shared" si="2"/>
        <v>28.33333333</v>
      </c>
      <c r="R71" s="40">
        <f t="shared" si="3"/>
        <v>1.768</v>
      </c>
      <c r="S71" s="97">
        <v>0.0</v>
      </c>
      <c r="T71" s="98">
        <f t="shared" si="4"/>
        <v>1.768</v>
      </c>
      <c r="U71" s="98">
        <f t="shared" si="5"/>
        <v>0.1473333333</v>
      </c>
      <c r="V71" s="98">
        <f t="shared" si="6"/>
        <v>1.768</v>
      </c>
      <c r="W71" s="98">
        <f t="shared" si="7"/>
        <v>1.768</v>
      </c>
      <c r="Y71" s="27">
        <v>7.0</v>
      </c>
    </row>
    <row r="72" ht="15.75" customHeight="1">
      <c r="A72" s="27" t="s">
        <v>26</v>
      </c>
      <c r="B72" s="27" t="s">
        <v>10</v>
      </c>
      <c r="C72" s="27" t="s">
        <v>97</v>
      </c>
      <c r="D72" s="27">
        <v>8814.0</v>
      </c>
      <c r="E72" s="27" t="s">
        <v>332</v>
      </c>
      <c r="F72" s="27">
        <v>2.0</v>
      </c>
      <c r="G72" s="27">
        <v>3.06</v>
      </c>
      <c r="H72" s="27">
        <v>0.95</v>
      </c>
      <c r="I72" s="27">
        <v>1.0</v>
      </c>
      <c r="J72" s="27">
        <v>5.0</v>
      </c>
      <c r="K72" s="27">
        <v>12.0</v>
      </c>
      <c r="L72" s="27">
        <v>17.1</v>
      </c>
      <c r="M72" s="27">
        <v>269.7084</v>
      </c>
      <c r="N72" s="27">
        <v>1.05263157894736</v>
      </c>
      <c r="O72" s="27">
        <v>539.416799999999</v>
      </c>
      <c r="P72" s="96">
        <f t="shared" si="1"/>
        <v>540</v>
      </c>
      <c r="Q72" s="40">
        <f t="shared" si="2"/>
        <v>45</v>
      </c>
      <c r="R72" s="40">
        <f t="shared" si="3"/>
        <v>9.234</v>
      </c>
      <c r="S72" s="97">
        <v>0.0</v>
      </c>
      <c r="T72" s="98">
        <f t="shared" si="4"/>
        <v>9.234</v>
      </c>
      <c r="U72" s="98">
        <f t="shared" si="5"/>
        <v>0.7695</v>
      </c>
      <c r="V72" s="98">
        <f t="shared" si="6"/>
        <v>9.234</v>
      </c>
      <c r="W72" s="98">
        <f t="shared" si="7"/>
        <v>9.234</v>
      </c>
      <c r="Y72" s="27">
        <v>0.0</v>
      </c>
    </row>
    <row r="73" ht="15.75" customHeight="1">
      <c r="A73" s="27" t="s">
        <v>26</v>
      </c>
      <c r="B73" s="27" t="s">
        <v>10</v>
      </c>
      <c r="C73" s="27" t="s">
        <v>98</v>
      </c>
      <c r="D73" s="27">
        <v>8933.0</v>
      </c>
      <c r="E73" s="27" t="s">
        <v>20</v>
      </c>
      <c r="F73" s="27">
        <v>2.0</v>
      </c>
      <c r="G73" s="27">
        <v>3.06</v>
      </c>
      <c r="H73" s="27">
        <v>0.9</v>
      </c>
      <c r="I73" s="27">
        <v>10.0</v>
      </c>
      <c r="J73" s="27">
        <v>25.0</v>
      </c>
      <c r="K73" s="27">
        <v>12.0</v>
      </c>
      <c r="L73" s="27">
        <v>3.0</v>
      </c>
      <c r="M73" s="27">
        <v>273.3498</v>
      </c>
      <c r="N73" s="27">
        <v>1.33333333333333</v>
      </c>
      <c r="O73" s="27">
        <v>656.03952</v>
      </c>
      <c r="P73" s="96">
        <f t="shared" si="1"/>
        <v>660</v>
      </c>
      <c r="Q73" s="40">
        <f t="shared" si="2"/>
        <v>55</v>
      </c>
      <c r="R73" s="40">
        <f t="shared" si="3"/>
        <v>1.98</v>
      </c>
      <c r="S73" s="97">
        <v>0.0</v>
      </c>
      <c r="T73" s="98">
        <f t="shared" si="4"/>
        <v>1.98</v>
      </c>
      <c r="U73" s="98">
        <f t="shared" si="5"/>
        <v>0.165</v>
      </c>
      <c r="V73" s="98">
        <f t="shared" si="6"/>
        <v>1.98</v>
      </c>
      <c r="W73" s="98">
        <f t="shared" si="7"/>
        <v>1.98</v>
      </c>
      <c r="Y73" s="27">
        <v>0.0</v>
      </c>
    </row>
    <row r="74" ht="15.75" customHeight="1">
      <c r="A74" s="27" t="s">
        <v>26</v>
      </c>
      <c r="B74" s="27" t="s">
        <v>10</v>
      </c>
      <c r="C74" s="27" t="s">
        <v>99</v>
      </c>
      <c r="D74" s="27">
        <v>6556.0</v>
      </c>
      <c r="E74" s="27" t="s">
        <v>333</v>
      </c>
      <c r="F74" s="27">
        <v>4.0</v>
      </c>
      <c r="G74" s="27">
        <v>3.06</v>
      </c>
      <c r="H74" s="27">
        <v>0.97</v>
      </c>
      <c r="I74" s="27">
        <v>10.0</v>
      </c>
      <c r="J74" s="27">
        <v>10.0</v>
      </c>
      <c r="K74" s="27">
        <v>12.0</v>
      </c>
      <c r="L74" s="27">
        <v>1.0</v>
      </c>
      <c r="M74" s="27">
        <v>200.6136</v>
      </c>
      <c r="N74" s="27">
        <v>1.11111111111111</v>
      </c>
      <c r="O74" s="27">
        <v>864.86752</v>
      </c>
      <c r="P74" s="96">
        <f t="shared" si="1"/>
        <v>870</v>
      </c>
      <c r="Q74" s="40">
        <f t="shared" si="2"/>
        <v>72.5</v>
      </c>
      <c r="R74" s="40">
        <f t="shared" si="3"/>
        <v>0.87</v>
      </c>
      <c r="S74" s="97">
        <v>0.0</v>
      </c>
      <c r="T74" s="98">
        <f t="shared" si="4"/>
        <v>0.87</v>
      </c>
      <c r="U74" s="98">
        <f t="shared" si="5"/>
        <v>0.0725</v>
      </c>
      <c r="V74" s="98">
        <f t="shared" si="6"/>
        <v>0.87</v>
      </c>
      <c r="W74" s="98">
        <f t="shared" si="7"/>
        <v>0.87</v>
      </c>
      <c r="Y74" s="27">
        <v>0.0</v>
      </c>
    </row>
    <row r="75" ht="15.75" customHeight="1">
      <c r="A75" s="27" t="s">
        <v>26</v>
      </c>
      <c r="B75" s="27" t="s">
        <v>10</v>
      </c>
      <c r="C75" s="27" t="s">
        <v>100</v>
      </c>
      <c r="D75" s="27">
        <v>7840.0</v>
      </c>
      <c r="E75" s="27" t="s">
        <v>15</v>
      </c>
      <c r="F75" s="27">
        <v>3.0</v>
      </c>
      <c r="G75" s="27">
        <v>3.06</v>
      </c>
      <c r="H75" s="27">
        <v>0.95</v>
      </c>
      <c r="I75" s="27">
        <v>4.0</v>
      </c>
      <c r="J75" s="27">
        <v>5.0</v>
      </c>
      <c r="K75" s="27">
        <v>12.0</v>
      </c>
      <c r="L75" s="27">
        <v>3.0</v>
      </c>
      <c r="M75" s="27">
        <v>239.904</v>
      </c>
      <c r="N75" s="27">
        <v>1.05263157894736</v>
      </c>
      <c r="O75" s="27">
        <v>719.712</v>
      </c>
      <c r="P75" s="96">
        <f t="shared" si="1"/>
        <v>720</v>
      </c>
      <c r="Q75" s="40">
        <f t="shared" si="2"/>
        <v>60</v>
      </c>
      <c r="R75" s="40">
        <f t="shared" si="3"/>
        <v>2.16</v>
      </c>
      <c r="S75" s="97">
        <v>0.0</v>
      </c>
      <c r="T75" s="98">
        <f t="shared" si="4"/>
        <v>2.16</v>
      </c>
      <c r="U75" s="98">
        <f t="shared" si="5"/>
        <v>0.18</v>
      </c>
      <c r="V75" s="98">
        <f t="shared" si="6"/>
        <v>2.16</v>
      </c>
      <c r="W75" s="98">
        <f t="shared" si="7"/>
        <v>2.16</v>
      </c>
      <c r="Y75" s="27">
        <v>0.0</v>
      </c>
    </row>
    <row r="76" ht="15.75" customHeight="1">
      <c r="A76" s="27" t="s">
        <v>26</v>
      </c>
      <c r="B76" s="27" t="s">
        <v>22</v>
      </c>
      <c r="C76" s="27" t="s">
        <v>27</v>
      </c>
      <c r="D76" s="27">
        <v>6924.0</v>
      </c>
      <c r="E76" s="27" t="s">
        <v>334</v>
      </c>
      <c r="F76" s="27">
        <v>1.0</v>
      </c>
      <c r="G76" s="27">
        <v>3.06</v>
      </c>
      <c r="H76" s="27">
        <v>0.9</v>
      </c>
      <c r="I76" s="27">
        <v>10.0</v>
      </c>
      <c r="J76" s="27">
        <v>10.0</v>
      </c>
      <c r="K76" s="27">
        <v>12.0</v>
      </c>
      <c r="L76" s="27">
        <v>3.6</v>
      </c>
      <c r="M76" s="27">
        <v>211.874399999999</v>
      </c>
      <c r="N76" s="27">
        <v>1.11111111111111</v>
      </c>
      <c r="O76" s="27">
        <v>211.874399999999</v>
      </c>
      <c r="P76" s="96">
        <f t="shared" si="1"/>
        <v>220</v>
      </c>
      <c r="Q76" s="40">
        <f t="shared" si="2"/>
        <v>18.33333333</v>
      </c>
      <c r="R76" s="40">
        <f t="shared" si="3"/>
        <v>0.792</v>
      </c>
      <c r="S76" s="97">
        <v>0.0</v>
      </c>
      <c r="T76" s="98">
        <f t="shared" si="4"/>
        <v>0.792</v>
      </c>
      <c r="U76" s="98">
        <f t="shared" si="5"/>
        <v>0.066</v>
      </c>
      <c r="V76" s="98">
        <f t="shared" si="6"/>
        <v>0.792</v>
      </c>
      <c r="W76" s="98">
        <f t="shared" si="7"/>
        <v>0.792</v>
      </c>
      <c r="Y76" s="27">
        <v>3.0</v>
      </c>
    </row>
    <row r="77" ht="15.75" customHeight="1">
      <c r="A77" s="27" t="s">
        <v>26</v>
      </c>
      <c r="B77" s="27" t="s">
        <v>22</v>
      </c>
      <c r="C77" s="27" t="s">
        <v>28</v>
      </c>
      <c r="D77" s="27">
        <v>16899.0</v>
      </c>
      <c r="E77" s="27" t="s">
        <v>11</v>
      </c>
      <c r="F77" s="27">
        <v>1.0</v>
      </c>
      <c r="G77" s="27">
        <v>3.08</v>
      </c>
      <c r="H77" s="27">
        <v>0.9</v>
      </c>
      <c r="I77" s="27">
        <v>10.0</v>
      </c>
      <c r="J77" s="27">
        <v>10.0</v>
      </c>
      <c r="K77" s="27">
        <v>12.0</v>
      </c>
      <c r="L77" s="27">
        <v>4.4</v>
      </c>
      <c r="M77" s="27">
        <v>520.4892</v>
      </c>
      <c r="N77" s="27">
        <v>1.11111111111111</v>
      </c>
      <c r="O77" s="27">
        <v>520.4892</v>
      </c>
      <c r="P77" s="96">
        <f t="shared" si="1"/>
        <v>530</v>
      </c>
      <c r="Q77" s="40">
        <f t="shared" si="2"/>
        <v>44.16666667</v>
      </c>
      <c r="R77" s="40">
        <f t="shared" si="3"/>
        <v>2.332</v>
      </c>
      <c r="S77" s="97">
        <v>0.0</v>
      </c>
      <c r="T77" s="98">
        <f t="shared" si="4"/>
        <v>2.332</v>
      </c>
      <c r="U77" s="98">
        <f t="shared" si="5"/>
        <v>0.1943333333</v>
      </c>
      <c r="V77" s="98">
        <f t="shared" si="6"/>
        <v>2.332</v>
      </c>
      <c r="W77" s="98">
        <f t="shared" si="7"/>
        <v>2.332</v>
      </c>
      <c r="Y77" s="27">
        <v>0.0</v>
      </c>
    </row>
    <row r="78" ht="15.75" customHeight="1">
      <c r="A78" s="27" t="s">
        <v>26</v>
      </c>
      <c r="B78" s="27" t="s">
        <v>22</v>
      </c>
      <c r="C78" s="27" t="s">
        <v>29</v>
      </c>
      <c r="D78" s="27">
        <v>4158.0</v>
      </c>
      <c r="E78" s="27" t="s">
        <v>21</v>
      </c>
      <c r="F78" s="27">
        <v>2.0</v>
      </c>
      <c r="G78" s="27">
        <v>1.26</v>
      </c>
      <c r="H78" s="27">
        <v>0.9</v>
      </c>
      <c r="I78" s="27">
        <v>1.0</v>
      </c>
      <c r="J78" s="27">
        <v>5.0</v>
      </c>
      <c r="K78" s="27">
        <v>12.0</v>
      </c>
      <c r="L78" s="27">
        <v>15.0</v>
      </c>
      <c r="M78" s="27">
        <v>52.3908</v>
      </c>
      <c r="N78" s="27">
        <v>1.05263157894736</v>
      </c>
      <c r="O78" s="27">
        <v>99.2667789473684</v>
      </c>
      <c r="P78" s="96">
        <f t="shared" si="1"/>
        <v>100</v>
      </c>
      <c r="Q78" s="40">
        <f t="shared" si="2"/>
        <v>8.333333333</v>
      </c>
      <c r="R78" s="40">
        <f t="shared" si="3"/>
        <v>1.5</v>
      </c>
      <c r="S78" s="97">
        <v>0.0</v>
      </c>
      <c r="T78" s="98">
        <f t="shared" si="4"/>
        <v>1.5</v>
      </c>
      <c r="U78" s="98">
        <f t="shared" si="5"/>
        <v>0.125</v>
      </c>
      <c r="V78" s="98">
        <f t="shared" si="6"/>
        <v>1.5</v>
      </c>
      <c r="W78" s="98">
        <f t="shared" si="7"/>
        <v>1.5</v>
      </c>
      <c r="Y78" s="27">
        <v>0.0</v>
      </c>
    </row>
    <row r="79" ht="15.75" customHeight="1">
      <c r="A79" s="27" t="s">
        <v>26</v>
      </c>
      <c r="B79" s="27" t="s">
        <v>22</v>
      </c>
      <c r="C79" s="27" t="s">
        <v>30</v>
      </c>
      <c r="D79" s="27">
        <v>8949.0</v>
      </c>
      <c r="E79" s="27" t="s">
        <v>12</v>
      </c>
      <c r="F79" s="27">
        <v>1.0</v>
      </c>
      <c r="G79" s="27">
        <v>3.08</v>
      </c>
      <c r="H79" s="27">
        <v>1.0</v>
      </c>
      <c r="I79" s="27">
        <v>20.0</v>
      </c>
      <c r="J79" s="27">
        <v>50.0</v>
      </c>
      <c r="K79" s="27">
        <v>12.0</v>
      </c>
      <c r="L79" s="27">
        <v>1.2</v>
      </c>
      <c r="M79" s="27">
        <v>275.6292</v>
      </c>
      <c r="N79" s="27">
        <v>2.0</v>
      </c>
      <c r="O79" s="27">
        <v>551.2584</v>
      </c>
      <c r="P79" s="96">
        <f t="shared" si="1"/>
        <v>560</v>
      </c>
      <c r="Q79" s="40">
        <f t="shared" si="2"/>
        <v>46.66666667</v>
      </c>
      <c r="R79" s="40">
        <f t="shared" si="3"/>
        <v>0.672</v>
      </c>
      <c r="S79" s="97">
        <v>0.0</v>
      </c>
      <c r="T79" s="98">
        <f t="shared" si="4"/>
        <v>0.672</v>
      </c>
      <c r="U79" s="98">
        <f t="shared" si="5"/>
        <v>0.056</v>
      </c>
      <c r="V79" s="98">
        <f t="shared" si="6"/>
        <v>0.672</v>
      </c>
      <c r="W79" s="98">
        <f t="shared" si="7"/>
        <v>0.672</v>
      </c>
      <c r="Y79" s="27">
        <v>0.7</v>
      </c>
    </row>
    <row r="80" ht="15.75" customHeight="1">
      <c r="A80" s="27" t="s">
        <v>26</v>
      </c>
      <c r="B80" s="27" t="s">
        <v>22</v>
      </c>
      <c r="C80" s="27" t="s">
        <v>31</v>
      </c>
      <c r="D80" s="27">
        <v>1831.0</v>
      </c>
      <c r="E80" s="27" t="s">
        <v>14</v>
      </c>
      <c r="F80" s="27">
        <v>3.0</v>
      </c>
      <c r="G80" s="27">
        <v>3.06</v>
      </c>
      <c r="H80" s="27">
        <v>0.95</v>
      </c>
      <c r="I80" s="27">
        <v>10.0</v>
      </c>
      <c r="J80" s="27">
        <v>10.0</v>
      </c>
      <c r="K80" s="27">
        <v>12.0</v>
      </c>
      <c r="L80" s="27">
        <v>7.8</v>
      </c>
      <c r="M80" s="27">
        <v>56.0286</v>
      </c>
      <c r="N80" s="27">
        <v>1.11111111111111</v>
      </c>
      <c r="O80" s="27">
        <v>177.423899999999</v>
      </c>
      <c r="P80" s="96">
        <f t="shared" si="1"/>
        <v>180</v>
      </c>
      <c r="Q80" s="40">
        <f t="shared" si="2"/>
        <v>15</v>
      </c>
      <c r="R80" s="40">
        <f t="shared" si="3"/>
        <v>1.404</v>
      </c>
      <c r="S80" s="97">
        <v>0.0</v>
      </c>
      <c r="T80" s="98">
        <f t="shared" si="4"/>
        <v>1.404</v>
      </c>
      <c r="U80" s="98">
        <f t="shared" si="5"/>
        <v>0.117</v>
      </c>
      <c r="V80" s="98">
        <f t="shared" si="6"/>
        <v>1.404</v>
      </c>
      <c r="W80" s="98">
        <f t="shared" si="7"/>
        <v>1.404</v>
      </c>
      <c r="Y80" s="27">
        <v>0.0</v>
      </c>
    </row>
    <row r="81" ht="15.75" customHeight="1">
      <c r="A81" s="27" t="s">
        <v>26</v>
      </c>
      <c r="B81" s="27" t="s">
        <v>22</v>
      </c>
      <c r="C81" s="27" t="s">
        <v>32</v>
      </c>
      <c r="D81" s="27">
        <v>4743.0</v>
      </c>
      <c r="E81" s="27" t="s">
        <v>330</v>
      </c>
      <c r="F81" s="27">
        <v>1.0</v>
      </c>
      <c r="G81" s="27">
        <v>3.06</v>
      </c>
      <c r="H81" s="27">
        <v>0.95</v>
      </c>
      <c r="I81" s="27">
        <v>5.0</v>
      </c>
      <c r="J81" s="27">
        <v>5.0</v>
      </c>
      <c r="K81" s="27">
        <v>12.0</v>
      </c>
      <c r="L81" s="27">
        <v>4.4</v>
      </c>
      <c r="M81" s="27">
        <v>145.1358</v>
      </c>
      <c r="N81" s="27">
        <v>1.05263157894736</v>
      </c>
      <c r="O81" s="27">
        <v>145.135799999999</v>
      </c>
      <c r="P81" s="96">
        <f t="shared" si="1"/>
        <v>150</v>
      </c>
      <c r="Q81" s="40">
        <f t="shared" si="2"/>
        <v>12.5</v>
      </c>
      <c r="R81" s="40">
        <f t="shared" si="3"/>
        <v>0.66</v>
      </c>
      <c r="S81" s="97">
        <v>0.0</v>
      </c>
      <c r="T81" s="98">
        <f t="shared" si="4"/>
        <v>0.66</v>
      </c>
      <c r="U81" s="98">
        <f t="shared" si="5"/>
        <v>0.055</v>
      </c>
      <c r="V81" s="98">
        <f t="shared" si="6"/>
        <v>0.66</v>
      </c>
      <c r="W81" s="98">
        <f t="shared" si="7"/>
        <v>0.66</v>
      </c>
      <c r="Y81" s="27">
        <v>0.0</v>
      </c>
    </row>
    <row r="82" ht="15.75" customHeight="1">
      <c r="A82" s="27" t="s">
        <v>26</v>
      </c>
      <c r="B82" s="27" t="s">
        <v>22</v>
      </c>
      <c r="C82" s="27" t="s">
        <v>33</v>
      </c>
      <c r="D82" s="27">
        <v>3357.0</v>
      </c>
      <c r="E82" s="27" t="s">
        <v>331</v>
      </c>
      <c r="F82" s="27">
        <v>2.0</v>
      </c>
      <c r="G82" s="27">
        <v>3.06</v>
      </c>
      <c r="H82" s="27">
        <v>0.9</v>
      </c>
      <c r="I82" s="27">
        <v>10.0</v>
      </c>
      <c r="J82" s="27">
        <v>25.0</v>
      </c>
      <c r="K82" s="27">
        <v>12.0</v>
      </c>
      <c r="L82" s="27">
        <v>5.2</v>
      </c>
      <c r="M82" s="27">
        <v>102.7242</v>
      </c>
      <c r="N82" s="27">
        <v>1.33333333333333</v>
      </c>
      <c r="O82" s="27">
        <v>246.538079999999</v>
      </c>
      <c r="P82" s="96">
        <f t="shared" si="1"/>
        <v>250</v>
      </c>
      <c r="Q82" s="40">
        <f t="shared" si="2"/>
        <v>20.83333333</v>
      </c>
      <c r="R82" s="40">
        <f t="shared" si="3"/>
        <v>1.3</v>
      </c>
      <c r="S82" s="97">
        <v>0.0</v>
      </c>
      <c r="T82" s="98">
        <f t="shared" si="4"/>
        <v>1.3</v>
      </c>
      <c r="U82" s="98">
        <f t="shared" si="5"/>
        <v>0.1083333333</v>
      </c>
      <c r="V82" s="98">
        <f t="shared" si="6"/>
        <v>1.3</v>
      </c>
      <c r="W82" s="98">
        <f t="shared" si="7"/>
        <v>1.3</v>
      </c>
      <c r="Y82" s="27">
        <v>7.0</v>
      </c>
    </row>
    <row r="83" ht="15.75" customHeight="1">
      <c r="A83" s="27" t="s">
        <v>26</v>
      </c>
      <c r="B83" s="27" t="s">
        <v>22</v>
      </c>
      <c r="C83" s="27" t="s">
        <v>34</v>
      </c>
      <c r="D83" s="27">
        <v>2976.0</v>
      </c>
      <c r="E83" s="27" t="s">
        <v>332</v>
      </c>
      <c r="F83" s="27">
        <v>2.0</v>
      </c>
      <c r="G83" s="27">
        <v>3.06</v>
      </c>
      <c r="H83" s="27">
        <v>0.95</v>
      </c>
      <c r="I83" s="27">
        <v>1.0</v>
      </c>
      <c r="J83" s="27">
        <v>5.0</v>
      </c>
      <c r="K83" s="27">
        <v>12.0</v>
      </c>
      <c r="L83" s="27">
        <v>17.1</v>
      </c>
      <c r="M83" s="27">
        <v>91.0655999999999</v>
      </c>
      <c r="N83" s="27">
        <v>1.05263157894736</v>
      </c>
      <c r="O83" s="27">
        <v>182.131199999999</v>
      </c>
      <c r="P83" s="96">
        <f t="shared" si="1"/>
        <v>183</v>
      </c>
      <c r="Q83" s="40">
        <f t="shared" si="2"/>
        <v>15.25</v>
      </c>
      <c r="R83" s="40">
        <f t="shared" si="3"/>
        <v>3.1293</v>
      </c>
      <c r="S83" s="97">
        <v>0.0</v>
      </c>
      <c r="T83" s="98">
        <f t="shared" si="4"/>
        <v>3.1293</v>
      </c>
      <c r="U83" s="98">
        <f t="shared" si="5"/>
        <v>0.260775</v>
      </c>
      <c r="V83" s="98">
        <f t="shared" si="6"/>
        <v>3.1293</v>
      </c>
      <c r="W83" s="98">
        <f t="shared" si="7"/>
        <v>3.1293</v>
      </c>
      <c r="Y83" s="27">
        <v>0.0</v>
      </c>
    </row>
    <row r="84" ht="15.75" customHeight="1">
      <c r="A84" s="27" t="s">
        <v>26</v>
      </c>
      <c r="B84" s="27" t="s">
        <v>22</v>
      </c>
      <c r="C84" s="27" t="s">
        <v>35</v>
      </c>
      <c r="D84" s="27">
        <v>2683.0</v>
      </c>
      <c r="E84" s="27" t="s">
        <v>20</v>
      </c>
      <c r="F84" s="27">
        <v>2.0</v>
      </c>
      <c r="G84" s="27">
        <v>3.06</v>
      </c>
      <c r="H84" s="27">
        <v>0.9</v>
      </c>
      <c r="I84" s="27">
        <v>10.0</v>
      </c>
      <c r="J84" s="27">
        <v>25.0</v>
      </c>
      <c r="K84" s="27">
        <v>12.0</v>
      </c>
      <c r="L84" s="27">
        <v>3.0</v>
      </c>
      <c r="M84" s="27">
        <v>82.0998</v>
      </c>
      <c r="N84" s="27">
        <v>1.33333333333333</v>
      </c>
      <c r="O84" s="27">
        <v>197.03952</v>
      </c>
      <c r="P84" s="96">
        <f t="shared" si="1"/>
        <v>200</v>
      </c>
      <c r="Q84" s="40">
        <f t="shared" si="2"/>
        <v>16.66666667</v>
      </c>
      <c r="R84" s="40">
        <f t="shared" si="3"/>
        <v>0.6</v>
      </c>
      <c r="S84" s="97">
        <v>0.0</v>
      </c>
      <c r="T84" s="98">
        <f t="shared" si="4"/>
        <v>0.6</v>
      </c>
      <c r="U84" s="98">
        <f t="shared" si="5"/>
        <v>0.05</v>
      </c>
      <c r="V84" s="98">
        <f t="shared" si="6"/>
        <v>0.6</v>
      </c>
      <c r="W84" s="98">
        <f t="shared" si="7"/>
        <v>0.6</v>
      </c>
      <c r="Y84" s="27">
        <v>0.0</v>
      </c>
    </row>
    <row r="85" ht="15.75" customHeight="1">
      <c r="A85" s="27" t="s">
        <v>26</v>
      </c>
      <c r="B85" s="27" t="s">
        <v>22</v>
      </c>
      <c r="C85" s="27" t="s">
        <v>36</v>
      </c>
      <c r="D85" s="27">
        <v>5466.0</v>
      </c>
      <c r="E85" s="27" t="s">
        <v>333</v>
      </c>
      <c r="F85" s="27">
        <v>4.0</v>
      </c>
      <c r="G85" s="27">
        <v>3.06</v>
      </c>
      <c r="H85" s="27">
        <v>0.97</v>
      </c>
      <c r="I85" s="27">
        <v>10.0</v>
      </c>
      <c r="J85" s="27">
        <v>10.0</v>
      </c>
      <c r="K85" s="27">
        <v>12.0</v>
      </c>
      <c r="L85" s="27">
        <v>1.0</v>
      </c>
      <c r="M85" s="27">
        <v>167.259599999999</v>
      </c>
      <c r="N85" s="27">
        <v>1.11111111111111</v>
      </c>
      <c r="O85" s="27">
        <v>721.074719999999</v>
      </c>
      <c r="P85" s="96">
        <f t="shared" si="1"/>
        <v>730</v>
      </c>
      <c r="Q85" s="40">
        <f t="shared" si="2"/>
        <v>60.83333333</v>
      </c>
      <c r="R85" s="40">
        <f t="shared" si="3"/>
        <v>0.73</v>
      </c>
      <c r="S85" s="97">
        <v>0.0</v>
      </c>
      <c r="T85" s="98">
        <f t="shared" si="4"/>
        <v>0.73</v>
      </c>
      <c r="U85" s="98">
        <f t="shared" si="5"/>
        <v>0.06083333333</v>
      </c>
      <c r="V85" s="98">
        <f t="shared" si="6"/>
        <v>0.73</v>
      </c>
      <c r="W85" s="98">
        <f t="shared" si="7"/>
        <v>0.73</v>
      </c>
      <c r="Y85" s="27">
        <v>0.0</v>
      </c>
    </row>
    <row r="86" ht="15.75" customHeight="1">
      <c r="A86" s="27" t="s">
        <v>26</v>
      </c>
      <c r="B86" s="27" t="s">
        <v>22</v>
      </c>
      <c r="C86" s="27" t="s">
        <v>37</v>
      </c>
      <c r="D86" s="27">
        <v>7217.0</v>
      </c>
      <c r="E86" s="27" t="s">
        <v>15</v>
      </c>
      <c r="F86" s="27">
        <v>3.0</v>
      </c>
      <c r="G86" s="27">
        <v>3.06</v>
      </c>
      <c r="H86" s="27">
        <v>0.95</v>
      </c>
      <c r="I86" s="27">
        <v>4.0</v>
      </c>
      <c r="J86" s="27">
        <v>5.0</v>
      </c>
      <c r="K86" s="27">
        <v>12.0</v>
      </c>
      <c r="L86" s="27">
        <v>3.0</v>
      </c>
      <c r="M86" s="27">
        <v>220.8402</v>
      </c>
      <c r="N86" s="27">
        <v>1.05263157894736</v>
      </c>
      <c r="O86" s="27">
        <v>662.5206</v>
      </c>
      <c r="P86" s="96">
        <f t="shared" si="1"/>
        <v>664</v>
      </c>
      <c r="Q86" s="40">
        <f t="shared" si="2"/>
        <v>55.33333333</v>
      </c>
      <c r="R86" s="40">
        <f t="shared" si="3"/>
        <v>1.992</v>
      </c>
      <c r="S86" s="97">
        <v>0.0</v>
      </c>
      <c r="T86" s="98">
        <f t="shared" si="4"/>
        <v>1.992</v>
      </c>
      <c r="U86" s="98">
        <f t="shared" si="5"/>
        <v>0.166</v>
      </c>
      <c r="V86" s="98">
        <f t="shared" si="6"/>
        <v>1.992</v>
      </c>
      <c r="W86" s="98">
        <f t="shared" si="7"/>
        <v>1.992</v>
      </c>
      <c r="Y86" s="27">
        <v>0.0</v>
      </c>
    </row>
    <row r="87" ht="15.75" customHeight="1">
      <c r="A87" s="27" t="s">
        <v>26</v>
      </c>
      <c r="B87" s="27" t="s">
        <v>22</v>
      </c>
      <c r="C87" s="27" t="s">
        <v>38</v>
      </c>
      <c r="D87" s="27">
        <v>5021.0</v>
      </c>
      <c r="E87" s="27" t="s">
        <v>334</v>
      </c>
      <c r="F87" s="27">
        <v>1.0</v>
      </c>
      <c r="G87" s="27">
        <v>3.06</v>
      </c>
      <c r="H87" s="27">
        <v>0.9</v>
      </c>
      <c r="I87" s="27">
        <v>10.0</v>
      </c>
      <c r="J87" s="27">
        <v>10.0</v>
      </c>
      <c r="K87" s="27">
        <v>12.0</v>
      </c>
      <c r="L87" s="27">
        <v>3.6</v>
      </c>
      <c r="M87" s="27">
        <v>153.6426</v>
      </c>
      <c r="N87" s="27">
        <v>1.11111111111111</v>
      </c>
      <c r="O87" s="27">
        <v>153.6426</v>
      </c>
      <c r="P87" s="96">
        <f t="shared" si="1"/>
        <v>160</v>
      </c>
      <c r="Q87" s="40">
        <f t="shared" si="2"/>
        <v>13.33333333</v>
      </c>
      <c r="R87" s="40">
        <f t="shared" si="3"/>
        <v>0.576</v>
      </c>
      <c r="S87" s="97">
        <v>0.0</v>
      </c>
      <c r="T87" s="98">
        <f t="shared" si="4"/>
        <v>0.576</v>
      </c>
      <c r="U87" s="98">
        <f t="shared" si="5"/>
        <v>0.048</v>
      </c>
      <c r="V87" s="98">
        <f t="shared" si="6"/>
        <v>0.576</v>
      </c>
      <c r="W87" s="98">
        <f t="shared" si="7"/>
        <v>0.576</v>
      </c>
      <c r="Y87" s="27">
        <v>3.0</v>
      </c>
    </row>
    <row r="88" ht="15.75" customHeight="1">
      <c r="A88" s="27" t="s">
        <v>26</v>
      </c>
      <c r="B88" s="27" t="s">
        <v>22</v>
      </c>
      <c r="C88" s="27" t="s">
        <v>39</v>
      </c>
      <c r="D88" s="27">
        <v>8169.0</v>
      </c>
      <c r="E88" s="27" t="s">
        <v>11</v>
      </c>
      <c r="F88" s="27">
        <v>1.0</v>
      </c>
      <c r="G88" s="27">
        <v>3.08</v>
      </c>
      <c r="H88" s="27">
        <v>0.9</v>
      </c>
      <c r="I88" s="27">
        <v>10.0</v>
      </c>
      <c r="J88" s="27">
        <v>10.0</v>
      </c>
      <c r="K88" s="27">
        <v>12.0</v>
      </c>
      <c r="L88" s="27">
        <v>4.4</v>
      </c>
      <c r="M88" s="27">
        <v>251.6052</v>
      </c>
      <c r="N88" s="27">
        <v>1.11111111111111</v>
      </c>
      <c r="O88" s="27">
        <v>251.6052</v>
      </c>
      <c r="P88" s="96">
        <f t="shared" si="1"/>
        <v>260</v>
      </c>
      <c r="Q88" s="40">
        <f t="shared" si="2"/>
        <v>21.66666667</v>
      </c>
      <c r="R88" s="40">
        <f t="shared" si="3"/>
        <v>1.144</v>
      </c>
      <c r="S88" s="97">
        <v>0.0</v>
      </c>
      <c r="T88" s="98">
        <f t="shared" si="4"/>
        <v>1.144</v>
      </c>
      <c r="U88" s="98">
        <f t="shared" si="5"/>
        <v>0.09533333333</v>
      </c>
      <c r="V88" s="98">
        <f t="shared" si="6"/>
        <v>1.144</v>
      </c>
      <c r="W88" s="98">
        <f t="shared" si="7"/>
        <v>1.144</v>
      </c>
      <c r="Y88" s="27">
        <v>0.0</v>
      </c>
    </row>
    <row r="89" ht="15.75" customHeight="1">
      <c r="A89" s="27" t="s">
        <v>26</v>
      </c>
      <c r="B89" s="27" t="s">
        <v>22</v>
      </c>
      <c r="C89" s="27" t="s">
        <v>40</v>
      </c>
      <c r="D89" s="27">
        <v>3826.0</v>
      </c>
      <c r="E89" s="27" t="s">
        <v>21</v>
      </c>
      <c r="F89" s="27">
        <v>2.0</v>
      </c>
      <c r="G89" s="27">
        <v>1.26</v>
      </c>
      <c r="H89" s="27">
        <v>0.9</v>
      </c>
      <c r="I89" s="27">
        <v>1.0</v>
      </c>
      <c r="J89" s="27">
        <v>5.0</v>
      </c>
      <c r="K89" s="27">
        <v>12.0</v>
      </c>
      <c r="L89" s="27">
        <v>15.0</v>
      </c>
      <c r="M89" s="27">
        <v>48.2076</v>
      </c>
      <c r="N89" s="27">
        <v>1.05263157894736</v>
      </c>
      <c r="O89" s="27">
        <v>91.3407157894736</v>
      </c>
      <c r="P89" s="96">
        <f t="shared" si="1"/>
        <v>92</v>
      </c>
      <c r="Q89" s="40">
        <f t="shared" si="2"/>
        <v>7.666666667</v>
      </c>
      <c r="R89" s="40">
        <f t="shared" si="3"/>
        <v>1.38</v>
      </c>
      <c r="S89" s="97">
        <v>0.0</v>
      </c>
      <c r="T89" s="98">
        <f t="shared" si="4"/>
        <v>1.38</v>
      </c>
      <c r="U89" s="98">
        <f t="shared" si="5"/>
        <v>0.115</v>
      </c>
      <c r="V89" s="98">
        <f t="shared" si="6"/>
        <v>1.38</v>
      </c>
      <c r="W89" s="98">
        <f t="shared" si="7"/>
        <v>1.38</v>
      </c>
      <c r="Y89" s="27">
        <v>0.0</v>
      </c>
    </row>
    <row r="90" ht="15.75" customHeight="1">
      <c r="A90" s="27" t="s">
        <v>26</v>
      </c>
      <c r="B90" s="27" t="s">
        <v>22</v>
      </c>
      <c r="C90" s="27" t="s">
        <v>41</v>
      </c>
      <c r="D90" s="27">
        <v>7614.0</v>
      </c>
      <c r="E90" s="27" t="s">
        <v>12</v>
      </c>
      <c r="F90" s="27">
        <v>1.0</v>
      </c>
      <c r="G90" s="27">
        <v>3.08</v>
      </c>
      <c r="H90" s="27">
        <v>1.0</v>
      </c>
      <c r="I90" s="27">
        <v>20.0</v>
      </c>
      <c r="J90" s="27">
        <v>50.0</v>
      </c>
      <c r="K90" s="27">
        <v>12.0</v>
      </c>
      <c r="L90" s="27">
        <v>1.2</v>
      </c>
      <c r="M90" s="27">
        <v>234.5112</v>
      </c>
      <c r="N90" s="27">
        <v>2.0</v>
      </c>
      <c r="O90" s="27">
        <v>469.0224</v>
      </c>
      <c r="P90" s="96">
        <f t="shared" si="1"/>
        <v>480</v>
      </c>
      <c r="Q90" s="40">
        <f t="shared" si="2"/>
        <v>40</v>
      </c>
      <c r="R90" s="40">
        <f t="shared" si="3"/>
        <v>0.576</v>
      </c>
      <c r="S90" s="97">
        <v>0.0</v>
      </c>
      <c r="T90" s="98">
        <f t="shared" si="4"/>
        <v>0.576</v>
      </c>
      <c r="U90" s="98">
        <f t="shared" si="5"/>
        <v>0.048</v>
      </c>
      <c r="V90" s="98">
        <f t="shared" si="6"/>
        <v>0.576</v>
      </c>
      <c r="W90" s="98">
        <f t="shared" si="7"/>
        <v>0.576</v>
      </c>
      <c r="Y90" s="27">
        <v>0.7</v>
      </c>
    </row>
    <row r="91" ht="15.75" customHeight="1">
      <c r="A91" s="27" t="s">
        <v>26</v>
      </c>
      <c r="B91" s="27" t="s">
        <v>22</v>
      </c>
      <c r="C91" s="27" t="s">
        <v>42</v>
      </c>
      <c r="D91" s="27">
        <v>2615.0</v>
      </c>
      <c r="E91" s="27" t="s">
        <v>14</v>
      </c>
      <c r="F91" s="27">
        <v>3.0</v>
      </c>
      <c r="G91" s="27">
        <v>3.06</v>
      </c>
      <c r="H91" s="27">
        <v>0.95</v>
      </c>
      <c r="I91" s="27">
        <v>10.0</v>
      </c>
      <c r="J91" s="27">
        <v>10.0</v>
      </c>
      <c r="K91" s="27">
        <v>12.0</v>
      </c>
      <c r="L91" s="27">
        <v>7.8</v>
      </c>
      <c r="M91" s="27">
        <v>80.019</v>
      </c>
      <c r="N91" s="27">
        <v>1.11111111111111</v>
      </c>
      <c r="O91" s="27">
        <v>253.3935</v>
      </c>
      <c r="P91" s="96">
        <f t="shared" si="1"/>
        <v>260</v>
      </c>
      <c r="Q91" s="40">
        <f t="shared" si="2"/>
        <v>21.66666667</v>
      </c>
      <c r="R91" s="40">
        <f t="shared" si="3"/>
        <v>2.028</v>
      </c>
      <c r="S91" s="97">
        <v>0.0</v>
      </c>
      <c r="T91" s="98">
        <f t="shared" si="4"/>
        <v>2.028</v>
      </c>
      <c r="U91" s="98">
        <f t="shared" si="5"/>
        <v>0.169</v>
      </c>
      <c r="V91" s="98">
        <f t="shared" si="6"/>
        <v>2.028</v>
      </c>
      <c r="W91" s="98">
        <f t="shared" si="7"/>
        <v>2.028</v>
      </c>
      <c r="Y91" s="27">
        <v>0.0</v>
      </c>
    </row>
    <row r="92" ht="15.75" customHeight="1">
      <c r="A92" s="27" t="s">
        <v>26</v>
      </c>
      <c r="B92" s="27" t="s">
        <v>22</v>
      </c>
      <c r="C92" s="27" t="s">
        <v>43</v>
      </c>
      <c r="D92" s="27">
        <v>11536.0</v>
      </c>
      <c r="E92" s="27" t="s">
        <v>330</v>
      </c>
      <c r="F92" s="27">
        <v>1.0</v>
      </c>
      <c r="G92" s="27">
        <v>3.06</v>
      </c>
      <c r="H92" s="27">
        <v>0.95</v>
      </c>
      <c r="I92" s="27">
        <v>5.0</v>
      </c>
      <c r="J92" s="27">
        <v>5.0</v>
      </c>
      <c r="K92" s="27">
        <v>12.0</v>
      </c>
      <c r="L92" s="27">
        <v>4.4</v>
      </c>
      <c r="M92" s="27">
        <v>353.0016</v>
      </c>
      <c r="N92" s="27">
        <v>1.05263157894736</v>
      </c>
      <c r="O92" s="27">
        <v>353.0016</v>
      </c>
      <c r="P92" s="96">
        <f t="shared" si="1"/>
        <v>355</v>
      </c>
      <c r="Q92" s="40">
        <f t="shared" si="2"/>
        <v>29.58333333</v>
      </c>
      <c r="R92" s="40">
        <f t="shared" si="3"/>
        <v>1.562</v>
      </c>
      <c r="S92" s="97">
        <v>0.0</v>
      </c>
      <c r="T92" s="98">
        <f t="shared" si="4"/>
        <v>1.562</v>
      </c>
      <c r="U92" s="98">
        <f t="shared" si="5"/>
        <v>0.1301666667</v>
      </c>
      <c r="V92" s="98">
        <f t="shared" si="6"/>
        <v>1.562</v>
      </c>
      <c r="W92" s="98">
        <f t="shared" si="7"/>
        <v>1.562</v>
      </c>
      <c r="Y92" s="27">
        <v>0.0</v>
      </c>
    </row>
    <row r="93" ht="15.75" customHeight="1">
      <c r="A93" s="27" t="s">
        <v>26</v>
      </c>
      <c r="B93" s="27" t="s">
        <v>22</v>
      </c>
      <c r="C93" s="27" t="s">
        <v>44</v>
      </c>
      <c r="D93" s="27">
        <v>1806.0</v>
      </c>
      <c r="E93" s="27" t="s">
        <v>331</v>
      </c>
      <c r="F93" s="27">
        <v>2.0</v>
      </c>
      <c r="G93" s="27">
        <v>3.06</v>
      </c>
      <c r="H93" s="27">
        <v>0.9</v>
      </c>
      <c r="I93" s="27">
        <v>10.0</v>
      </c>
      <c r="J93" s="27">
        <v>25.0</v>
      </c>
      <c r="K93" s="27">
        <v>12.0</v>
      </c>
      <c r="L93" s="27">
        <v>5.2</v>
      </c>
      <c r="M93" s="27">
        <v>55.2636</v>
      </c>
      <c r="N93" s="27">
        <v>1.33333333333333</v>
      </c>
      <c r="O93" s="27">
        <v>132.632639999999</v>
      </c>
      <c r="P93" s="96">
        <f t="shared" si="1"/>
        <v>140</v>
      </c>
      <c r="Q93" s="40">
        <f t="shared" si="2"/>
        <v>11.66666667</v>
      </c>
      <c r="R93" s="40">
        <f t="shared" si="3"/>
        <v>0.728</v>
      </c>
      <c r="S93" s="97">
        <v>0.0</v>
      </c>
      <c r="T93" s="98">
        <f t="shared" si="4"/>
        <v>0.728</v>
      </c>
      <c r="U93" s="98">
        <f t="shared" si="5"/>
        <v>0.06066666667</v>
      </c>
      <c r="V93" s="98">
        <f t="shared" si="6"/>
        <v>0.728</v>
      </c>
      <c r="W93" s="98">
        <f t="shared" si="7"/>
        <v>0.728</v>
      </c>
      <c r="Y93" s="27">
        <v>7.0</v>
      </c>
    </row>
    <row r="94" ht="15.75" customHeight="1">
      <c r="A94" s="27" t="s">
        <v>26</v>
      </c>
      <c r="B94" s="27" t="s">
        <v>22</v>
      </c>
      <c r="C94" s="27" t="s">
        <v>45</v>
      </c>
      <c r="D94" s="27">
        <v>9438.0</v>
      </c>
      <c r="E94" s="27" t="s">
        <v>332</v>
      </c>
      <c r="F94" s="27">
        <v>2.0</v>
      </c>
      <c r="G94" s="27">
        <v>3.06</v>
      </c>
      <c r="H94" s="27">
        <v>0.95</v>
      </c>
      <c r="I94" s="27">
        <v>1.0</v>
      </c>
      <c r="J94" s="27">
        <v>5.0</v>
      </c>
      <c r="K94" s="27">
        <v>12.0</v>
      </c>
      <c r="L94" s="27">
        <v>17.1</v>
      </c>
      <c r="M94" s="27">
        <v>288.8028</v>
      </c>
      <c r="N94" s="27">
        <v>1.05263157894736</v>
      </c>
      <c r="O94" s="27">
        <v>577.605599999999</v>
      </c>
      <c r="P94" s="96">
        <f t="shared" si="1"/>
        <v>578</v>
      </c>
      <c r="Q94" s="40">
        <f t="shared" si="2"/>
        <v>48.16666667</v>
      </c>
      <c r="R94" s="40">
        <f t="shared" si="3"/>
        <v>9.8838</v>
      </c>
      <c r="S94" s="97">
        <v>0.0</v>
      </c>
      <c r="T94" s="98">
        <f t="shared" si="4"/>
        <v>9.8838</v>
      </c>
      <c r="U94" s="98">
        <f t="shared" si="5"/>
        <v>0.82365</v>
      </c>
      <c r="V94" s="98">
        <f t="shared" si="6"/>
        <v>9.8838</v>
      </c>
      <c r="W94" s="98">
        <f t="shared" si="7"/>
        <v>9.8838</v>
      </c>
      <c r="Y94" s="27">
        <v>0.0</v>
      </c>
    </row>
    <row r="95" ht="15.75" customHeight="1">
      <c r="A95" s="27" t="s">
        <v>26</v>
      </c>
      <c r="B95" s="27" t="s">
        <v>22</v>
      </c>
      <c r="C95" s="27" t="s">
        <v>46</v>
      </c>
      <c r="D95" s="27">
        <v>2627.0</v>
      </c>
      <c r="E95" s="27" t="s">
        <v>20</v>
      </c>
      <c r="F95" s="27">
        <v>2.0</v>
      </c>
      <c r="G95" s="27">
        <v>3.06</v>
      </c>
      <c r="H95" s="27">
        <v>0.9</v>
      </c>
      <c r="I95" s="27">
        <v>10.0</v>
      </c>
      <c r="J95" s="27">
        <v>25.0</v>
      </c>
      <c r="K95" s="27">
        <v>12.0</v>
      </c>
      <c r="L95" s="27">
        <v>3.0</v>
      </c>
      <c r="M95" s="27">
        <v>80.3862</v>
      </c>
      <c r="N95" s="27">
        <v>1.33333333333333</v>
      </c>
      <c r="O95" s="27">
        <v>192.92688</v>
      </c>
      <c r="P95" s="96">
        <f t="shared" si="1"/>
        <v>200</v>
      </c>
      <c r="Q95" s="40">
        <f t="shared" si="2"/>
        <v>16.66666667</v>
      </c>
      <c r="R95" s="40">
        <f t="shared" si="3"/>
        <v>0.6</v>
      </c>
      <c r="S95" s="97">
        <v>0.0</v>
      </c>
      <c r="T95" s="98">
        <f t="shared" si="4"/>
        <v>0.6</v>
      </c>
      <c r="U95" s="98">
        <f t="shared" si="5"/>
        <v>0.05</v>
      </c>
      <c r="V95" s="98">
        <f t="shared" si="6"/>
        <v>0.6</v>
      </c>
      <c r="W95" s="98">
        <f t="shared" si="7"/>
        <v>0.6</v>
      </c>
      <c r="Y95" s="27">
        <v>0.0</v>
      </c>
    </row>
    <row r="96" ht="15.75" customHeight="1">
      <c r="A96" s="27" t="s">
        <v>26</v>
      </c>
      <c r="B96" s="27" t="s">
        <v>22</v>
      </c>
      <c r="C96" s="27" t="s">
        <v>47</v>
      </c>
      <c r="D96" s="27">
        <v>3932.0</v>
      </c>
      <c r="E96" s="27" t="s">
        <v>333</v>
      </c>
      <c r="F96" s="27">
        <v>4.0</v>
      </c>
      <c r="G96" s="27">
        <v>3.06</v>
      </c>
      <c r="H96" s="27">
        <v>0.97</v>
      </c>
      <c r="I96" s="27">
        <v>10.0</v>
      </c>
      <c r="J96" s="27">
        <v>10.0</v>
      </c>
      <c r="K96" s="27">
        <v>12.0</v>
      </c>
      <c r="L96" s="27">
        <v>1.0</v>
      </c>
      <c r="M96" s="27">
        <v>120.3192</v>
      </c>
      <c r="N96" s="27">
        <v>1.11111111111111</v>
      </c>
      <c r="O96" s="27">
        <v>518.70944</v>
      </c>
      <c r="P96" s="96">
        <f t="shared" si="1"/>
        <v>520</v>
      </c>
      <c r="Q96" s="40">
        <f t="shared" si="2"/>
        <v>43.33333333</v>
      </c>
      <c r="R96" s="40">
        <f t="shared" si="3"/>
        <v>0.52</v>
      </c>
      <c r="S96" s="97">
        <v>0.0</v>
      </c>
      <c r="T96" s="98">
        <f t="shared" si="4"/>
        <v>0.52</v>
      </c>
      <c r="U96" s="98">
        <f t="shared" si="5"/>
        <v>0.04333333333</v>
      </c>
      <c r="V96" s="98">
        <f t="shared" si="6"/>
        <v>0.52</v>
      </c>
      <c r="W96" s="98">
        <f t="shared" si="7"/>
        <v>0.52</v>
      </c>
      <c r="Y96" s="27">
        <v>0.0</v>
      </c>
    </row>
    <row r="97" ht="15.75" customHeight="1">
      <c r="A97" s="27" t="s">
        <v>26</v>
      </c>
      <c r="B97" s="27" t="s">
        <v>22</v>
      </c>
      <c r="C97" s="27" t="s">
        <v>48</v>
      </c>
      <c r="D97" s="27">
        <v>18234.0</v>
      </c>
      <c r="E97" s="27" t="s">
        <v>15</v>
      </c>
      <c r="F97" s="27">
        <v>3.0</v>
      </c>
      <c r="G97" s="27">
        <v>3.06</v>
      </c>
      <c r="H97" s="27">
        <v>0.95</v>
      </c>
      <c r="I97" s="27">
        <v>4.0</v>
      </c>
      <c r="J97" s="27">
        <v>5.0</v>
      </c>
      <c r="K97" s="27">
        <v>12.0</v>
      </c>
      <c r="L97" s="27">
        <v>3.0</v>
      </c>
      <c r="M97" s="27">
        <v>557.9604</v>
      </c>
      <c r="N97" s="27">
        <v>1.05263157894736</v>
      </c>
      <c r="O97" s="27">
        <v>1673.88119999999</v>
      </c>
      <c r="P97" s="96">
        <f t="shared" si="1"/>
        <v>1676</v>
      </c>
      <c r="Q97" s="40">
        <f t="shared" si="2"/>
        <v>139.6666667</v>
      </c>
      <c r="R97" s="40">
        <f t="shared" si="3"/>
        <v>5.028</v>
      </c>
      <c r="S97" s="97">
        <v>0.0</v>
      </c>
      <c r="T97" s="98">
        <f t="shared" si="4"/>
        <v>5.028</v>
      </c>
      <c r="U97" s="98">
        <f t="shared" si="5"/>
        <v>0.419</v>
      </c>
      <c r="V97" s="98">
        <f t="shared" si="6"/>
        <v>5.028</v>
      </c>
      <c r="W97" s="98">
        <f t="shared" si="7"/>
        <v>5.028</v>
      </c>
      <c r="Y97" s="27">
        <v>0.0</v>
      </c>
    </row>
    <row r="98" ht="15.75" customHeight="1">
      <c r="A98" s="27" t="s">
        <v>26</v>
      </c>
      <c r="B98" s="27" t="s">
        <v>22</v>
      </c>
      <c r="C98" s="27" t="s">
        <v>49</v>
      </c>
      <c r="D98" s="27">
        <v>5443.0</v>
      </c>
      <c r="E98" s="27" t="s">
        <v>334</v>
      </c>
      <c r="F98" s="27">
        <v>1.0</v>
      </c>
      <c r="G98" s="27">
        <v>3.06</v>
      </c>
      <c r="H98" s="27">
        <v>0.9</v>
      </c>
      <c r="I98" s="27">
        <v>10.0</v>
      </c>
      <c r="J98" s="27">
        <v>10.0</v>
      </c>
      <c r="K98" s="27">
        <v>12.0</v>
      </c>
      <c r="L98" s="27">
        <v>3.6</v>
      </c>
      <c r="M98" s="27">
        <v>166.5558</v>
      </c>
      <c r="N98" s="27">
        <v>1.11111111111111</v>
      </c>
      <c r="O98" s="27">
        <v>166.5558</v>
      </c>
      <c r="P98" s="96">
        <f t="shared" si="1"/>
        <v>170</v>
      </c>
      <c r="Q98" s="40">
        <f t="shared" si="2"/>
        <v>14.16666667</v>
      </c>
      <c r="R98" s="40">
        <f t="shared" si="3"/>
        <v>0.612</v>
      </c>
      <c r="S98" s="97">
        <v>0.0</v>
      </c>
      <c r="T98" s="98">
        <f t="shared" si="4"/>
        <v>0.612</v>
      </c>
      <c r="U98" s="98">
        <f t="shared" si="5"/>
        <v>0.051</v>
      </c>
      <c r="V98" s="98">
        <f t="shared" si="6"/>
        <v>0.612</v>
      </c>
      <c r="W98" s="98">
        <f t="shared" si="7"/>
        <v>0.612</v>
      </c>
      <c r="Y98" s="27">
        <v>3.0</v>
      </c>
    </row>
    <row r="99" ht="15.75" customHeight="1">
      <c r="A99" s="27" t="s">
        <v>26</v>
      </c>
      <c r="B99" s="27" t="s">
        <v>22</v>
      </c>
      <c r="C99" s="27" t="s">
        <v>50</v>
      </c>
      <c r="D99" s="27">
        <v>11238.0</v>
      </c>
      <c r="E99" s="27" t="s">
        <v>11</v>
      </c>
      <c r="F99" s="27">
        <v>1.0</v>
      </c>
      <c r="G99" s="27">
        <v>3.08</v>
      </c>
      <c r="H99" s="27">
        <v>0.9</v>
      </c>
      <c r="I99" s="27">
        <v>10.0</v>
      </c>
      <c r="J99" s="27">
        <v>10.0</v>
      </c>
      <c r="K99" s="27">
        <v>12.0</v>
      </c>
      <c r="L99" s="27">
        <v>4.4</v>
      </c>
      <c r="M99" s="27">
        <v>346.1304</v>
      </c>
      <c r="N99" s="27">
        <v>1.11111111111111</v>
      </c>
      <c r="O99" s="27">
        <v>346.1304</v>
      </c>
      <c r="P99" s="96">
        <f t="shared" si="1"/>
        <v>350</v>
      </c>
      <c r="Q99" s="40">
        <f t="shared" si="2"/>
        <v>29.16666667</v>
      </c>
      <c r="R99" s="40">
        <f t="shared" si="3"/>
        <v>1.54</v>
      </c>
      <c r="S99" s="97">
        <v>0.0</v>
      </c>
      <c r="T99" s="98">
        <f t="shared" si="4"/>
        <v>1.54</v>
      </c>
      <c r="U99" s="98">
        <f t="shared" si="5"/>
        <v>0.1283333333</v>
      </c>
      <c r="V99" s="98">
        <f t="shared" si="6"/>
        <v>1.54</v>
      </c>
      <c r="W99" s="98">
        <f t="shared" si="7"/>
        <v>1.54</v>
      </c>
      <c r="Y99" s="27">
        <v>0.0</v>
      </c>
    </row>
    <row r="100" ht="15.75" customHeight="1">
      <c r="A100" s="27" t="s">
        <v>26</v>
      </c>
      <c r="B100" s="27" t="s">
        <v>22</v>
      </c>
      <c r="C100" s="27" t="s">
        <v>51</v>
      </c>
      <c r="D100" s="27">
        <v>6534.0</v>
      </c>
      <c r="E100" s="27" t="s">
        <v>21</v>
      </c>
      <c r="F100" s="27">
        <v>2.0</v>
      </c>
      <c r="G100" s="27">
        <v>1.26</v>
      </c>
      <c r="H100" s="27">
        <v>0.9</v>
      </c>
      <c r="I100" s="27">
        <v>1.0</v>
      </c>
      <c r="J100" s="27">
        <v>5.0</v>
      </c>
      <c r="K100" s="27">
        <v>12.0</v>
      </c>
      <c r="L100" s="27">
        <v>15.0</v>
      </c>
      <c r="M100" s="27">
        <v>82.3284</v>
      </c>
      <c r="N100" s="27">
        <v>1.05263157894736</v>
      </c>
      <c r="O100" s="27">
        <v>155.990652631578</v>
      </c>
      <c r="P100" s="96">
        <f t="shared" si="1"/>
        <v>156</v>
      </c>
      <c r="Q100" s="40">
        <f t="shared" si="2"/>
        <v>13</v>
      </c>
      <c r="R100" s="40">
        <f t="shared" si="3"/>
        <v>2.34</v>
      </c>
      <c r="S100" s="97">
        <v>0.0</v>
      </c>
      <c r="T100" s="98">
        <f t="shared" si="4"/>
        <v>2.34</v>
      </c>
      <c r="U100" s="98">
        <f t="shared" si="5"/>
        <v>0.195</v>
      </c>
      <c r="V100" s="98">
        <f t="shared" si="6"/>
        <v>2.34</v>
      </c>
      <c r="W100" s="98">
        <f t="shared" si="7"/>
        <v>2.34</v>
      </c>
      <c r="Y100" s="27">
        <v>0.0</v>
      </c>
    </row>
    <row r="101" ht="15.75" customHeight="1">
      <c r="A101" s="27" t="s">
        <v>26</v>
      </c>
      <c r="B101" s="27" t="s">
        <v>22</v>
      </c>
      <c r="C101" s="27" t="s">
        <v>52</v>
      </c>
      <c r="D101" s="27">
        <v>5197.0</v>
      </c>
      <c r="E101" s="27" t="s">
        <v>12</v>
      </c>
      <c r="F101" s="27">
        <v>1.0</v>
      </c>
      <c r="G101" s="27">
        <v>3.08</v>
      </c>
      <c r="H101" s="27">
        <v>1.0</v>
      </c>
      <c r="I101" s="27">
        <v>20.0</v>
      </c>
      <c r="J101" s="27">
        <v>50.0</v>
      </c>
      <c r="K101" s="27">
        <v>12.0</v>
      </c>
      <c r="L101" s="27">
        <v>1.2</v>
      </c>
      <c r="M101" s="27">
        <v>160.0676</v>
      </c>
      <c r="N101" s="27">
        <v>2.0</v>
      </c>
      <c r="O101" s="27">
        <v>320.1352</v>
      </c>
      <c r="P101" s="96">
        <f t="shared" si="1"/>
        <v>340</v>
      </c>
      <c r="Q101" s="40">
        <f t="shared" si="2"/>
        <v>28.33333333</v>
      </c>
      <c r="R101" s="40">
        <f t="shared" si="3"/>
        <v>0.408</v>
      </c>
      <c r="S101" s="97">
        <v>0.0</v>
      </c>
      <c r="T101" s="98">
        <f t="shared" si="4"/>
        <v>0.408</v>
      </c>
      <c r="U101" s="98">
        <f t="shared" si="5"/>
        <v>0.034</v>
      </c>
      <c r="V101" s="98">
        <f t="shared" si="6"/>
        <v>0.408</v>
      </c>
      <c r="W101" s="98">
        <f t="shared" si="7"/>
        <v>0.408</v>
      </c>
      <c r="Y101" s="27">
        <v>0.7</v>
      </c>
    </row>
    <row r="102" ht="15.75" customHeight="1">
      <c r="A102" s="27" t="s">
        <v>26</v>
      </c>
      <c r="B102" s="27" t="s">
        <v>22</v>
      </c>
      <c r="C102" s="27" t="s">
        <v>53</v>
      </c>
      <c r="D102" s="27">
        <v>3531.0</v>
      </c>
      <c r="E102" s="27" t="s">
        <v>14</v>
      </c>
      <c r="F102" s="27">
        <v>3.0</v>
      </c>
      <c r="G102" s="27">
        <v>3.06</v>
      </c>
      <c r="H102" s="27">
        <v>0.95</v>
      </c>
      <c r="I102" s="27">
        <v>10.0</v>
      </c>
      <c r="J102" s="27">
        <v>10.0</v>
      </c>
      <c r="K102" s="27">
        <v>12.0</v>
      </c>
      <c r="L102" s="27">
        <v>7.8</v>
      </c>
      <c r="M102" s="27">
        <v>108.0486</v>
      </c>
      <c r="N102" s="27">
        <v>1.11111111111111</v>
      </c>
      <c r="O102" s="27">
        <v>342.1539</v>
      </c>
      <c r="P102" s="96">
        <f t="shared" si="1"/>
        <v>350</v>
      </c>
      <c r="Q102" s="40">
        <f t="shared" si="2"/>
        <v>29.16666667</v>
      </c>
      <c r="R102" s="40">
        <f t="shared" si="3"/>
        <v>2.73</v>
      </c>
      <c r="S102" s="97">
        <v>0.0</v>
      </c>
      <c r="T102" s="98">
        <f t="shared" si="4"/>
        <v>2.73</v>
      </c>
      <c r="U102" s="98">
        <f t="shared" si="5"/>
        <v>0.2275</v>
      </c>
      <c r="V102" s="98">
        <f t="shared" si="6"/>
        <v>2.73</v>
      </c>
      <c r="W102" s="98">
        <f t="shared" si="7"/>
        <v>2.73</v>
      </c>
      <c r="Y102" s="27">
        <v>0.0</v>
      </c>
    </row>
    <row r="103" ht="15.75" customHeight="1">
      <c r="A103" s="27" t="s">
        <v>26</v>
      </c>
      <c r="B103" s="27" t="s">
        <v>22</v>
      </c>
      <c r="C103" s="27" t="s">
        <v>54</v>
      </c>
      <c r="D103" s="27">
        <v>2402.0</v>
      </c>
      <c r="E103" s="27" t="s">
        <v>330</v>
      </c>
      <c r="F103" s="27">
        <v>1.0</v>
      </c>
      <c r="G103" s="27">
        <v>3.06</v>
      </c>
      <c r="H103" s="27">
        <v>0.95</v>
      </c>
      <c r="I103" s="27">
        <v>5.0</v>
      </c>
      <c r="J103" s="27">
        <v>5.0</v>
      </c>
      <c r="K103" s="27">
        <v>12.0</v>
      </c>
      <c r="L103" s="27">
        <v>4.4</v>
      </c>
      <c r="M103" s="27">
        <v>73.5012</v>
      </c>
      <c r="N103" s="27">
        <v>1.05263157894736</v>
      </c>
      <c r="O103" s="27">
        <v>73.5011999999999</v>
      </c>
      <c r="P103" s="96">
        <f t="shared" si="1"/>
        <v>75</v>
      </c>
      <c r="Q103" s="40">
        <f t="shared" si="2"/>
        <v>6.25</v>
      </c>
      <c r="R103" s="40">
        <f t="shared" si="3"/>
        <v>0.33</v>
      </c>
      <c r="S103" s="97">
        <v>0.0</v>
      </c>
      <c r="T103" s="98">
        <f t="shared" si="4"/>
        <v>0.33</v>
      </c>
      <c r="U103" s="98">
        <f t="shared" si="5"/>
        <v>0.0275</v>
      </c>
      <c r="V103" s="98">
        <f t="shared" si="6"/>
        <v>0.33</v>
      </c>
      <c r="W103" s="98">
        <f t="shared" si="7"/>
        <v>0.33</v>
      </c>
      <c r="Y103" s="27">
        <v>0.0</v>
      </c>
    </row>
    <row r="104" ht="15.75" customHeight="1">
      <c r="A104" s="27" t="s">
        <v>26</v>
      </c>
      <c r="B104" s="27" t="s">
        <v>22</v>
      </c>
      <c r="C104" s="27" t="s">
        <v>55</v>
      </c>
      <c r="D104" s="27">
        <v>1160.0</v>
      </c>
      <c r="E104" s="27" t="s">
        <v>331</v>
      </c>
      <c r="F104" s="27">
        <v>2.0</v>
      </c>
      <c r="G104" s="27">
        <v>3.06</v>
      </c>
      <c r="H104" s="27">
        <v>0.9</v>
      </c>
      <c r="I104" s="27">
        <v>10.0</v>
      </c>
      <c r="J104" s="27">
        <v>25.0</v>
      </c>
      <c r="K104" s="27">
        <v>12.0</v>
      </c>
      <c r="L104" s="27">
        <v>5.2</v>
      </c>
      <c r="M104" s="27">
        <v>35.496</v>
      </c>
      <c r="N104" s="27">
        <v>1.33333333333333</v>
      </c>
      <c r="O104" s="27">
        <v>85.1904</v>
      </c>
      <c r="P104" s="96">
        <f t="shared" si="1"/>
        <v>90</v>
      </c>
      <c r="Q104" s="40">
        <f t="shared" si="2"/>
        <v>7.5</v>
      </c>
      <c r="R104" s="40">
        <f t="shared" si="3"/>
        <v>0.468</v>
      </c>
      <c r="S104" s="97">
        <v>0.0</v>
      </c>
      <c r="T104" s="98">
        <f t="shared" si="4"/>
        <v>0.468</v>
      </c>
      <c r="U104" s="98">
        <f t="shared" si="5"/>
        <v>0.039</v>
      </c>
      <c r="V104" s="98">
        <f t="shared" si="6"/>
        <v>0.468</v>
      </c>
      <c r="W104" s="98">
        <f t="shared" si="7"/>
        <v>0.468</v>
      </c>
      <c r="Y104" s="27">
        <v>7.0</v>
      </c>
    </row>
    <row r="105" ht="15.75" customHeight="1">
      <c r="A105" s="27" t="s">
        <v>26</v>
      </c>
      <c r="B105" s="27" t="s">
        <v>22</v>
      </c>
      <c r="C105" s="27" t="s">
        <v>56</v>
      </c>
      <c r="D105" s="27">
        <v>3585.0</v>
      </c>
      <c r="E105" s="27" t="s">
        <v>332</v>
      </c>
      <c r="F105" s="27">
        <v>2.0</v>
      </c>
      <c r="G105" s="27">
        <v>3.06</v>
      </c>
      <c r="H105" s="27">
        <v>0.95</v>
      </c>
      <c r="I105" s="27">
        <v>1.0</v>
      </c>
      <c r="J105" s="27">
        <v>5.0</v>
      </c>
      <c r="K105" s="27">
        <v>12.0</v>
      </c>
      <c r="L105" s="27">
        <v>17.1</v>
      </c>
      <c r="M105" s="27">
        <v>109.701</v>
      </c>
      <c r="N105" s="27">
        <v>1.05263157894736</v>
      </c>
      <c r="O105" s="27">
        <v>219.402</v>
      </c>
      <c r="P105" s="96">
        <f t="shared" si="1"/>
        <v>220</v>
      </c>
      <c r="Q105" s="40">
        <f t="shared" si="2"/>
        <v>18.33333333</v>
      </c>
      <c r="R105" s="40">
        <f t="shared" si="3"/>
        <v>3.762</v>
      </c>
      <c r="S105" s="97">
        <v>0.0</v>
      </c>
      <c r="T105" s="98">
        <f t="shared" si="4"/>
        <v>3.762</v>
      </c>
      <c r="U105" s="98">
        <f t="shared" si="5"/>
        <v>0.3135</v>
      </c>
      <c r="V105" s="98">
        <f t="shared" si="6"/>
        <v>3.762</v>
      </c>
      <c r="W105" s="98">
        <f t="shared" si="7"/>
        <v>3.762</v>
      </c>
      <c r="Y105" s="27">
        <v>0.0</v>
      </c>
    </row>
    <row r="106" ht="15.75" customHeight="1">
      <c r="A106" s="27" t="s">
        <v>26</v>
      </c>
      <c r="B106" s="27" t="s">
        <v>22</v>
      </c>
      <c r="C106" s="27" t="s">
        <v>57</v>
      </c>
      <c r="D106" s="27">
        <v>7893.0</v>
      </c>
      <c r="E106" s="27" t="s">
        <v>20</v>
      </c>
      <c r="F106" s="27">
        <v>2.0</v>
      </c>
      <c r="G106" s="27">
        <v>3.06</v>
      </c>
      <c r="H106" s="27">
        <v>0.9</v>
      </c>
      <c r="I106" s="27">
        <v>10.0</v>
      </c>
      <c r="J106" s="27">
        <v>25.0</v>
      </c>
      <c r="K106" s="27">
        <v>12.0</v>
      </c>
      <c r="L106" s="27">
        <v>3.0</v>
      </c>
      <c r="M106" s="27">
        <v>241.5258</v>
      </c>
      <c r="N106" s="27">
        <v>1.33333333333333</v>
      </c>
      <c r="O106" s="27">
        <v>579.66192</v>
      </c>
      <c r="P106" s="96">
        <f t="shared" si="1"/>
        <v>580</v>
      </c>
      <c r="Q106" s="40">
        <f t="shared" si="2"/>
        <v>48.33333333</v>
      </c>
      <c r="R106" s="40">
        <f t="shared" si="3"/>
        <v>1.74</v>
      </c>
      <c r="S106" s="97">
        <v>0.0</v>
      </c>
      <c r="T106" s="98">
        <f t="shared" si="4"/>
        <v>1.74</v>
      </c>
      <c r="U106" s="98">
        <f t="shared" si="5"/>
        <v>0.145</v>
      </c>
      <c r="V106" s="98">
        <f t="shared" si="6"/>
        <v>1.74</v>
      </c>
      <c r="W106" s="98">
        <f t="shared" si="7"/>
        <v>1.74</v>
      </c>
      <c r="Y106" s="27">
        <v>0.0</v>
      </c>
    </row>
    <row r="107" ht="15.75" customHeight="1">
      <c r="A107" s="27" t="s">
        <v>26</v>
      </c>
      <c r="B107" s="27" t="s">
        <v>22</v>
      </c>
      <c r="C107" s="27" t="s">
        <v>58</v>
      </c>
      <c r="D107" s="27">
        <v>7235.0</v>
      </c>
      <c r="E107" s="27" t="s">
        <v>333</v>
      </c>
      <c r="F107" s="27">
        <v>4.0</v>
      </c>
      <c r="G107" s="27">
        <v>3.06</v>
      </c>
      <c r="H107" s="27">
        <v>0.97</v>
      </c>
      <c r="I107" s="27">
        <v>10.0</v>
      </c>
      <c r="J107" s="27">
        <v>10.0</v>
      </c>
      <c r="K107" s="27">
        <v>12.0</v>
      </c>
      <c r="L107" s="27">
        <v>1.0</v>
      </c>
      <c r="M107" s="27">
        <v>221.391</v>
      </c>
      <c r="N107" s="27">
        <v>1.11111111111111</v>
      </c>
      <c r="O107" s="27">
        <v>954.4412</v>
      </c>
      <c r="P107" s="96">
        <f t="shared" si="1"/>
        <v>960</v>
      </c>
      <c r="Q107" s="40">
        <f t="shared" si="2"/>
        <v>80</v>
      </c>
      <c r="R107" s="40">
        <f t="shared" si="3"/>
        <v>0.96</v>
      </c>
      <c r="S107" s="97">
        <v>0.0</v>
      </c>
      <c r="T107" s="98">
        <f t="shared" si="4"/>
        <v>0.96</v>
      </c>
      <c r="U107" s="98">
        <f t="shared" si="5"/>
        <v>0.08</v>
      </c>
      <c r="V107" s="98">
        <f t="shared" si="6"/>
        <v>0.96</v>
      </c>
      <c r="W107" s="98">
        <f t="shared" si="7"/>
        <v>0.96</v>
      </c>
      <c r="Y107" s="27">
        <v>0.0</v>
      </c>
    </row>
    <row r="108" ht="15.75" customHeight="1">
      <c r="A108" s="27" t="s">
        <v>26</v>
      </c>
      <c r="B108" s="27" t="s">
        <v>22</v>
      </c>
      <c r="C108" s="27" t="s">
        <v>59</v>
      </c>
      <c r="D108" s="27">
        <v>12295.0</v>
      </c>
      <c r="E108" s="27" t="s">
        <v>15</v>
      </c>
      <c r="F108" s="27">
        <v>3.0</v>
      </c>
      <c r="G108" s="27">
        <v>3.06</v>
      </c>
      <c r="H108" s="27">
        <v>0.95</v>
      </c>
      <c r="I108" s="27">
        <v>4.0</v>
      </c>
      <c r="J108" s="27">
        <v>5.0</v>
      </c>
      <c r="K108" s="27">
        <v>12.0</v>
      </c>
      <c r="L108" s="27">
        <v>3.0</v>
      </c>
      <c r="M108" s="27">
        <v>376.227</v>
      </c>
      <c r="N108" s="27">
        <v>1.05263157894736</v>
      </c>
      <c r="O108" s="27">
        <v>1128.68099999999</v>
      </c>
      <c r="P108" s="96">
        <f t="shared" si="1"/>
        <v>1132</v>
      </c>
      <c r="Q108" s="40">
        <f t="shared" si="2"/>
        <v>94.33333333</v>
      </c>
      <c r="R108" s="40">
        <f t="shared" si="3"/>
        <v>3.396</v>
      </c>
      <c r="S108" s="97">
        <v>0.0</v>
      </c>
      <c r="T108" s="98">
        <f t="shared" si="4"/>
        <v>3.396</v>
      </c>
      <c r="U108" s="98">
        <f t="shared" si="5"/>
        <v>0.283</v>
      </c>
      <c r="V108" s="98">
        <f t="shared" si="6"/>
        <v>3.396</v>
      </c>
      <c r="W108" s="98">
        <f t="shared" si="7"/>
        <v>3.396</v>
      </c>
      <c r="Y108" s="27">
        <v>0.0</v>
      </c>
    </row>
    <row r="109" ht="15.75" customHeight="1">
      <c r="A109" s="27" t="s">
        <v>26</v>
      </c>
      <c r="B109" s="27" t="s">
        <v>22</v>
      </c>
      <c r="C109" s="27" t="s">
        <v>60</v>
      </c>
      <c r="D109" s="27">
        <v>1437.0</v>
      </c>
      <c r="E109" s="27" t="s">
        <v>334</v>
      </c>
      <c r="F109" s="27">
        <v>1.0</v>
      </c>
      <c r="G109" s="27">
        <v>3.06</v>
      </c>
      <c r="H109" s="27">
        <v>0.9</v>
      </c>
      <c r="I109" s="27">
        <v>10.0</v>
      </c>
      <c r="J109" s="27">
        <v>10.0</v>
      </c>
      <c r="K109" s="27">
        <v>12.0</v>
      </c>
      <c r="L109" s="27">
        <v>3.6</v>
      </c>
      <c r="M109" s="27">
        <v>43.9722</v>
      </c>
      <c r="N109" s="27">
        <v>1.11111111111111</v>
      </c>
      <c r="O109" s="27">
        <v>43.9722</v>
      </c>
      <c r="P109" s="96">
        <f t="shared" si="1"/>
        <v>50</v>
      </c>
      <c r="Q109" s="40">
        <f t="shared" si="2"/>
        <v>4.166666667</v>
      </c>
      <c r="R109" s="40">
        <f t="shared" si="3"/>
        <v>0.18</v>
      </c>
      <c r="S109" s="97">
        <v>0.0</v>
      </c>
      <c r="T109" s="98">
        <f t="shared" si="4"/>
        <v>0.18</v>
      </c>
      <c r="U109" s="98">
        <f t="shared" si="5"/>
        <v>0.015</v>
      </c>
      <c r="V109" s="98">
        <f t="shared" si="6"/>
        <v>0.18</v>
      </c>
      <c r="W109" s="98">
        <f t="shared" si="7"/>
        <v>0.18</v>
      </c>
      <c r="Y109" s="27">
        <v>3.0</v>
      </c>
    </row>
    <row r="110" ht="15.75" customHeight="1">
      <c r="A110" s="27" t="s">
        <v>26</v>
      </c>
      <c r="B110" s="27" t="s">
        <v>22</v>
      </c>
      <c r="C110" s="27" t="s">
        <v>61</v>
      </c>
      <c r="D110" s="27">
        <v>207969.0</v>
      </c>
      <c r="E110" s="27" t="s">
        <v>11</v>
      </c>
      <c r="F110" s="27">
        <v>1.0</v>
      </c>
      <c r="G110" s="27">
        <v>3.08</v>
      </c>
      <c r="H110" s="27">
        <v>0.9</v>
      </c>
      <c r="I110" s="27">
        <v>10.0</v>
      </c>
      <c r="J110" s="27">
        <v>10.0</v>
      </c>
      <c r="K110" s="27">
        <v>12.0</v>
      </c>
      <c r="L110" s="27">
        <v>4.4</v>
      </c>
      <c r="M110" s="27">
        <v>6405.4452</v>
      </c>
      <c r="N110" s="27">
        <v>1.11111111111111</v>
      </c>
      <c r="O110" s="27">
        <v>6405.4452</v>
      </c>
      <c r="P110" s="96">
        <f t="shared" si="1"/>
        <v>6410</v>
      </c>
      <c r="Q110" s="40">
        <f t="shared" si="2"/>
        <v>534.1666667</v>
      </c>
      <c r="R110" s="40">
        <f t="shared" si="3"/>
        <v>28.204</v>
      </c>
      <c r="S110" s="97">
        <v>0.0</v>
      </c>
      <c r="T110" s="98">
        <f t="shared" si="4"/>
        <v>28.204</v>
      </c>
      <c r="U110" s="98">
        <f t="shared" si="5"/>
        <v>2.350333333</v>
      </c>
      <c r="V110" s="98">
        <f t="shared" si="6"/>
        <v>28.204</v>
      </c>
      <c r="W110" s="98">
        <f t="shared" si="7"/>
        <v>28.204</v>
      </c>
      <c r="Y110" s="27">
        <v>0.0</v>
      </c>
    </row>
    <row r="111" ht="15.75" customHeight="1">
      <c r="A111" s="27" t="s">
        <v>26</v>
      </c>
      <c r="B111" s="27" t="s">
        <v>10</v>
      </c>
      <c r="C111" s="27" t="s">
        <v>62</v>
      </c>
      <c r="D111" s="27">
        <v>6763.0</v>
      </c>
      <c r="E111" s="27" t="s">
        <v>21</v>
      </c>
      <c r="F111" s="27">
        <v>2.0</v>
      </c>
      <c r="G111" s="27">
        <v>1.26</v>
      </c>
      <c r="H111" s="27">
        <v>0.9</v>
      </c>
      <c r="I111" s="27">
        <v>1.0</v>
      </c>
      <c r="J111" s="27">
        <v>5.0</v>
      </c>
      <c r="K111" s="27">
        <v>12.0</v>
      </c>
      <c r="L111" s="27">
        <v>15.0</v>
      </c>
      <c r="M111" s="27">
        <v>85.2137999999999</v>
      </c>
      <c r="N111" s="27">
        <v>1.05263157894736</v>
      </c>
      <c r="O111" s="27">
        <v>161.457726315789</v>
      </c>
      <c r="P111" s="96">
        <f t="shared" si="1"/>
        <v>162</v>
      </c>
      <c r="Q111" s="40">
        <f t="shared" si="2"/>
        <v>13.5</v>
      </c>
      <c r="R111" s="40">
        <f t="shared" si="3"/>
        <v>2.43</v>
      </c>
      <c r="S111" s="97">
        <v>0.0</v>
      </c>
      <c r="T111" s="98">
        <f t="shared" si="4"/>
        <v>2.43</v>
      </c>
      <c r="U111" s="98">
        <f t="shared" si="5"/>
        <v>0.2025</v>
      </c>
      <c r="V111" s="98">
        <f t="shared" si="6"/>
        <v>2.43</v>
      </c>
      <c r="W111" s="98">
        <f t="shared" si="7"/>
        <v>2.43</v>
      </c>
      <c r="Y111" s="27">
        <v>0.0</v>
      </c>
    </row>
    <row r="112" ht="15.75" customHeight="1">
      <c r="A112" s="27" t="s">
        <v>26</v>
      </c>
      <c r="B112" s="27" t="s">
        <v>10</v>
      </c>
      <c r="C112" s="27" t="s">
        <v>63</v>
      </c>
      <c r="D112" s="27">
        <v>4624.0</v>
      </c>
      <c r="E112" s="27" t="s">
        <v>12</v>
      </c>
      <c r="F112" s="27">
        <v>1.0</v>
      </c>
      <c r="G112" s="27">
        <v>3.08</v>
      </c>
      <c r="H112" s="27">
        <v>1.0</v>
      </c>
      <c r="I112" s="27">
        <v>20.0</v>
      </c>
      <c r="J112" s="27">
        <v>50.0</v>
      </c>
      <c r="K112" s="27">
        <v>12.0</v>
      </c>
      <c r="L112" s="27">
        <v>1.2</v>
      </c>
      <c r="M112" s="27">
        <v>142.4192</v>
      </c>
      <c r="N112" s="27">
        <v>2.0</v>
      </c>
      <c r="O112" s="27">
        <v>284.8384</v>
      </c>
      <c r="P112" s="96">
        <f t="shared" si="1"/>
        <v>300</v>
      </c>
      <c r="Q112" s="40">
        <f t="shared" si="2"/>
        <v>25</v>
      </c>
      <c r="R112" s="40">
        <f t="shared" si="3"/>
        <v>0.36</v>
      </c>
      <c r="S112" s="97">
        <v>0.0</v>
      </c>
      <c r="T112" s="98">
        <f t="shared" si="4"/>
        <v>0.36</v>
      </c>
      <c r="U112" s="98">
        <f t="shared" si="5"/>
        <v>0.03</v>
      </c>
      <c r="V112" s="98">
        <f t="shared" si="6"/>
        <v>0.36</v>
      </c>
      <c r="W112" s="98">
        <f t="shared" si="7"/>
        <v>0.36</v>
      </c>
      <c r="Y112" s="27">
        <v>0.7</v>
      </c>
    </row>
    <row r="113" ht="15.75" customHeight="1">
      <c r="A113" s="27" t="s">
        <v>26</v>
      </c>
      <c r="B113" s="27" t="s">
        <v>10</v>
      </c>
      <c r="C113" s="27" t="s">
        <v>64</v>
      </c>
      <c r="D113" s="27">
        <v>4627.0</v>
      </c>
      <c r="E113" s="27" t="s">
        <v>14</v>
      </c>
      <c r="F113" s="27">
        <v>3.0</v>
      </c>
      <c r="G113" s="27">
        <v>3.06</v>
      </c>
      <c r="H113" s="27">
        <v>0.95</v>
      </c>
      <c r="I113" s="27">
        <v>10.0</v>
      </c>
      <c r="J113" s="27">
        <v>10.0</v>
      </c>
      <c r="K113" s="27">
        <v>12.0</v>
      </c>
      <c r="L113" s="27">
        <v>7.8</v>
      </c>
      <c r="M113" s="27">
        <v>141.5862</v>
      </c>
      <c r="N113" s="27">
        <v>1.11111111111111</v>
      </c>
      <c r="O113" s="27">
        <v>448.3563</v>
      </c>
      <c r="P113" s="96">
        <f t="shared" si="1"/>
        <v>450</v>
      </c>
      <c r="Q113" s="40">
        <f t="shared" si="2"/>
        <v>37.5</v>
      </c>
      <c r="R113" s="40">
        <f t="shared" si="3"/>
        <v>3.51</v>
      </c>
      <c r="S113" s="97">
        <v>0.0</v>
      </c>
      <c r="T113" s="98">
        <f t="shared" si="4"/>
        <v>3.51</v>
      </c>
      <c r="U113" s="98">
        <f t="shared" si="5"/>
        <v>0.2925</v>
      </c>
      <c r="V113" s="98">
        <f t="shared" si="6"/>
        <v>3.51</v>
      </c>
      <c r="W113" s="98">
        <f t="shared" si="7"/>
        <v>3.51</v>
      </c>
      <c r="Y113" s="27">
        <v>0.0</v>
      </c>
    </row>
    <row r="114" ht="15.75" customHeight="1">
      <c r="A114" s="27" t="s">
        <v>26</v>
      </c>
      <c r="B114" s="27" t="s">
        <v>10</v>
      </c>
      <c r="C114" s="27" t="s">
        <v>65</v>
      </c>
      <c r="D114" s="27">
        <v>3526.0</v>
      </c>
      <c r="E114" s="27" t="s">
        <v>330</v>
      </c>
      <c r="F114" s="27">
        <v>1.0</v>
      </c>
      <c r="G114" s="27">
        <v>3.06</v>
      </c>
      <c r="H114" s="27">
        <v>0.95</v>
      </c>
      <c r="I114" s="27">
        <v>5.0</v>
      </c>
      <c r="J114" s="27">
        <v>5.0</v>
      </c>
      <c r="K114" s="27">
        <v>12.0</v>
      </c>
      <c r="L114" s="27">
        <v>4.4</v>
      </c>
      <c r="M114" s="27">
        <v>107.8956</v>
      </c>
      <c r="N114" s="27">
        <v>1.05263157894736</v>
      </c>
      <c r="O114" s="27">
        <v>107.895599999999</v>
      </c>
      <c r="P114" s="96">
        <f t="shared" si="1"/>
        <v>110</v>
      </c>
      <c r="Q114" s="40">
        <f t="shared" si="2"/>
        <v>9.166666667</v>
      </c>
      <c r="R114" s="40">
        <f t="shared" si="3"/>
        <v>0.484</v>
      </c>
      <c r="S114" s="97">
        <v>0.0</v>
      </c>
      <c r="T114" s="98">
        <f t="shared" si="4"/>
        <v>0.484</v>
      </c>
      <c r="U114" s="98">
        <f t="shared" si="5"/>
        <v>0.04033333333</v>
      </c>
      <c r="V114" s="98">
        <f t="shared" si="6"/>
        <v>0.484</v>
      </c>
      <c r="W114" s="98">
        <f t="shared" si="7"/>
        <v>0.484</v>
      </c>
      <c r="Y114" s="27">
        <v>0.0</v>
      </c>
    </row>
    <row r="115" ht="15.75" customHeight="1">
      <c r="A115" s="27" t="s">
        <v>26</v>
      </c>
      <c r="B115" s="27" t="s">
        <v>10</v>
      </c>
      <c r="C115" s="27" t="s">
        <v>66</v>
      </c>
      <c r="D115" s="27">
        <v>3565.0</v>
      </c>
      <c r="E115" s="27" t="s">
        <v>331</v>
      </c>
      <c r="F115" s="27">
        <v>2.0</v>
      </c>
      <c r="G115" s="27">
        <v>3.06</v>
      </c>
      <c r="H115" s="27">
        <v>0.9</v>
      </c>
      <c r="I115" s="27">
        <v>10.0</v>
      </c>
      <c r="J115" s="27">
        <v>25.0</v>
      </c>
      <c r="K115" s="27">
        <v>12.0</v>
      </c>
      <c r="L115" s="27">
        <v>5.2</v>
      </c>
      <c r="M115" s="27">
        <v>109.089</v>
      </c>
      <c r="N115" s="27">
        <v>1.33333333333333</v>
      </c>
      <c r="O115" s="27">
        <v>261.8136</v>
      </c>
      <c r="P115" s="96">
        <f t="shared" si="1"/>
        <v>270</v>
      </c>
      <c r="Q115" s="40">
        <f t="shared" si="2"/>
        <v>22.5</v>
      </c>
      <c r="R115" s="40">
        <f t="shared" si="3"/>
        <v>1.404</v>
      </c>
      <c r="S115" s="97">
        <v>0.0</v>
      </c>
      <c r="T115" s="98">
        <f t="shared" si="4"/>
        <v>1.404</v>
      </c>
      <c r="U115" s="98">
        <f t="shared" si="5"/>
        <v>0.117</v>
      </c>
      <c r="V115" s="98">
        <f t="shared" si="6"/>
        <v>1.404</v>
      </c>
      <c r="W115" s="98">
        <f t="shared" si="7"/>
        <v>1.404</v>
      </c>
      <c r="Y115" s="27">
        <v>7.0</v>
      </c>
    </row>
    <row r="116" ht="15.75" customHeight="1">
      <c r="A116" s="27" t="s">
        <v>26</v>
      </c>
      <c r="B116" s="27" t="s">
        <v>10</v>
      </c>
      <c r="C116" s="27" t="s">
        <v>67</v>
      </c>
      <c r="D116" s="27">
        <v>3617.0</v>
      </c>
      <c r="E116" s="27" t="s">
        <v>332</v>
      </c>
      <c r="F116" s="27">
        <v>2.0</v>
      </c>
      <c r="G116" s="27">
        <v>3.06</v>
      </c>
      <c r="H116" s="27">
        <v>0.95</v>
      </c>
      <c r="I116" s="27">
        <v>1.0</v>
      </c>
      <c r="J116" s="27">
        <v>5.0</v>
      </c>
      <c r="K116" s="27">
        <v>12.0</v>
      </c>
      <c r="L116" s="27">
        <v>17.1</v>
      </c>
      <c r="M116" s="27">
        <v>110.6802</v>
      </c>
      <c r="N116" s="27">
        <v>1.05263157894736</v>
      </c>
      <c r="O116" s="27">
        <v>221.360399999999</v>
      </c>
      <c r="P116" s="96">
        <f t="shared" si="1"/>
        <v>222</v>
      </c>
      <c r="Q116" s="40">
        <f t="shared" si="2"/>
        <v>18.5</v>
      </c>
      <c r="R116" s="40">
        <f t="shared" si="3"/>
        <v>3.7962</v>
      </c>
      <c r="S116" s="97">
        <v>0.0</v>
      </c>
      <c r="T116" s="98">
        <f t="shared" si="4"/>
        <v>3.7962</v>
      </c>
      <c r="U116" s="98">
        <f t="shared" si="5"/>
        <v>0.31635</v>
      </c>
      <c r="V116" s="98">
        <f t="shared" si="6"/>
        <v>3.7962</v>
      </c>
      <c r="W116" s="98">
        <f t="shared" si="7"/>
        <v>3.7962</v>
      </c>
      <c r="Y116" s="27">
        <v>0.0</v>
      </c>
    </row>
    <row r="117" ht="15.75" customHeight="1">
      <c r="A117" s="27" t="s">
        <v>26</v>
      </c>
      <c r="B117" s="27" t="s">
        <v>10</v>
      </c>
      <c r="C117" s="27" t="s">
        <v>68</v>
      </c>
      <c r="D117" s="27">
        <v>2009.0</v>
      </c>
      <c r="E117" s="27" t="s">
        <v>20</v>
      </c>
      <c r="F117" s="27">
        <v>2.0</v>
      </c>
      <c r="G117" s="27">
        <v>3.06</v>
      </c>
      <c r="H117" s="27">
        <v>0.9</v>
      </c>
      <c r="I117" s="27">
        <v>10.0</v>
      </c>
      <c r="J117" s="27">
        <v>25.0</v>
      </c>
      <c r="K117" s="27">
        <v>12.0</v>
      </c>
      <c r="L117" s="27">
        <v>3.0</v>
      </c>
      <c r="M117" s="27">
        <v>61.4754</v>
      </c>
      <c r="N117" s="27">
        <v>1.33333333333333</v>
      </c>
      <c r="O117" s="27">
        <v>147.540959999999</v>
      </c>
      <c r="P117" s="96">
        <f t="shared" si="1"/>
        <v>150</v>
      </c>
      <c r="Q117" s="40">
        <f t="shared" si="2"/>
        <v>12.5</v>
      </c>
      <c r="R117" s="40">
        <f t="shared" si="3"/>
        <v>0.45</v>
      </c>
      <c r="S117" s="97">
        <v>0.0</v>
      </c>
      <c r="T117" s="98">
        <f t="shared" si="4"/>
        <v>0.45</v>
      </c>
      <c r="U117" s="98">
        <f t="shared" si="5"/>
        <v>0.0375</v>
      </c>
      <c r="V117" s="98">
        <f t="shared" si="6"/>
        <v>0.45</v>
      </c>
      <c r="W117" s="98">
        <f t="shared" si="7"/>
        <v>0.45</v>
      </c>
      <c r="Y117" s="27">
        <v>0.0</v>
      </c>
    </row>
    <row r="118" ht="15.75" customHeight="1">
      <c r="A118" s="27" t="s">
        <v>26</v>
      </c>
      <c r="B118" s="27" t="s">
        <v>10</v>
      </c>
      <c r="C118" s="27" t="s">
        <v>69</v>
      </c>
      <c r="D118" s="27">
        <v>4313.0</v>
      </c>
      <c r="E118" s="27" t="s">
        <v>333</v>
      </c>
      <c r="F118" s="27">
        <v>4.0</v>
      </c>
      <c r="G118" s="27">
        <v>3.06</v>
      </c>
      <c r="H118" s="27">
        <v>0.97</v>
      </c>
      <c r="I118" s="27">
        <v>10.0</v>
      </c>
      <c r="J118" s="27">
        <v>10.0</v>
      </c>
      <c r="K118" s="27">
        <v>12.0</v>
      </c>
      <c r="L118" s="27">
        <v>1.0</v>
      </c>
      <c r="M118" s="27">
        <v>131.9778</v>
      </c>
      <c r="N118" s="27">
        <v>1.11111111111111</v>
      </c>
      <c r="O118" s="27">
        <v>568.97096</v>
      </c>
      <c r="P118" s="96">
        <f t="shared" si="1"/>
        <v>570</v>
      </c>
      <c r="Q118" s="40">
        <f t="shared" si="2"/>
        <v>47.5</v>
      </c>
      <c r="R118" s="40">
        <f t="shared" si="3"/>
        <v>0.57</v>
      </c>
      <c r="S118" s="97">
        <v>0.0</v>
      </c>
      <c r="T118" s="98">
        <f t="shared" si="4"/>
        <v>0.57</v>
      </c>
      <c r="U118" s="98">
        <f t="shared" si="5"/>
        <v>0.0475</v>
      </c>
      <c r="V118" s="98">
        <f t="shared" si="6"/>
        <v>0.57</v>
      </c>
      <c r="W118" s="98">
        <f t="shared" si="7"/>
        <v>0.57</v>
      </c>
      <c r="Y118" s="27">
        <v>0.0</v>
      </c>
    </row>
    <row r="119" ht="15.75" customHeight="1">
      <c r="A119" s="27" t="s">
        <v>26</v>
      </c>
      <c r="B119" s="27" t="s">
        <v>10</v>
      </c>
      <c r="C119" s="27" t="s">
        <v>70</v>
      </c>
      <c r="D119" s="27">
        <v>4657.0</v>
      </c>
      <c r="E119" s="27" t="s">
        <v>15</v>
      </c>
      <c r="F119" s="27">
        <v>3.0</v>
      </c>
      <c r="G119" s="27">
        <v>3.06</v>
      </c>
      <c r="H119" s="27">
        <v>0.95</v>
      </c>
      <c r="I119" s="27">
        <v>4.0</v>
      </c>
      <c r="J119" s="27">
        <v>5.0</v>
      </c>
      <c r="K119" s="27">
        <v>12.0</v>
      </c>
      <c r="L119" s="27">
        <v>3.0</v>
      </c>
      <c r="M119" s="27">
        <v>142.5042</v>
      </c>
      <c r="N119" s="27">
        <v>1.05263157894736</v>
      </c>
      <c r="O119" s="27">
        <v>427.512599999999</v>
      </c>
      <c r="P119" s="96">
        <f t="shared" si="1"/>
        <v>428</v>
      </c>
      <c r="Q119" s="40">
        <f t="shared" si="2"/>
        <v>35.66666667</v>
      </c>
      <c r="R119" s="40">
        <f t="shared" si="3"/>
        <v>1.284</v>
      </c>
      <c r="S119" s="97">
        <v>0.0</v>
      </c>
      <c r="T119" s="98">
        <f t="shared" si="4"/>
        <v>1.284</v>
      </c>
      <c r="U119" s="98">
        <f t="shared" si="5"/>
        <v>0.107</v>
      </c>
      <c r="V119" s="98">
        <f t="shared" si="6"/>
        <v>1.284</v>
      </c>
      <c r="W119" s="98">
        <f t="shared" si="7"/>
        <v>1.284</v>
      </c>
      <c r="Y119" s="27">
        <v>0.0</v>
      </c>
    </row>
    <row r="120" ht="15.75" customHeight="1">
      <c r="A120" s="27" t="s">
        <v>26</v>
      </c>
      <c r="B120" s="27" t="s">
        <v>10</v>
      </c>
      <c r="C120" s="27" t="s">
        <v>71</v>
      </c>
      <c r="D120" s="27">
        <v>17254.0</v>
      </c>
      <c r="E120" s="27" t="s">
        <v>334</v>
      </c>
      <c r="F120" s="27">
        <v>1.0</v>
      </c>
      <c r="G120" s="27">
        <v>3.06</v>
      </c>
      <c r="H120" s="27">
        <v>0.9</v>
      </c>
      <c r="I120" s="27">
        <v>10.0</v>
      </c>
      <c r="J120" s="27">
        <v>10.0</v>
      </c>
      <c r="K120" s="27">
        <v>12.0</v>
      </c>
      <c r="L120" s="27">
        <v>3.6</v>
      </c>
      <c r="M120" s="27">
        <v>527.9724</v>
      </c>
      <c r="N120" s="27">
        <v>1.11111111111111</v>
      </c>
      <c r="O120" s="27">
        <v>527.9724</v>
      </c>
      <c r="P120" s="96">
        <f t="shared" si="1"/>
        <v>530</v>
      </c>
      <c r="Q120" s="40">
        <f t="shared" si="2"/>
        <v>44.16666667</v>
      </c>
      <c r="R120" s="40">
        <f t="shared" si="3"/>
        <v>1.908</v>
      </c>
      <c r="S120" s="97">
        <v>0.0</v>
      </c>
      <c r="T120" s="98">
        <f t="shared" si="4"/>
        <v>1.908</v>
      </c>
      <c r="U120" s="98">
        <f t="shared" si="5"/>
        <v>0.159</v>
      </c>
      <c r="V120" s="98">
        <f t="shared" si="6"/>
        <v>1.908</v>
      </c>
      <c r="W120" s="98">
        <f t="shared" si="7"/>
        <v>1.908</v>
      </c>
      <c r="Y120" s="27">
        <v>3.0</v>
      </c>
    </row>
    <row r="121" ht="15.75" customHeight="1">
      <c r="A121" s="27" t="s">
        <v>26</v>
      </c>
      <c r="B121" s="27" t="s">
        <v>10</v>
      </c>
      <c r="C121" s="27" t="s">
        <v>72</v>
      </c>
      <c r="D121" s="27">
        <v>7575.0</v>
      </c>
      <c r="E121" s="27" t="s">
        <v>11</v>
      </c>
      <c r="F121" s="27">
        <v>1.0</v>
      </c>
      <c r="G121" s="27">
        <v>3.08</v>
      </c>
      <c r="H121" s="27">
        <v>0.9</v>
      </c>
      <c r="I121" s="27">
        <v>10.0</v>
      </c>
      <c r="J121" s="27">
        <v>10.0</v>
      </c>
      <c r="K121" s="27">
        <v>12.0</v>
      </c>
      <c r="L121" s="27">
        <v>4.4</v>
      </c>
      <c r="M121" s="27">
        <v>233.31</v>
      </c>
      <c r="N121" s="27">
        <v>1.11111111111111</v>
      </c>
      <c r="O121" s="27">
        <v>233.31</v>
      </c>
      <c r="P121" s="96">
        <f t="shared" si="1"/>
        <v>240</v>
      </c>
      <c r="Q121" s="40">
        <f t="shared" si="2"/>
        <v>20</v>
      </c>
      <c r="R121" s="40">
        <f t="shared" si="3"/>
        <v>1.056</v>
      </c>
      <c r="S121" s="97">
        <v>0.0</v>
      </c>
      <c r="T121" s="98">
        <f t="shared" si="4"/>
        <v>1.056</v>
      </c>
      <c r="U121" s="98">
        <f t="shared" si="5"/>
        <v>0.088</v>
      </c>
      <c r="V121" s="98">
        <f t="shared" si="6"/>
        <v>1.056</v>
      </c>
      <c r="W121" s="98">
        <f t="shared" si="7"/>
        <v>1.056</v>
      </c>
      <c r="Y121" s="27">
        <v>0.0</v>
      </c>
    </row>
    <row r="122" ht="15.75" customHeight="1">
      <c r="A122" s="27" t="s">
        <v>26</v>
      </c>
      <c r="B122" s="27" t="s">
        <v>10</v>
      </c>
      <c r="C122" s="27" t="s">
        <v>73</v>
      </c>
      <c r="D122" s="27">
        <v>5104.0</v>
      </c>
      <c r="E122" s="27" t="s">
        <v>21</v>
      </c>
      <c r="F122" s="27">
        <v>2.0</v>
      </c>
      <c r="G122" s="27">
        <v>1.26</v>
      </c>
      <c r="H122" s="27">
        <v>0.9</v>
      </c>
      <c r="I122" s="27">
        <v>1.0</v>
      </c>
      <c r="J122" s="27">
        <v>5.0</v>
      </c>
      <c r="K122" s="27">
        <v>12.0</v>
      </c>
      <c r="L122" s="27">
        <v>15.0</v>
      </c>
      <c r="M122" s="27">
        <v>64.3104</v>
      </c>
      <c r="N122" s="27">
        <v>1.05263157894736</v>
      </c>
      <c r="O122" s="27">
        <v>121.851284210526</v>
      </c>
      <c r="P122" s="96">
        <f t="shared" si="1"/>
        <v>122</v>
      </c>
      <c r="Q122" s="40">
        <f t="shared" si="2"/>
        <v>10.16666667</v>
      </c>
      <c r="R122" s="40">
        <f t="shared" si="3"/>
        <v>1.83</v>
      </c>
      <c r="S122" s="97">
        <v>0.0</v>
      </c>
      <c r="T122" s="98">
        <f t="shared" si="4"/>
        <v>1.83</v>
      </c>
      <c r="U122" s="98">
        <f t="shared" si="5"/>
        <v>0.1525</v>
      </c>
      <c r="V122" s="98">
        <f t="shared" si="6"/>
        <v>1.83</v>
      </c>
      <c r="W122" s="98">
        <f t="shared" si="7"/>
        <v>1.83</v>
      </c>
      <c r="Y122" s="27">
        <v>0.0</v>
      </c>
    </row>
    <row r="123" ht="15.75" customHeight="1">
      <c r="A123" s="27" t="s">
        <v>26</v>
      </c>
      <c r="B123" s="27" t="s">
        <v>10</v>
      </c>
      <c r="C123" s="27" t="s">
        <v>74</v>
      </c>
      <c r="D123" s="27">
        <v>17991.0</v>
      </c>
      <c r="E123" s="27" t="s">
        <v>12</v>
      </c>
      <c r="F123" s="27">
        <v>1.0</v>
      </c>
      <c r="G123" s="27">
        <v>3.08</v>
      </c>
      <c r="H123" s="27">
        <v>1.0</v>
      </c>
      <c r="I123" s="27">
        <v>20.0</v>
      </c>
      <c r="J123" s="27">
        <v>50.0</v>
      </c>
      <c r="K123" s="27">
        <v>12.0</v>
      </c>
      <c r="L123" s="27">
        <v>1.2</v>
      </c>
      <c r="M123" s="27">
        <v>554.1228</v>
      </c>
      <c r="N123" s="27">
        <v>2.0</v>
      </c>
      <c r="O123" s="27">
        <v>1108.2456</v>
      </c>
      <c r="P123" s="96">
        <f t="shared" si="1"/>
        <v>1120</v>
      </c>
      <c r="Q123" s="40">
        <f t="shared" si="2"/>
        <v>93.33333333</v>
      </c>
      <c r="R123" s="40">
        <f t="shared" si="3"/>
        <v>1.344</v>
      </c>
      <c r="S123" s="97">
        <v>0.0</v>
      </c>
      <c r="T123" s="98">
        <f t="shared" si="4"/>
        <v>1.344</v>
      </c>
      <c r="U123" s="98">
        <f t="shared" si="5"/>
        <v>0.112</v>
      </c>
      <c r="V123" s="98">
        <f t="shared" si="6"/>
        <v>1.344</v>
      </c>
      <c r="W123" s="98">
        <f t="shared" si="7"/>
        <v>1.344</v>
      </c>
      <c r="Y123" s="27">
        <v>0.7</v>
      </c>
    </row>
    <row r="124" ht="15.75" customHeight="1">
      <c r="A124" s="27" t="s">
        <v>26</v>
      </c>
      <c r="B124" s="27" t="s">
        <v>10</v>
      </c>
      <c r="C124" s="27" t="s">
        <v>75</v>
      </c>
      <c r="D124" s="27">
        <v>5760.0</v>
      </c>
      <c r="E124" s="27" t="s">
        <v>14</v>
      </c>
      <c r="F124" s="27">
        <v>3.0</v>
      </c>
      <c r="G124" s="27">
        <v>3.06</v>
      </c>
      <c r="H124" s="27">
        <v>0.95</v>
      </c>
      <c r="I124" s="27">
        <v>10.0</v>
      </c>
      <c r="J124" s="27">
        <v>10.0</v>
      </c>
      <c r="K124" s="27">
        <v>12.0</v>
      </c>
      <c r="L124" s="27">
        <v>7.8</v>
      </c>
      <c r="M124" s="27">
        <v>176.255999999999</v>
      </c>
      <c r="N124" s="27">
        <v>1.11111111111111</v>
      </c>
      <c r="O124" s="27">
        <v>558.143999999999</v>
      </c>
      <c r="P124" s="96">
        <f t="shared" si="1"/>
        <v>560</v>
      </c>
      <c r="Q124" s="40">
        <f t="shared" si="2"/>
        <v>46.66666667</v>
      </c>
      <c r="R124" s="40">
        <f t="shared" si="3"/>
        <v>4.368</v>
      </c>
      <c r="S124" s="97">
        <v>0.0</v>
      </c>
      <c r="T124" s="98">
        <f t="shared" si="4"/>
        <v>4.368</v>
      </c>
      <c r="U124" s="98">
        <f t="shared" si="5"/>
        <v>0.364</v>
      </c>
      <c r="V124" s="98">
        <f t="shared" si="6"/>
        <v>4.368</v>
      </c>
      <c r="W124" s="98">
        <f t="shared" si="7"/>
        <v>4.368</v>
      </c>
      <c r="Y124" s="27">
        <v>0.0</v>
      </c>
    </row>
    <row r="125" ht="15.75" customHeight="1">
      <c r="A125" s="27" t="s">
        <v>26</v>
      </c>
      <c r="B125" s="27" t="s">
        <v>10</v>
      </c>
      <c r="C125" s="27" t="s">
        <v>76</v>
      </c>
      <c r="D125" s="27">
        <v>3134.0</v>
      </c>
      <c r="E125" s="27" t="s">
        <v>330</v>
      </c>
      <c r="F125" s="27">
        <v>1.0</v>
      </c>
      <c r="G125" s="27">
        <v>3.06</v>
      </c>
      <c r="H125" s="27">
        <v>0.95</v>
      </c>
      <c r="I125" s="27">
        <v>5.0</v>
      </c>
      <c r="J125" s="27">
        <v>5.0</v>
      </c>
      <c r="K125" s="27">
        <v>12.0</v>
      </c>
      <c r="L125" s="27">
        <v>4.4</v>
      </c>
      <c r="M125" s="27">
        <v>95.9004</v>
      </c>
      <c r="N125" s="27">
        <v>1.05263157894736</v>
      </c>
      <c r="O125" s="27">
        <v>95.9003999999999</v>
      </c>
      <c r="P125" s="96">
        <f t="shared" si="1"/>
        <v>100</v>
      </c>
      <c r="Q125" s="40">
        <f t="shared" si="2"/>
        <v>8.333333333</v>
      </c>
      <c r="R125" s="40">
        <f t="shared" si="3"/>
        <v>0.44</v>
      </c>
      <c r="S125" s="97">
        <v>0.0</v>
      </c>
      <c r="T125" s="98">
        <f t="shared" si="4"/>
        <v>0.44</v>
      </c>
      <c r="U125" s="98">
        <f t="shared" si="5"/>
        <v>0.03666666667</v>
      </c>
      <c r="V125" s="98">
        <f t="shared" si="6"/>
        <v>0.44</v>
      </c>
      <c r="W125" s="98">
        <f t="shared" si="7"/>
        <v>0.44</v>
      </c>
      <c r="Y125" s="27">
        <v>0.0</v>
      </c>
    </row>
    <row r="126" ht="15.75" customHeight="1">
      <c r="A126" s="27" t="s">
        <v>26</v>
      </c>
      <c r="B126" s="27" t="s">
        <v>10</v>
      </c>
      <c r="C126" s="27" t="s">
        <v>77</v>
      </c>
      <c r="D126" s="27">
        <v>7437.0</v>
      </c>
      <c r="E126" s="27" t="s">
        <v>331</v>
      </c>
      <c r="F126" s="27">
        <v>2.0</v>
      </c>
      <c r="G126" s="27">
        <v>3.06</v>
      </c>
      <c r="H126" s="27">
        <v>0.9</v>
      </c>
      <c r="I126" s="27">
        <v>10.0</v>
      </c>
      <c r="J126" s="27">
        <v>25.0</v>
      </c>
      <c r="K126" s="27">
        <v>12.0</v>
      </c>
      <c r="L126" s="27">
        <v>5.2</v>
      </c>
      <c r="M126" s="27">
        <v>227.5722</v>
      </c>
      <c r="N126" s="27">
        <v>1.33333333333333</v>
      </c>
      <c r="O126" s="27">
        <v>546.17328</v>
      </c>
      <c r="P126" s="96">
        <f t="shared" si="1"/>
        <v>550</v>
      </c>
      <c r="Q126" s="40">
        <f t="shared" si="2"/>
        <v>45.83333333</v>
      </c>
      <c r="R126" s="40">
        <f t="shared" si="3"/>
        <v>2.86</v>
      </c>
      <c r="S126" s="97">
        <v>0.0</v>
      </c>
      <c r="T126" s="98">
        <f t="shared" si="4"/>
        <v>2.86</v>
      </c>
      <c r="U126" s="98">
        <f t="shared" si="5"/>
        <v>0.2383333333</v>
      </c>
      <c r="V126" s="98">
        <f t="shared" si="6"/>
        <v>2.86</v>
      </c>
      <c r="W126" s="98">
        <f t="shared" si="7"/>
        <v>2.86</v>
      </c>
      <c r="Y126" s="27">
        <v>7.0</v>
      </c>
    </row>
    <row r="127" ht="15.75" customHeight="1">
      <c r="A127" s="27" t="s">
        <v>26</v>
      </c>
      <c r="B127" s="27" t="s">
        <v>10</v>
      </c>
      <c r="C127" s="27" t="s">
        <v>78</v>
      </c>
      <c r="D127" s="27">
        <v>5013.0</v>
      </c>
      <c r="E127" s="27" t="s">
        <v>332</v>
      </c>
      <c r="F127" s="27">
        <v>2.0</v>
      </c>
      <c r="G127" s="27">
        <v>3.06</v>
      </c>
      <c r="H127" s="27">
        <v>0.95</v>
      </c>
      <c r="I127" s="27">
        <v>1.0</v>
      </c>
      <c r="J127" s="27">
        <v>5.0</v>
      </c>
      <c r="K127" s="27">
        <v>12.0</v>
      </c>
      <c r="L127" s="27">
        <v>17.1</v>
      </c>
      <c r="M127" s="27">
        <v>153.3978</v>
      </c>
      <c r="N127" s="27">
        <v>1.05263157894736</v>
      </c>
      <c r="O127" s="27">
        <v>306.7956</v>
      </c>
      <c r="P127" s="96">
        <f t="shared" si="1"/>
        <v>307</v>
      </c>
      <c r="Q127" s="40">
        <f t="shared" si="2"/>
        <v>25.58333333</v>
      </c>
      <c r="R127" s="40">
        <f t="shared" si="3"/>
        <v>5.2497</v>
      </c>
      <c r="S127" s="97">
        <v>0.0</v>
      </c>
      <c r="T127" s="98">
        <f t="shared" si="4"/>
        <v>5.2497</v>
      </c>
      <c r="U127" s="98">
        <f t="shared" si="5"/>
        <v>0.437475</v>
      </c>
      <c r="V127" s="98">
        <f t="shared" si="6"/>
        <v>5.2497</v>
      </c>
      <c r="W127" s="98">
        <f t="shared" si="7"/>
        <v>5.2497</v>
      </c>
      <c r="Y127" s="27">
        <v>0.0</v>
      </c>
    </row>
    <row r="128" ht="15.75" customHeight="1">
      <c r="A128" s="27" t="s">
        <v>26</v>
      </c>
      <c r="B128" s="27" t="s">
        <v>10</v>
      </c>
      <c r="C128" s="27" t="s">
        <v>79</v>
      </c>
      <c r="D128" s="27">
        <v>7192.0</v>
      </c>
      <c r="E128" s="27" t="s">
        <v>20</v>
      </c>
      <c r="F128" s="27">
        <v>2.0</v>
      </c>
      <c r="G128" s="27">
        <v>3.06</v>
      </c>
      <c r="H128" s="27">
        <v>0.9</v>
      </c>
      <c r="I128" s="27">
        <v>10.0</v>
      </c>
      <c r="J128" s="27">
        <v>25.0</v>
      </c>
      <c r="K128" s="27">
        <v>12.0</v>
      </c>
      <c r="L128" s="27">
        <v>3.0</v>
      </c>
      <c r="M128" s="27">
        <v>220.0752</v>
      </c>
      <c r="N128" s="27">
        <v>1.33333333333333</v>
      </c>
      <c r="O128" s="27">
        <v>528.18048</v>
      </c>
      <c r="P128" s="96">
        <f t="shared" si="1"/>
        <v>530</v>
      </c>
      <c r="Q128" s="40">
        <f t="shared" si="2"/>
        <v>44.16666667</v>
      </c>
      <c r="R128" s="40">
        <f t="shared" si="3"/>
        <v>1.59</v>
      </c>
      <c r="S128" s="97">
        <v>0.0</v>
      </c>
      <c r="T128" s="98">
        <f t="shared" si="4"/>
        <v>1.59</v>
      </c>
      <c r="U128" s="98">
        <f t="shared" si="5"/>
        <v>0.1325</v>
      </c>
      <c r="V128" s="98">
        <f t="shared" si="6"/>
        <v>1.59</v>
      </c>
      <c r="W128" s="98">
        <f t="shared" si="7"/>
        <v>1.59</v>
      </c>
      <c r="Y128" s="27">
        <v>0.0</v>
      </c>
    </row>
    <row r="129" ht="15.75" customHeight="1">
      <c r="A129" s="27" t="s">
        <v>26</v>
      </c>
      <c r="B129" s="27" t="s">
        <v>10</v>
      </c>
      <c r="C129" s="27" t="s">
        <v>80</v>
      </c>
      <c r="D129" s="27">
        <v>4393.0</v>
      </c>
      <c r="E129" s="27" t="s">
        <v>333</v>
      </c>
      <c r="F129" s="27">
        <v>4.0</v>
      </c>
      <c r="G129" s="27">
        <v>3.06</v>
      </c>
      <c r="H129" s="27">
        <v>0.97</v>
      </c>
      <c r="I129" s="27">
        <v>10.0</v>
      </c>
      <c r="J129" s="27">
        <v>10.0</v>
      </c>
      <c r="K129" s="27">
        <v>12.0</v>
      </c>
      <c r="L129" s="27">
        <v>1.0</v>
      </c>
      <c r="M129" s="27">
        <v>134.4258</v>
      </c>
      <c r="N129" s="27">
        <v>1.11111111111111</v>
      </c>
      <c r="O129" s="27">
        <v>579.52456</v>
      </c>
      <c r="P129" s="96">
        <f t="shared" si="1"/>
        <v>580</v>
      </c>
      <c r="Q129" s="40">
        <f t="shared" si="2"/>
        <v>48.33333333</v>
      </c>
      <c r="R129" s="40">
        <f t="shared" si="3"/>
        <v>0.58</v>
      </c>
      <c r="S129" s="97">
        <v>0.0</v>
      </c>
      <c r="T129" s="98">
        <f t="shared" si="4"/>
        <v>0.58</v>
      </c>
      <c r="U129" s="98">
        <f t="shared" si="5"/>
        <v>0.04833333333</v>
      </c>
      <c r="V129" s="98">
        <f t="shared" si="6"/>
        <v>0.58</v>
      </c>
      <c r="W129" s="98">
        <f t="shared" si="7"/>
        <v>0.58</v>
      </c>
      <c r="Y129" s="27">
        <v>0.0</v>
      </c>
    </row>
    <row r="130" ht="15.75" customHeight="1">
      <c r="A130" s="27" t="s">
        <v>26</v>
      </c>
      <c r="B130" s="27" t="s">
        <v>10</v>
      </c>
      <c r="C130" s="27" t="s">
        <v>81</v>
      </c>
      <c r="D130" s="27">
        <v>2565.0</v>
      </c>
      <c r="E130" s="27" t="s">
        <v>15</v>
      </c>
      <c r="F130" s="27">
        <v>3.0</v>
      </c>
      <c r="G130" s="27">
        <v>3.06</v>
      </c>
      <c r="H130" s="27">
        <v>0.95</v>
      </c>
      <c r="I130" s="27">
        <v>4.0</v>
      </c>
      <c r="J130" s="27">
        <v>5.0</v>
      </c>
      <c r="K130" s="27">
        <v>12.0</v>
      </c>
      <c r="L130" s="27">
        <v>3.0</v>
      </c>
      <c r="M130" s="27">
        <v>78.489</v>
      </c>
      <c r="N130" s="27">
        <v>1.05263157894736</v>
      </c>
      <c r="O130" s="27">
        <v>235.466999999999</v>
      </c>
      <c r="P130" s="96">
        <f t="shared" si="1"/>
        <v>236</v>
      </c>
      <c r="Q130" s="40">
        <f t="shared" si="2"/>
        <v>19.66666667</v>
      </c>
      <c r="R130" s="40">
        <f t="shared" si="3"/>
        <v>0.708</v>
      </c>
      <c r="S130" s="97">
        <v>0.0</v>
      </c>
      <c r="T130" s="98">
        <f t="shared" si="4"/>
        <v>0.708</v>
      </c>
      <c r="U130" s="98">
        <f t="shared" si="5"/>
        <v>0.059</v>
      </c>
      <c r="V130" s="98">
        <f t="shared" si="6"/>
        <v>0.708</v>
      </c>
      <c r="W130" s="98">
        <f t="shared" si="7"/>
        <v>0.708</v>
      </c>
      <c r="Y130" s="27">
        <v>0.0</v>
      </c>
    </row>
    <row r="131" ht="15.75" customHeight="1">
      <c r="A131" s="27" t="s">
        <v>26</v>
      </c>
      <c r="B131" s="27" t="s">
        <v>10</v>
      </c>
      <c r="C131" s="27" t="s">
        <v>82</v>
      </c>
      <c r="D131" s="27">
        <v>2646.0</v>
      </c>
      <c r="E131" s="27" t="s">
        <v>334</v>
      </c>
      <c r="F131" s="27">
        <v>1.0</v>
      </c>
      <c r="G131" s="27">
        <v>3.06</v>
      </c>
      <c r="H131" s="27">
        <v>0.9</v>
      </c>
      <c r="I131" s="27">
        <v>10.0</v>
      </c>
      <c r="J131" s="27">
        <v>10.0</v>
      </c>
      <c r="K131" s="27">
        <v>12.0</v>
      </c>
      <c r="L131" s="27">
        <v>3.6</v>
      </c>
      <c r="M131" s="27">
        <v>80.9676</v>
      </c>
      <c r="N131" s="27">
        <v>1.11111111111111</v>
      </c>
      <c r="O131" s="27">
        <v>80.9676</v>
      </c>
      <c r="P131" s="96">
        <f t="shared" si="1"/>
        <v>90</v>
      </c>
      <c r="Q131" s="40">
        <f t="shared" si="2"/>
        <v>7.5</v>
      </c>
      <c r="R131" s="40">
        <f t="shared" si="3"/>
        <v>0.324</v>
      </c>
      <c r="S131" s="97">
        <v>0.0</v>
      </c>
      <c r="T131" s="98">
        <f t="shared" si="4"/>
        <v>0.324</v>
      </c>
      <c r="U131" s="98">
        <f t="shared" si="5"/>
        <v>0.027</v>
      </c>
      <c r="V131" s="98">
        <f t="shared" si="6"/>
        <v>0.324</v>
      </c>
      <c r="W131" s="98">
        <f t="shared" si="7"/>
        <v>0.324</v>
      </c>
      <c r="Y131" s="27">
        <v>3.0</v>
      </c>
    </row>
    <row r="132" ht="15.75" customHeight="1">
      <c r="A132" s="27" t="s">
        <v>26</v>
      </c>
      <c r="B132" s="27" t="s">
        <v>10</v>
      </c>
      <c r="C132" s="27" t="s">
        <v>83</v>
      </c>
      <c r="D132" s="27">
        <v>7085.0</v>
      </c>
      <c r="E132" s="27" t="s">
        <v>11</v>
      </c>
      <c r="F132" s="27">
        <v>1.0</v>
      </c>
      <c r="G132" s="27">
        <v>3.08</v>
      </c>
      <c r="H132" s="27">
        <v>0.9</v>
      </c>
      <c r="I132" s="27">
        <v>10.0</v>
      </c>
      <c r="J132" s="27">
        <v>10.0</v>
      </c>
      <c r="K132" s="27">
        <v>12.0</v>
      </c>
      <c r="L132" s="27">
        <v>4.4</v>
      </c>
      <c r="M132" s="27">
        <v>218.218</v>
      </c>
      <c r="N132" s="27">
        <v>1.11111111111111</v>
      </c>
      <c r="O132" s="27">
        <v>218.218</v>
      </c>
      <c r="P132" s="96">
        <f t="shared" si="1"/>
        <v>220</v>
      </c>
      <c r="Q132" s="40">
        <f t="shared" si="2"/>
        <v>18.33333333</v>
      </c>
      <c r="R132" s="40">
        <f t="shared" si="3"/>
        <v>0.968</v>
      </c>
      <c r="S132" s="97">
        <v>0.0</v>
      </c>
      <c r="T132" s="98">
        <f t="shared" si="4"/>
        <v>0.968</v>
      </c>
      <c r="U132" s="98">
        <f t="shared" si="5"/>
        <v>0.08066666667</v>
      </c>
      <c r="V132" s="98">
        <f t="shared" si="6"/>
        <v>0.968</v>
      </c>
      <c r="W132" s="98">
        <f t="shared" si="7"/>
        <v>0.968</v>
      </c>
      <c r="Y132" s="27">
        <v>0.0</v>
      </c>
    </row>
    <row r="133" ht="15.75" customHeight="1">
      <c r="A133" s="27" t="s">
        <v>26</v>
      </c>
      <c r="B133" s="27" t="s">
        <v>10</v>
      </c>
      <c r="C133" s="27" t="s">
        <v>84</v>
      </c>
      <c r="D133" s="27">
        <v>6940.0</v>
      </c>
      <c r="E133" s="27" t="s">
        <v>21</v>
      </c>
      <c r="F133" s="27">
        <v>2.0</v>
      </c>
      <c r="G133" s="27">
        <v>1.26</v>
      </c>
      <c r="H133" s="27">
        <v>0.9</v>
      </c>
      <c r="I133" s="27">
        <v>1.0</v>
      </c>
      <c r="J133" s="27">
        <v>5.0</v>
      </c>
      <c r="K133" s="27">
        <v>12.0</v>
      </c>
      <c r="L133" s="27">
        <v>15.0</v>
      </c>
      <c r="M133" s="27">
        <v>87.444</v>
      </c>
      <c r="N133" s="27">
        <v>1.05263157894736</v>
      </c>
      <c r="O133" s="27">
        <v>165.683368421052</v>
      </c>
      <c r="P133" s="96">
        <f t="shared" si="1"/>
        <v>166</v>
      </c>
      <c r="Q133" s="40">
        <f t="shared" si="2"/>
        <v>13.83333333</v>
      </c>
      <c r="R133" s="40">
        <f t="shared" si="3"/>
        <v>2.49</v>
      </c>
      <c r="S133" s="97">
        <v>0.0</v>
      </c>
      <c r="T133" s="98">
        <f t="shared" si="4"/>
        <v>2.49</v>
      </c>
      <c r="U133" s="98">
        <f t="shared" si="5"/>
        <v>0.2075</v>
      </c>
      <c r="V133" s="98">
        <f t="shared" si="6"/>
        <v>2.49</v>
      </c>
      <c r="W133" s="98">
        <f t="shared" si="7"/>
        <v>2.49</v>
      </c>
      <c r="Y133" s="27">
        <v>0.0</v>
      </c>
    </row>
    <row r="134" ht="15.75" customHeight="1">
      <c r="A134" s="27" t="s">
        <v>26</v>
      </c>
      <c r="B134" s="27" t="s">
        <v>10</v>
      </c>
      <c r="C134" s="27" t="s">
        <v>85</v>
      </c>
      <c r="D134" s="27">
        <v>10952.0</v>
      </c>
      <c r="E134" s="27" t="s">
        <v>12</v>
      </c>
      <c r="F134" s="27">
        <v>1.0</v>
      </c>
      <c r="G134" s="27">
        <v>3.08</v>
      </c>
      <c r="H134" s="27">
        <v>1.0</v>
      </c>
      <c r="I134" s="27">
        <v>20.0</v>
      </c>
      <c r="J134" s="27">
        <v>50.0</v>
      </c>
      <c r="K134" s="27">
        <v>12.0</v>
      </c>
      <c r="L134" s="27">
        <v>1.2</v>
      </c>
      <c r="M134" s="27">
        <v>337.3216</v>
      </c>
      <c r="N134" s="27">
        <v>2.0</v>
      </c>
      <c r="O134" s="27">
        <v>674.6432</v>
      </c>
      <c r="P134" s="96">
        <f t="shared" si="1"/>
        <v>680</v>
      </c>
      <c r="Q134" s="40">
        <f t="shared" si="2"/>
        <v>56.66666667</v>
      </c>
      <c r="R134" s="40">
        <f t="shared" si="3"/>
        <v>0.816</v>
      </c>
      <c r="S134" s="97">
        <v>0.0</v>
      </c>
      <c r="T134" s="98">
        <f t="shared" si="4"/>
        <v>0.816</v>
      </c>
      <c r="U134" s="98">
        <f t="shared" si="5"/>
        <v>0.068</v>
      </c>
      <c r="V134" s="98">
        <f t="shared" si="6"/>
        <v>0.816</v>
      </c>
      <c r="W134" s="98">
        <f t="shared" si="7"/>
        <v>0.816</v>
      </c>
      <c r="Y134" s="27">
        <v>0.7</v>
      </c>
    </row>
    <row r="135" ht="15.75" customHeight="1">
      <c r="A135" s="27" t="s">
        <v>26</v>
      </c>
      <c r="B135" s="27" t="s">
        <v>10</v>
      </c>
      <c r="C135" s="27" t="s">
        <v>86</v>
      </c>
      <c r="D135" s="27">
        <v>3944.0</v>
      </c>
      <c r="E135" s="27" t="s">
        <v>14</v>
      </c>
      <c r="F135" s="27">
        <v>3.0</v>
      </c>
      <c r="G135" s="27">
        <v>3.06</v>
      </c>
      <c r="H135" s="27">
        <v>0.95</v>
      </c>
      <c r="I135" s="27">
        <v>10.0</v>
      </c>
      <c r="J135" s="27">
        <v>10.0</v>
      </c>
      <c r="K135" s="27">
        <v>12.0</v>
      </c>
      <c r="L135" s="27">
        <v>7.8</v>
      </c>
      <c r="M135" s="27">
        <v>120.686399999999</v>
      </c>
      <c r="N135" s="27">
        <v>1.11111111111111</v>
      </c>
      <c r="O135" s="27">
        <v>382.173599999999</v>
      </c>
      <c r="P135" s="96">
        <f t="shared" si="1"/>
        <v>390</v>
      </c>
      <c r="Q135" s="40">
        <f t="shared" si="2"/>
        <v>32.5</v>
      </c>
      <c r="R135" s="40">
        <f t="shared" si="3"/>
        <v>3.042</v>
      </c>
      <c r="S135" s="97">
        <v>0.0</v>
      </c>
      <c r="T135" s="98">
        <f t="shared" si="4"/>
        <v>3.042</v>
      </c>
      <c r="U135" s="98">
        <f t="shared" si="5"/>
        <v>0.2535</v>
      </c>
      <c r="V135" s="98">
        <f t="shared" si="6"/>
        <v>3.042</v>
      </c>
      <c r="W135" s="98">
        <f t="shared" si="7"/>
        <v>3.042</v>
      </c>
      <c r="Y135" s="27">
        <v>0.0</v>
      </c>
    </row>
    <row r="136" ht="15.75" customHeight="1">
      <c r="A136" s="27" t="s">
        <v>26</v>
      </c>
      <c r="B136" s="27" t="s">
        <v>10</v>
      </c>
      <c r="C136" s="27" t="s">
        <v>87</v>
      </c>
      <c r="D136" s="27">
        <v>16276.0</v>
      </c>
      <c r="E136" s="27" t="s">
        <v>330</v>
      </c>
      <c r="F136" s="27">
        <v>1.0</v>
      </c>
      <c r="G136" s="27">
        <v>3.06</v>
      </c>
      <c r="H136" s="27">
        <v>0.95</v>
      </c>
      <c r="I136" s="27">
        <v>5.0</v>
      </c>
      <c r="J136" s="27">
        <v>5.0</v>
      </c>
      <c r="K136" s="27">
        <v>12.0</v>
      </c>
      <c r="L136" s="27">
        <v>4.4</v>
      </c>
      <c r="M136" s="27">
        <v>498.0456</v>
      </c>
      <c r="N136" s="27">
        <v>1.05263157894736</v>
      </c>
      <c r="O136" s="27">
        <v>498.045599999999</v>
      </c>
      <c r="P136" s="96">
        <f t="shared" si="1"/>
        <v>500</v>
      </c>
      <c r="Q136" s="40">
        <f t="shared" si="2"/>
        <v>41.66666667</v>
      </c>
      <c r="R136" s="40">
        <f t="shared" si="3"/>
        <v>2.2</v>
      </c>
      <c r="S136" s="97">
        <v>0.0</v>
      </c>
      <c r="T136" s="98">
        <f t="shared" si="4"/>
        <v>2.2</v>
      </c>
      <c r="U136" s="98">
        <f t="shared" si="5"/>
        <v>0.1833333333</v>
      </c>
      <c r="V136" s="98">
        <f t="shared" si="6"/>
        <v>2.2</v>
      </c>
      <c r="W136" s="98">
        <f t="shared" si="7"/>
        <v>2.2</v>
      </c>
      <c r="Y136" s="27">
        <v>0.0</v>
      </c>
    </row>
    <row r="137" ht="15.75" customHeight="1">
      <c r="A137" s="27" t="s">
        <v>26</v>
      </c>
      <c r="B137" s="27" t="s">
        <v>10</v>
      </c>
      <c r="C137" s="27" t="s">
        <v>88</v>
      </c>
      <c r="D137" s="27">
        <v>6982.0</v>
      </c>
      <c r="E137" s="27" t="s">
        <v>331</v>
      </c>
      <c r="F137" s="27">
        <v>2.0</v>
      </c>
      <c r="G137" s="27">
        <v>3.06</v>
      </c>
      <c r="H137" s="27">
        <v>0.9</v>
      </c>
      <c r="I137" s="27">
        <v>10.0</v>
      </c>
      <c r="J137" s="27">
        <v>25.0</v>
      </c>
      <c r="K137" s="27">
        <v>12.0</v>
      </c>
      <c r="L137" s="27">
        <v>5.2</v>
      </c>
      <c r="M137" s="27">
        <v>213.6492</v>
      </c>
      <c r="N137" s="27">
        <v>1.33333333333333</v>
      </c>
      <c r="O137" s="27">
        <v>512.75808</v>
      </c>
      <c r="P137" s="96">
        <f t="shared" si="1"/>
        <v>520</v>
      </c>
      <c r="Q137" s="40">
        <f t="shared" si="2"/>
        <v>43.33333333</v>
      </c>
      <c r="R137" s="40">
        <f t="shared" si="3"/>
        <v>2.704</v>
      </c>
      <c r="S137" s="97">
        <v>0.0</v>
      </c>
      <c r="T137" s="98">
        <f t="shared" si="4"/>
        <v>2.704</v>
      </c>
      <c r="U137" s="98">
        <f t="shared" si="5"/>
        <v>0.2253333333</v>
      </c>
      <c r="V137" s="98">
        <f t="shared" si="6"/>
        <v>2.704</v>
      </c>
      <c r="W137" s="98">
        <f t="shared" si="7"/>
        <v>2.704</v>
      </c>
      <c r="Y137" s="27">
        <v>7.0</v>
      </c>
    </row>
    <row r="138" ht="15.75" customHeight="1">
      <c r="A138" s="27" t="s">
        <v>26</v>
      </c>
      <c r="B138" s="27" t="s">
        <v>10</v>
      </c>
      <c r="C138" s="27" t="s">
        <v>89</v>
      </c>
      <c r="D138" s="27">
        <v>16145.0</v>
      </c>
      <c r="E138" s="27" t="s">
        <v>332</v>
      </c>
      <c r="F138" s="27">
        <v>2.0</v>
      </c>
      <c r="G138" s="27">
        <v>3.06</v>
      </c>
      <c r="H138" s="27">
        <v>0.95</v>
      </c>
      <c r="I138" s="27">
        <v>1.0</v>
      </c>
      <c r="J138" s="27">
        <v>5.0</v>
      </c>
      <c r="K138" s="27">
        <v>12.0</v>
      </c>
      <c r="L138" s="27">
        <v>17.1</v>
      </c>
      <c r="M138" s="27">
        <v>494.037</v>
      </c>
      <c r="N138" s="27">
        <v>1.05263157894736</v>
      </c>
      <c r="O138" s="27">
        <v>988.074</v>
      </c>
      <c r="P138" s="96">
        <f t="shared" si="1"/>
        <v>989</v>
      </c>
      <c r="Q138" s="40">
        <f t="shared" si="2"/>
        <v>82.41666667</v>
      </c>
      <c r="R138" s="40">
        <f t="shared" si="3"/>
        <v>16.9119</v>
      </c>
      <c r="S138" s="97">
        <v>0.0</v>
      </c>
      <c r="T138" s="98">
        <f t="shared" si="4"/>
        <v>16.9119</v>
      </c>
      <c r="U138" s="98">
        <f t="shared" si="5"/>
        <v>1.409325</v>
      </c>
      <c r="V138" s="98">
        <f t="shared" si="6"/>
        <v>16.9119</v>
      </c>
      <c r="W138" s="98">
        <f t="shared" si="7"/>
        <v>16.9119</v>
      </c>
      <c r="Y138" s="27">
        <v>0.0</v>
      </c>
    </row>
    <row r="139" ht="15.75" customHeight="1">
      <c r="A139" s="27" t="s">
        <v>26</v>
      </c>
      <c r="B139" s="27" t="s">
        <v>10</v>
      </c>
      <c r="C139" s="27" t="s">
        <v>90</v>
      </c>
      <c r="D139" s="27">
        <v>7332.0</v>
      </c>
      <c r="E139" s="27" t="s">
        <v>20</v>
      </c>
      <c r="F139" s="27">
        <v>2.0</v>
      </c>
      <c r="G139" s="27">
        <v>3.06</v>
      </c>
      <c r="H139" s="27">
        <v>0.9</v>
      </c>
      <c r="I139" s="27">
        <v>10.0</v>
      </c>
      <c r="J139" s="27">
        <v>25.0</v>
      </c>
      <c r="K139" s="27">
        <v>12.0</v>
      </c>
      <c r="L139" s="27">
        <v>3.0</v>
      </c>
      <c r="M139" s="27">
        <v>224.3592</v>
      </c>
      <c r="N139" s="27">
        <v>1.33333333333333</v>
      </c>
      <c r="O139" s="27">
        <v>538.46208</v>
      </c>
      <c r="P139" s="96">
        <f t="shared" si="1"/>
        <v>540</v>
      </c>
      <c r="Q139" s="40">
        <f t="shared" si="2"/>
        <v>45</v>
      </c>
      <c r="R139" s="40">
        <f t="shared" si="3"/>
        <v>1.62</v>
      </c>
      <c r="S139" s="97">
        <v>0.0</v>
      </c>
      <c r="T139" s="98">
        <f t="shared" si="4"/>
        <v>1.62</v>
      </c>
      <c r="U139" s="98">
        <f t="shared" si="5"/>
        <v>0.135</v>
      </c>
      <c r="V139" s="98">
        <f t="shared" si="6"/>
        <v>1.62</v>
      </c>
      <c r="W139" s="98">
        <f t="shared" si="7"/>
        <v>1.62</v>
      </c>
      <c r="Y139" s="27">
        <v>0.0</v>
      </c>
    </row>
    <row r="140" ht="15.75" customHeight="1">
      <c r="A140" s="27" t="s">
        <v>26</v>
      </c>
      <c r="B140" s="27" t="s">
        <v>10</v>
      </c>
      <c r="C140" s="27" t="s">
        <v>91</v>
      </c>
      <c r="D140" s="27">
        <v>7133.0</v>
      </c>
      <c r="E140" s="27" t="s">
        <v>333</v>
      </c>
      <c r="F140" s="27">
        <v>4.0</v>
      </c>
      <c r="G140" s="27">
        <v>3.06</v>
      </c>
      <c r="H140" s="27">
        <v>0.97</v>
      </c>
      <c r="I140" s="27">
        <v>10.0</v>
      </c>
      <c r="J140" s="27">
        <v>10.0</v>
      </c>
      <c r="K140" s="27">
        <v>12.0</v>
      </c>
      <c r="L140" s="27">
        <v>1.0</v>
      </c>
      <c r="M140" s="27">
        <v>218.2698</v>
      </c>
      <c r="N140" s="27">
        <v>1.11111111111111</v>
      </c>
      <c r="O140" s="27">
        <v>940.98536</v>
      </c>
      <c r="P140" s="96">
        <f t="shared" si="1"/>
        <v>950</v>
      </c>
      <c r="Q140" s="40">
        <f t="shared" si="2"/>
        <v>79.16666667</v>
      </c>
      <c r="R140" s="40">
        <f t="shared" si="3"/>
        <v>0.95</v>
      </c>
      <c r="S140" s="97">
        <v>0.0</v>
      </c>
      <c r="T140" s="98">
        <f t="shared" si="4"/>
        <v>0.95</v>
      </c>
      <c r="U140" s="98">
        <f t="shared" si="5"/>
        <v>0.07916666667</v>
      </c>
      <c r="V140" s="98">
        <f t="shared" si="6"/>
        <v>0.95</v>
      </c>
      <c r="W140" s="98">
        <f t="shared" si="7"/>
        <v>0.95</v>
      </c>
      <c r="Y140" s="27">
        <v>0.0</v>
      </c>
    </row>
    <row r="141" ht="15.75" customHeight="1">
      <c r="A141" s="27" t="s">
        <v>26</v>
      </c>
      <c r="B141" s="27" t="s">
        <v>10</v>
      </c>
      <c r="C141" s="27" t="s">
        <v>92</v>
      </c>
      <c r="D141" s="27">
        <v>3438.0</v>
      </c>
      <c r="E141" s="27" t="s">
        <v>15</v>
      </c>
      <c r="F141" s="27">
        <v>3.0</v>
      </c>
      <c r="G141" s="27">
        <v>3.06</v>
      </c>
      <c r="H141" s="27">
        <v>0.95</v>
      </c>
      <c r="I141" s="27">
        <v>4.0</v>
      </c>
      <c r="J141" s="27">
        <v>5.0</v>
      </c>
      <c r="K141" s="27">
        <v>12.0</v>
      </c>
      <c r="L141" s="27">
        <v>3.0</v>
      </c>
      <c r="M141" s="27">
        <v>105.2028</v>
      </c>
      <c r="N141" s="27">
        <v>1.05263157894736</v>
      </c>
      <c r="O141" s="27">
        <v>315.608399999999</v>
      </c>
      <c r="P141" s="96">
        <f t="shared" si="1"/>
        <v>316</v>
      </c>
      <c r="Q141" s="40">
        <f t="shared" si="2"/>
        <v>26.33333333</v>
      </c>
      <c r="R141" s="40">
        <f t="shared" si="3"/>
        <v>0.948</v>
      </c>
      <c r="S141" s="97">
        <v>0.0</v>
      </c>
      <c r="T141" s="98">
        <f t="shared" si="4"/>
        <v>0.948</v>
      </c>
      <c r="U141" s="98">
        <f t="shared" si="5"/>
        <v>0.079</v>
      </c>
      <c r="V141" s="98">
        <f t="shared" si="6"/>
        <v>0.948</v>
      </c>
      <c r="W141" s="98">
        <f t="shared" si="7"/>
        <v>0.948</v>
      </c>
      <c r="Y141" s="27">
        <v>0.0</v>
      </c>
    </row>
    <row r="142" ht="15.75" customHeight="1">
      <c r="A142" s="27" t="s">
        <v>26</v>
      </c>
      <c r="B142" s="27" t="s">
        <v>10</v>
      </c>
      <c r="C142" s="27" t="s">
        <v>93</v>
      </c>
      <c r="D142" s="27">
        <v>6097.0</v>
      </c>
      <c r="E142" s="27" t="s">
        <v>334</v>
      </c>
      <c r="F142" s="27">
        <v>1.0</v>
      </c>
      <c r="G142" s="27">
        <v>3.06</v>
      </c>
      <c r="H142" s="27">
        <v>0.9</v>
      </c>
      <c r="I142" s="27">
        <v>10.0</v>
      </c>
      <c r="J142" s="27">
        <v>10.0</v>
      </c>
      <c r="K142" s="27">
        <v>12.0</v>
      </c>
      <c r="L142" s="27">
        <v>3.6</v>
      </c>
      <c r="M142" s="27">
        <v>186.5682</v>
      </c>
      <c r="N142" s="27">
        <v>1.11111111111111</v>
      </c>
      <c r="O142" s="27">
        <v>186.5682</v>
      </c>
      <c r="P142" s="96">
        <f t="shared" si="1"/>
        <v>190</v>
      </c>
      <c r="Q142" s="40">
        <f t="shared" si="2"/>
        <v>15.83333333</v>
      </c>
      <c r="R142" s="40">
        <f t="shared" si="3"/>
        <v>0.684</v>
      </c>
      <c r="S142" s="97">
        <v>0.0</v>
      </c>
      <c r="T142" s="98">
        <f t="shared" si="4"/>
        <v>0.684</v>
      </c>
      <c r="U142" s="98">
        <f t="shared" si="5"/>
        <v>0.057</v>
      </c>
      <c r="V142" s="98">
        <f t="shared" si="6"/>
        <v>0.684</v>
      </c>
      <c r="W142" s="98">
        <f t="shared" si="7"/>
        <v>0.684</v>
      </c>
      <c r="Y142" s="27">
        <v>3.0</v>
      </c>
    </row>
    <row r="143" ht="15.75" customHeight="1">
      <c r="A143" s="27" t="s">
        <v>26</v>
      </c>
      <c r="B143" s="27" t="s">
        <v>10</v>
      </c>
      <c r="C143" s="27" t="s">
        <v>94</v>
      </c>
      <c r="D143" s="27">
        <v>4376.0</v>
      </c>
      <c r="E143" s="27" t="s">
        <v>11</v>
      </c>
      <c r="F143" s="27">
        <v>1.0</v>
      </c>
      <c r="G143" s="27">
        <v>3.08</v>
      </c>
      <c r="H143" s="27">
        <v>0.9</v>
      </c>
      <c r="I143" s="27">
        <v>10.0</v>
      </c>
      <c r="J143" s="27">
        <v>10.0</v>
      </c>
      <c r="K143" s="27">
        <v>12.0</v>
      </c>
      <c r="L143" s="27">
        <v>4.4</v>
      </c>
      <c r="M143" s="27">
        <v>134.7808</v>
      </c>
      <c r="N143" s="27">
        <v>1.11111111111111</v>
      </c>
      <c r="O143" s="27">
        <v>134.7808</v>
      </c>
      <c r="P143" s="96">
        <f t="shared" si="1"/>
        <v>140</v>
      </c>
      <c r="Q143" s="40">
        <f t="shared" si="2"/>
        <v>11.66666667</v>
      </c>
      <c r="R143" s="40">
        <f t="shared" si="3"/>
        <v>0.616</v>
      </c>
      <c r="S143" s="97">
        <v>0.0</v>
      </c>
      <c r="T143" s="98">
        <f t="shared" si="4"/>
        <v>0.616</v>
      </c>
      <c r="U143" s="98">
        <f t="shared" si="5"/>
        <v>0.05133333333</v>
      </c>
      <c r="V143" s="98">
        <f t="shared" si="6"/>
        <v>0.616</v>
      </c>
      <c r="W143" s="98">
        <f t="shared" si="7"/>
        <v>0.616</v>
      </c>
      <c r="Y143" s="27">
        <v>0.0</v>
      </c>
    </row>
    <row r="144" ht="15.75" customHeight="1">
      <c r="A144" s="27" t="s">
        <v>26</v>
      </c>
      <c r="B144" s="27" t="s">
        <v>10</v>
      </c>
      <c r="C144" s="27" t="s">
        <v>95</v>
      </c>
      <c r="D144" s="27">
        <v>3966.0</v>
      </c>
      <c r="E144" s="27" t="s">
        <v>21</v>
      </c>
      <c r="F144" s="27">
        <v>2.0</v>
      </c>
      <c r="G144" s="27">
        <v>1.26</v>
      </c>
      <c r="H144" s="27">
        <v>0.9</v>
      </c>
      <c r="I144" s="27">
        <v>1.0</v>
      </c>
      <c r="J144" s="27">
        <v>5.0</v>
      </c>
      <c r="K144" s="27">
        <v>12.0</v>
      </c>
      <c r="L144" s="27">
        <v>15.0</v>
      </c>
      <c r="M144" s="27">
        <v>49.9715999999999</v>
      </c>
      <c r="N144" s="27">
        <v>1.05263157894736</v>
      </c>
      <c r="O144" s="27">
        <v>94.6830315789473</v>
      </c>
      <c r="P144" s="96">
        <f t="shared" si="1"/>
        <v>95</v>
      </c>
      <c r="Q144" s="40">
        <f t="shared" si="2"/>
        <v>7.916666667</v>
      </c>
      <c r="R144" s="40">
        <f t="shared" si="3"/>
        <v>1.425</v>
      </c>
      <c r="S144" s="97">
        <v>0.0</v>
      </c>
      <c r="T144" s="98">
        <f t="shared" si="4"/>
        <v>1.425</v>
      </c>
      <c r="U144" s="98">
        <f t="shared" si="5"/>
        <v>0.11875</v>
      </c>
      <c r="V144" s="98">
        <f t="shared" si="6"/>
        <v>1.425</v>
      </c>
      <c r="W144" s="98">
        <f t="shared" si="7"/>
        <v>1.425</v>
      </c>
      <c r="Y144" s="27">
        <v>0.0</v>
      </c>
    </row>
    <row r="145" ht="15.75" customHeight="1">
      <c r="A145" s="27" t="s">
        <v>26</v>
      </c>
      <c r="B145" s="27" t="s">
        <v>10</v>
      </c>
      <c r="C145" s="27" t="s">
        <v>96</v>
      </c>
      <c r="D145" s="27">
        <v>4564.0</v>
      </c>
      <c r="E145" s="27" t="s">
        <v>12</v>
      </c>
      <c r="F145" s="27">
        <v>1.0</v>
      </c>
      <c r="G145" s="27">
        <v>3.08</v>
      </c>
      <c r="H145" s="27">
        <v>1.0</v>
      </c>
      <c r="I145" s="27">
        <v>20.0</v>
      </c>
      <c r="J145" s="27">
        <v>50.0</v>
      </c>
      <c r="K145" s="27">
        <v>12.0</v>
      </c>
      <c r="L145" s="27">
        <v>1.2</v>
      </c>
      <c r="M145" s="27">
        <v>140.5712</v>
      </c>
      <c r="N145" s="27">
        <v>2.0</v>
      </c>
      <c r="O145" s="27">
        <v>281.1424</v>
      </c>
      <c r="P145" s="96">
        <f t="shared" si="1"/>
        <v>300</v>
      </c>
      <c r="Q145" s="40">
        <f t="shared" si="2"/>
        <v>25</v>
      </c>
      <c r="R145" s="40">
        <f t="shared" si="3"/>
        <v>0.36</v>
      </c>
      <c r="S145" s="97">
        <v>0.0</v>
      </c>
      <c r="T145" s="98">
        <f t="shared" si="4"/>
        <v>0.36</v>
      </c>
      <c r="U145" s="98">
        <f t="shared" si="5"/>
        <v>0.03</v>
      </c>
      <c r="V145" s="98">
        <f t="shared" si="6"/>
        <v>0.36</v>
      </c>
      <c r="W145" s="98">
        <f t="shared" si="7"/>
        <v>0.36</v>
      </c>
      <c r="Y145" s="27">
        <v>0.7</v>
      </c>
    </row>
    <row r="146" ht="15.75" customHeight="1">
      <c r="A146" s="27" t="s">
        <v>26</v>
      </c>
      <c r="B146" s="27" t="s">
        <v>10</v>
      </c>
      <c r="C146" s="27" t="s">
        <v>97</v>
      </c>
      <c r="D146" s="27">
        <v>8814.0</v>
      </c>
      <c r="E146" s="27" t="s">
        <v>14</v>
      </c>
      <c r="F146" s="27">
        <v>3.0</v>
      </c>
      <c r="G146" s="27">
        <v>3.06</v>
      </c>
      <c r="H146" s="27">
        <v>0.95</v>
      </c>
      <c r="I146" s="27">
        <v>10.0</v>
      </c>
      <c r="J146" s="27">
        <v>10.0</v>
      </c>
      <c r="K146" s="27">
        <v>12.0</v>
      </c>
      <c r="L146" s="27">
        <v>7.8</v>
      </c>
      <c r="M146" s="27">
        <v>269.7084</v>
      </c>
      <c r="N146" s="27">
        <v>1.11111111111111</v>
      </c>
      <c r="O146" s="27">
        <v>854.076599999999</v>
      </c>
      <c r="P146" s="96">
        <f t="shared" si="1"/>
        <v>860</v>
      </c>
      <c r="Q146" s="40">
        <f t="shared" si="2"/>
        <v>71.66666667</v>
      </c>
      <c r="R146" s="40">
        <f t="shared" si="3"/>
        <v>6.708</v>
      </c>
      <c r="S146" s="97">
        <v>0.0</v>
      </c>
      <c r="T146" s="98">
        <f t="shared" si="4"/>
        <v>6.708</v>
      </c>
      <c r="U146" s="98">
        <f t="shared" si="5"/>
        <v>0.559</v>
      </c>
      <c r="V146" s="98">
        <f t="shared" si="6"/>
        <v>6.708</v>
      </c>
      <c r="W146" s="98">
        <f t="shared" si="7"/>
        <v>6.708</v>
      </c>
      <c r="Y146" s="27">
        <v>0.0</v>
      </c>
    </row>
    <row r="147" ht="15.75" customHeight="1">
      <c r="A147" s="27" t="s">
        <v>26</v>
      </c>
      <c r="B147" s="27" t="s">
        <v>10</v>
      </c>
      <c r="C147" s="27" t="s">
        <v>98</v>
      </c>
      <c r="D147" s="27">
        <v>8933.0</v>
      </c>
      <c r="E147" s="27" t="s">
        <v>330</v>
      </c>
      <c r="F147" s="27">
        <v>1.0</v>
      </c>
      <c r="G147" s="27">
        <v>3.06</v>
      </c>
      <c r="H147" s="27">
        <v>0.95</v>
      </c>
      <c r="I147" s="27">
        <v>5.0</v>
      </c>
      <c r="J147" s="27">
        <v>5.0</v>
      </c>
      <c r="K147" s="27">
        <v>12.0</v>
      </c>
      <c r="L147" s="27">
        <v>4.4</v>
      </c>
      <c r="M147" s="27">
        <v>273.3498</v>
      </c>
      <c r="N147" s="27">
        <v>1.05263157894736</v>
      </c>
      <c r="O147" s="27">
        <v>273.349799999999</v>
      </c>
      <c r="P147" s="96">
        <f t="shared" si="1"/>
        <v>275</v>
      </c>
      <c r="Q147" s="40">
        <f t="shared" si="2"/>
        <v>22.91666667</v>
      </c>
      <c r="R147" s="40">
        <f t="shared" si="3"/>
        <v>1.21</v>
      </c>
      <c r="S147" s="97">
        <v>0.0</v>
      </c>
      <c r="T147" s="98">
        <f t="shared" si="4"/>
        <v>1.21</v>
      </c>
      <c r="U147" s="98">
        <f t="shared" si="5"/>
        <v>0.1008333333</v>
      </c>
      <c r="V147" s="98">
        <f t="shared" si="6"/>
        <v>1.21</v>
      </c>
      <c r="W147" s="98">
        <f t="shared" si="7"/>
        <v>1.21</v>
      </c>
      <c r="Y147" s="27">
        <v>0.0</v>
      </c>
    </row>
    <row r="148" ht="15.75" customHeight="1">
      <c r="A148" s="27" t="s">
        <v>26</v>
      </c>
      <c r="B148" s="27" t="s">
        <v>10</v>
      </c>
      <c r="C148" s="27" t="s">
        <v>99</v>
      </c>
      <c r="D148" s="27">
        <v>6556.0</v>
      </c>
      <c r="E148" s="27" t="s">
        <v>331</v>
      </c>
      <c r="F148" s="27">
        <v>2.0</v>
      </c>
      <c r="G148" s="27">
        <v>3.06</v>
      </c>
      <c r="H148" s="27">
        <v>0.9</v>
      </c>
      <c r="I148" s="27">
        <v>10.0</v>
      </c>
      <c r="J148" s="27">
        <v>25.0</v>
      </c>
      <c r="K148" s="27">
        <v>12.0</v>
      </c>
      <c r="L148" s="27">
        <v>5.2</v>
      </c>
      <c r="M148" s="27">
        <v>200.6136</v>
      </c>
      <c r="N148" s="27">
        <v>1.33333333333333</v>
      </c>
      <c r="O148" s="27">
        <v>481.47264</v>
      </c>
      <c r="P148" s="96">
        <f t="shared" si="1"/>
        <v>490</v>
      </c>
      <c r="Q148" s="40">
        <f t="shared" si="2"/>
        <v>40.83333333</v>
      </c>
      <c r="R148" s="40">
        <f t="shared" si="3"/>
        <v>2.548</v>
      </c>
      <c r="S148" s="97">
        <v>0.0</v>
      </c>
      <c r="T148" s="98">
        <f t="shared" si="4"/>
        <v>2.548</v>
      </c>
      <c r="U148" s="98">
        <f t="shared" si="5"/>
        <v>0.2123333333</v>
      </c>
      <c r="V148" s="98">
        <f t="shared" si="6"/>
        <v>2.548</v>
      </c>
      <c r="W148" s="98">
        <f t="shared" si="7"/>
        <v>2.548</v>
      </c>
      <c r="Y148" s="27">
        <v>7.0</v>
      </c>
    </row>
    <row r="149" ht="15.75" customHeight="1">
      <c r="A149" s="27" t="s">
        <v>26</v>
      </c>
      <c r="B149" s="27" t="s">
        <v>10</v>
      </c>
      <c r="C149" s="27" t="s">
        <v>100</v>
      </c>
      <c r="D149" s="27">
        <v>7840.0</v>
      </c>
      <c r="E149" s="27" t="s">
        <v>332</v>
      </c>
      <c r="F149" s="27">
        <v>2.0</v>
      </c>
      <c r="G149" s="27">
        <v>3.06</v>
      </c>
      <c r="H149" s="27">
        <v>0.95</v>
      </c>
      <c r="I149" s="27">
        <v>1.0</v>
      </c>
      <c r="J149" s="27">
        <v>5.0</v>
      </c>
      <c r="K149" s="27">
        <v>12.0</v>
      </c>
      <c r="L149" s="27">
        <v>17.1</v>
      </c>
      <c r="M149" s="27">
        <v>239.904</v>
      </c>
      <c r="N149" s="27">
        <v>1.05263157894736</v>
      </c>
      <c r="O149" s="27">
        <v>479.808</v>
      </c>
      <c r="P149" s="96">
        <f t="shared" si="1"/>
        <v>480</v>
      </c>
      <c r="Q149" s="40">
        <f t="shared" si="2"/>
        <v>40</v>
      </c>
      <c r="R149" s="40">
        <f t="shared" si="3"/>
        <v>8.208</v>
      </c>
      <c r="S149" s="97">
        <v>0.0</v>
      </c>
      <c r="T149" s="98">
        <f t="shared" si="4"/>
        <v>8.208</v>
      </c>
      <c r="U149" s="98">
        <f t="shared" si="5"/>
        <v>0.684</v>
      </c>
      <c r="V149" s="98">
        <f t="shared" si="6"/>
        <v>8.208</v>
      </c>
      <c r="W149" s="98">
        <f t="shared" si="7"/>
        <v>8.208</v>
      </c>
      <c r="Y149" s="27">
        <v>0.0</v>
      </c>
    </row>
    <row r="150" ht="15.75" customHeight="1">
      <c r="A150" s="27" t="s">
        <v>26</v>
      </c>
      <c r="B150" s="27" t="s">
        <v>22</v>
      </c>
      <c r="C150" s="27" t="s">
        <v>27</v>
      </c>
      <c r="D150" s="27">
        <v>6924.0</v>
      </c>
      <c r="E150" s="27" t="s">
        <v>20</v>
      </c>
      <c r="F150" s="27">
        <v>2.0</v>
      </c>
      <c r="G150" s="27">
        <v>3.06</v>
      </c>
      <c r="H150" s="27">
        <v>0.9</v>
      </c>
      <c r="I150" s="27">
        <v>10.0</v>
      </c>
      <c r="J150" s="27">
        <v>25.0</v>
      </c>
      <c r="K150" s="27">
        <v>12.0</v>
      </c>
      <c r="L150" s="27">
        <v>3.0</v>
      </c>
      <c r="M150" s="27">
        <v>211.874399999999</v>
      </c>
      <c r="N150" s="27">
        <v>1.33333333333333</v>
      </c>
      <c r="O150" s="27">
        <v>508.498559999999</v>
      </c>
      <c r="P150" s="96">
        <f t="shared" si="1"/>
        <v>510</v>
      </c>
      <c r="Q150" s="40">
        <f t="shared" si="2"/>
        <v>42.5</v>
      </c>
      <c r="R150" s="40">
        <f t="shared" si="3"/>
        <v>1.53</v>
      </c>
      <c r="S150" s="97">
        <v>0.0</v>
      </c>
      <c r="T150" s="98">
        <f t="shared" si="4"/>
        <v>1.53</v>
      </c>
      <c r="U150" s="98">
        <f t="shared" si="5"/>
        <v>0.1275</v>
      </c>
      <c r="V150" s="98">
        <f t="shared" si="6"/>
        <v>1.53</v>
      </c>
      <c r="W150" s="98">
        <f t="shared" si="7"/>
        <v>1.53</v>
      </c>
      <c r="Y150" s="27">
        <v>0.0</v>
      </c>
    </row>
    <row r="151" ht="15.75" customHeight="1">
      <c r="A151" s="27" t="s">
        <v>26</v>
      </c>
      <c r="B151" s="27" t="s">
        <v>22</v>
      </c>
      <c r="C151" s="27" t="s">
        <v>28</v>
      </c>
      <c r="D151" s="27">
        <v>16899.0</v>
      </c>
      <c r="E151" s="27" t="s">
        <v>333</v>
      </c>
      <c r="F151" s="27">
        <v>4.0</v>
      </c>
      <c r="G151" s="27">
        <v>3.06</v>
      </c>
      <c r="H151" s="27">
        <v>0.97</v>
      </c>
      <c r="I151" s="27">
        <v>10.0</v>
      </c>
      <c r="J151" s="27">
        <v>10.0</v>
      </c>
      <c r="K151" s="27">
        <v>12.0</v>
      </c>
      <c r="L151" s="27">
        <v>1.0</v>
      </c>
      <c r="M151" s="27">
        <v>517.1094</v>
      </c>
      <c r="N151" s="27">
        <v>1.11111111111111</v>
      </c>
      <c r="O151" s="27">
        <v>2229.31608</v>
      </c>
      <c r="P151" s="96">
        <f t="shared" si="1"/>
        <v>2230</v>
      </c>
      <c r="Q151" s="40">
        <f t="shared" si="2"/>
        <v>185.8333333</v>
      </c>
      <c r="R151" s="40">
        <f t="shared" si="3"/>
        <v>2.23</v>
      </c>
      <c r="S151" s="97">
        <v>0.0</v>
      </c>
      <c r="T151" s="98">
        <f t="shared" si="4"/>
        <v>2.23</v>
      </c>
      <c r="U151" s="98">
        <f t="shared" si="5"/>
        <v>0.1858333333</v>
      </c>
      <c r="V151" s="98">
        <f t="shared" si="6"/>
        <v>2.23</v>
      </c>
      <c r="W151" s="98">
        <f t="shared" si="7"/>
        <v>2.23</v>
      </c>
      <c r="Y151" s="27">
        <v>0.0</v>
      </c>
    </row>
    <row r="152" ht="15.75" customHeight="1">
      <c r="A152" s="27" t="s">
        <v>26</v>
      </c>
      <c r="B152" s="27" t="s">
        <v>22</v>
      </c>
      <c r="C152" s="27" t="s">
        <v>29</v>
      </c>
      <c r="D152" s="27">
        <v>4158.0</v>
      </c>
      <c r="E152" s="27" t="s">
        <v>15</v>
      </c>
      <c r="F152" s="27">
        <v>3.0</v>
      </c>
      <c r="G152" s="27">
        <v>3.06</v>
      </c>
      <c r="H152" s="27">
        <v>0.95</v>
      </c>
      <c r="I152" s="27">
        <v>4.0</v>
      </c>
      <c r="J152" s="27">
        <v>5.0</v>
      </c>
      <c r="K152" s="27">
        <v>12.0</v>
      </c>
      <c r="L152" s="27">
        <v>3.0</v>
      </c>
      <c r="M152" s="27">
        <v>127.234799999999</v>
      </c>
      <c r="N152" s="27">
        <v>1.05263157894736</v>
      </c>
      <c r="O152" s="27">
        <v>381.704399999999</v>
      </c>
      <c r="P152" s="96">
        <f t="shared" si="1"/>
        <v>384</v>
      </c>
      <c r="Q152" s="40">
        <f t="shared" si="2"/>
        <v>32</v>
      </c>
      <c r="R152" s="40">
        <f t="shared" si="3"/>
        <v>1.152</v>
      </c>
      <c r="S152" s="97">
        <v>0.0</v>
      </c>
      <c r="T152" s="98">
        <f t="shared" si="4"/>
        <v>1.152</v>
      </c>
      <c r="U152" s="98">
        <f t="shared" si="5"/>
        <v>0.096</v>
      </c>
      <c r="V152" s="98">
        <f t="shared" si="6"/>
        <v>1.152</v>
      </c>
      <c r="W152" s="98">
        <f t="shared" si="7"/>
        <v>1.152</v>
      </c>
      <c r="Y152" s="27">
        <v>0.0</v>
      </c>
    </row>
    <row r="153" ht="15.75" customHeight="1">
      <c r="A153" s="27" t="s">
        <v>26</v>
      </c>
      <c r="B153" s="27" t="s">
        <v>22</v>
      </c>
      <c r="C153" s="27" t="s">
        <v>30</v>
      </c>
      <c r="D153" s="27">
        <v>8949.0</v>
      </c>
      <c r="E153" s="27" t="s">
        <v>334</v>
      </c>
      <c r="F153" s="27">
        <v>1.0</v>
      </c>
      <c r="G153" s="27">
        <v>3.06</v>
      </c>
      <c r="H153" s="27">
        <v>0.9</v>
      </c>
      <c r="I153" s="27">
        <v>10.0</v>
      </c>
      <c r="J153" s="27">
        <v>10.0</v>
      </c>
      <c r="K153" s="27">
        <v>12.0</v>
      </c>
      <c r="L153" s="27">
        <v>3.6</v>
      </c>
      <c r="M153" s="27">
        <v>273.8394</v>
      </c>
      <c r="N153" s="27">
        <v>1.11111111111111</v>
      </c>
      <c r="O153" s="27">
        <v>273.8394</v>
      </c>
      <c r="P153" s="96">
        <f t="shared" si="1"/>
        <v>280</v>
      </c>
      <c r="Q153" s="40">
        <f t="shared" si="2"/>
        <v>23.33333333</v>
      </c>
      <c r="R153" s="40">
        <f t="shared" si="3"/>
        <v>1.008</v>
      </c>
      <c r="S153" s="97">
        <v>0.0</v>
      </c>
      <c r="T153" s="98">
        <f t="shared" si="4"/>
        <v>1.008</v>
      </c>
      <c r="U153" s="98">
        <f t="shared" si="5"/>
        <v>0.084</v>
      </c>
      <c r="V153" s="98">
        <f t="shared" si="6"/>
        <v>1.008</v>
      </c>
      <c r="W153" s="98">
        <f t="shared" si="7"/>
        <v>1.008</v>
      </c>
      <c r="Y153" s="27">
        <v>3.0</v>
      </c>
    </row>
    <row r="154" ht="15.75" customHeight="1">
      <c r="A154" s="27" t="s">
        <v>26</v>
      </c>
      <c r="B154" s="27" t="s">
        <v>22</v>
      </c>
      <c r="C154" s="27" t="s">
        <v>31</v>
      </c>
      <c r="D154" s="27">
        <v>1831.0</v>
      </c>
      <c r="E154" s="27" t="s">
        <v>11</v>
      </c>
      <c r="F154" s="27">
        <v>1.0</v>
      </c>
      <c r="G154" s="27">
        <v>3.08</v>
      </c>
      <c r="H154" s="27">
        <v>0.9</v>
      </c>
      <c r="I154" s="27">
        <v>10.0</v>
      </c>
      <c r="J154" s="27">
        <v>10.0</v>
      </c>
      <c r="K154" s="27">
        <v>12.0</v>
      </c>
      <c r="L154" s="27">
        <v>4.4</v>
      </c>
      <c r="M154" s="27">
        <v>56.3948</v>
      </c>
      <c r="N154" s="27">
        <v>1.11111111111111</v>
      </c>
      <c r="O154" s="27">
        <v>56.3948</v>
      </c>
      <c r="P154" s="96">
        <f t="shared" si="1"/>
        <v>60</v>
      </c>
      <c r="Q154" s="40">
        <f t="shared" si="2"/>
        <v>5</v>
      </c>
      <c r="R154" s="40">
        <f t="shared" si="3"/>
        <v>0.264</v>
      </c>
      <c r="S154" s="97">
        <v>0.0</v>
      </c>
      <c r="T154" s="98">
        <f t="shared" si="4"/>
        <v>0.264</v>
      </c>
      <c r="U154" s="98">
        <f t="shared" si="5"/>
        <v>0.022</v>
      </c>
      <c r="V154" s="98">
        <f t="shared" si="6"/>
        <v>0.264</v>
      </c>
      <c r="W154" s="98">
        <f t="shared" si="7"/>
        <v>0.264</v>
      </c>
      <c r="Y154" s="27">
        <v>0.0</v>
      </c>
    </row>
    <row r="155" ht="15.75" customHeight="1">
      <c r="A155" s="27" t="s">
        <v>26</v>
      </c>
      <c r="B155" s="27" t="s">
        <v>22</v>
      </c>
      <c r="C155" s="27" t="s">
        <v>32</v>
      </c>
      <c r="D155" s="27">
        <v>4743.0</v>
      </c>
      <c r="E155" s="27" t="s">
        <v>21</v>
      </c>
      <c r="F155" s="27">
        <v>2.0</v>
      </c>
      <c r="G155" s="27">
        <v>1.26</v>
      </c>
      <c r="H155" s="27">
        <v>0.9</v>
      </c>
      <c r="I155" s="27">
        <v>1.0</v>
      </c>
      <c r="J155" s="27">
        <v>5.0</v>
      </c>
      <c r="K155" s="27">
        <v>12.0</v>
      </c>
      <c r="L155" s="27">
        <v>15.0</v>
      </c>
      <c r="M155" s="27">
        <v>59.7618</v>
      </c>
      <c r="N155" s="27">
        <v>1.05263157894736</v>
      </c>
      <c r="O155" s="27">
        <v>113.232884210526</v>
      </c>
      <c r="P155" s="96">
        <f t="shared" si="1"/>
        <v>114</v>
      </c>
      <c r="Q155" s="40">
        <f t="shared" si="2"/>
        <v>9.5</v>
      </c>
      <c r="R155" s="40">
        <f t="shared" si="3"/>
        <v>1.71</v>
      </c>
      <c r="S155" s="97">
        <v>0.0</v>
      </c>
      <c r="T155" s="98">
        <f t="shared" si="4"/>
        <v>1.71</v>
      </c>
      <c r="U155" s="98">
        <f t="shared" si="5"/>
        <v>0.1425</v>
      </c>
      <c r="V155" s="98">
        <f t="shared" si="6"/>
        <v>1.71</v>
      </c>
      <c r="W155" s="98">
        <f t="shared" si="7"/>
        <v>1.71</v>
      </c>
      <c r="Y155" s="27">
        <v>0.0</v>
      </c>
    </row>
    <row r="156" ht="15.75" customHeight="1">
      <c r="A156" s="27" t="s">
        <v>26</v>
      </c>
      <c r="B156" s="27" t="s">
        <v>22</v>
      </c>
      <c r="C156" s="27" t="s">
        <v>33</v>
      </c>
      <c r="D156" s="27">
        <v>3357.0</v>
      </c>
      <c r="E156" s="27" t="s">
        <v>12</v>
      </c>
      <c r="F156" s="27">
        <v>1.0</v>
      </c>
      <c r="G156" s="27">
        <v>3.08</v>
      </c>
      <c r="H156" s="27">
        <v>1.0</v>
      </c>
      <c r="I156" s="27">
        <v>20.0</v>
      </c>
      <c r="J156" s="27">
        <v>50.0</v>
      </c>
      <c r="K156" s="27">
        <v>12.0</v>
      </c>
      <c r="L156" s="27">
        <v>1.2</v>
      </c>
      <c r="M156" s="27">
        <v>103.3956</v>
      </c>
      <c r="N156" s="27">
        <v>2.0</v>
      </c>
      <c r="O156" s="27">
        <v>206.7912</v>
      </c>
      <c r="P156" s="96">
        <f t="shared" si="1"/>
        <v>220</v>
      </c>
      <c r="Q156" s="40">
        <f t="shared" si="2"/>
        <v>18.33333333</v>
      </c>
      <c r="R156" s="40">
        <f t="shared" si="3"/>
        <v>0.264</v>
      </c>
      <c r="S156" s="97">
        <v>0.0</v>
      </c>
      <c r="T156" s="98">
        <f t="shared" si="4"/>
        <v>0.264</v>
      </c>
      <c r="U156" s="98">
        <f t="shared" si="5"/>
        <v>0.022</v>
      </c>
      <c r="V156" s="98">
        <f t="shared" si="6"/>
        <v>0.264</v>
      </c>
      <c r="W156" s="98">
        <f t="shared" si="7"/>
        <v>0.264</v>
      </c>
      <c r="Y156" s="27">
        <v>0.7</v>
      </c>
    </row>
    <row r="157" ht="15.75" customHeight="1">
      <c r="A157" s="27" t="s">
        <v>26</v>
      </c>
      <c r="B157" s="27" t="s">
        <v>22</v>
      </c>
      <c r="C157" s="27" t="s">
        <v>34</v>
      </c>
      <c r="D157" s="27">
        <v>2976.0</v>
      </c>
      <c r="E157" s="27" t="s">
        <v>14</v>
      </c>
      <c r="F157" s="27">
        <v>3.0</v>
      </c>
      <c r="G157" s="27">
        <v>3.06</v>
      </c>
      <c r="H157" s="27">
        <v>0.95</v>
      </c>
      <c r="I157" s="27">
        <v>10.0</v>
      </c>
      <c r="J157" s="27">
        <v>10.0</v>
      </c>
      <c r="K157" s="27">
        <v>12.0</v>
      </c>
      <c r="L157" s="27">
        <v>7.8</v>
      </c>
      <c r="M157" s="27">
        <v>91.0655999999999</v>
      </c>
      <c r="N157" s="27">
        <v>1.11111111111111</v>
      </c>
      <c r="O157" s="27">
        <v>288.3744</v>
      </c>
      <c r="P157" s="96">
        <f t="shared" si="1"/>
        <v>290</v>
      </c>
      <c r="Q157" s="40">
        <f t="shared" si="2"/>
        <v>24.16666667</v>
      </c>
      <c r="R157" s="40">
        <f t="shared" si="3"/>
        <v>2.262</v>
      </c>
      <c r="S157" s="97">
        <v>0.0</v>
      </c>
      <c r="T157" s="98">
        <f t="shared" si="4"/>
        <v>2.262</v>
      </c>
      <c r="U157" s="98">
        <f t="shared" si="5"/>
        <v>0.1885</v>
      </c>
      <c r="V157" s="98">
        <f t="shared" si="6"/>
        <v>2.262</v>
      </c>
      <c r="W157" s="98">
        <f t="shared" si="7"/>
        <v>2.262</v>
      </c>
      <c r="Y157" s="27">
        <v>0.0</v>
      </c>
    </row>
    <row r="158" ht="15.75" customHeight="1">
      <c r="A158" s="27" t="s">
        <v>26</v>
      </c>
      <c r="B158" s="27" t="s">
        <v>22</v>
      </c>
      <c r="C158" s="27" t="s">
        <v>35</v>
      </c>
      <c r="D158" s="27">
        <v>2683.0</v>
      </c>
      <c r="E158" s="27" t="s">
        <v>330</v>
      </c>
      <c r="F158" s="27">
        <v>1.0</v>
      </c>
      <c r="G158" s="27">
        <v>3.06</v>
      </c>
      <c r="H158" s="27">
        <v>0.95</v>
      </c>
      <c r="I158" s="27">
        <v>5.0</v>
      </c>
      <c r="J158" s="27">
        <v>5.0</v>
      </c>
      <c r="K158" s="27">
        <v>12.0</v>
      </c>
      <c r="L158" s="27">
        <v>4.4</v>
      </c>
      <c r="M158" s="27">
        <v>82.0998</v>
      </c>
      <c r="N158" s="27">
        <v>1.05263157894736</v>
      </c>
      <c r="O158" s="27">
        <v>82.0997999999999</v>
      </c>
      <c r="P158" s="96">
        <f t="shared" si="1"/>
        <v>85</v>
      </c>
      <c r="Q158" s="40">
        <f t="shared" si="2"/>
        <v>7.083333333</v>
      </c>
      <c r="R158" s="40">
        <f t="shared" si="3"/>
        <v>0.374</v>
      </c>
      <c r="S158" s="97">
        <v>0.0</v>
      </c>
      <c r="T158" s="98">
        <f t="shared" si="4"/>
        <v>0.374</v>
      </c>
      <c r="U158" s="98">
        <f t="shared" si="5"/>
        <v>0.03116666667</v>
      </c>
      <c r="V158" s="98">
        <f t="shared" si="6"/>
        <v>0.374</v>
      </c>
      <c r="W158" s="98">
        <f t="shared" si="7"/>
        <v>0.374</v>
      </c>
      <c r="Y158" s="27">
        <v>0.0</v>
      </c>
    </row>
    <row r="159" ht="15.75" customHeight="1">
      <c r="A159" s="27" t="s">
        <v>26</v>
      </c>
      <c r="B159" s="27" t="s">
        <v>22</v>
      </c>
      <c r="C159" s="27" t="s">
        <v>36</v>
      </c>
      <c r="D159" s="27">
        <v>5466.0</v>
      </c>
      <c r="E159" s="27" t="s">
        <v>331</v>
      </c>
      <c r="F159" s="27">
        <v>2.0</v>
      </c>
      <c r="G159" s="27">
        <v>3.06</v>
      </c>
      <c r="H159" s="27">
        <v>0.9</v>
      </c>
      <c r="I159" s="27">
        <v>10.0</v>
      </c>
      <c r="J159" s="27">
        <v>25.0</v>
      </c>
      <c r="K159" s="27">
        <v>12.0</v>
      </c>
      <c r="L159" s="27">
        <v>5.2</v>
      </c>
      <c r="M159" s="27">
        <v>167.259599999999</v>
      </c>
      <c r="N159" s="27">
        <v>1.33333333333333</v>
      </c>
      <c r="O159" s="27">
        <v>401.423039999999</v>
      </c>
      <c r="P159" s="96">
        <f t="shared" si="1"/>
        <v>410</v>
      </c>
      <c r="Q159" s="40">
        <f t="shared" si="2"/>
        <v>34.16666667</v>
      </c>
      <c r="R159" s="40">
        <f t="shared" si="3"/>
        <v>2.132</v>
      </c>
      <c r="S159" s="97">
        <v>0.0</v>
      </c>
      <c r="T159" s="98">
        <f t="shared" si="4"/>
        <v>2.132</v>
      </c>
      <c r="U159" s="98">
        <f t="shared" si="5"/>
        <v>0.1776666667</v>
      </c>
      <c r="V159" s="98">
        <f t="shared" si="6"/>
        <v>2.132</v>
      </c>
      <c r="W159" s="98">
        <f t="shared" si="7"/>
        <v>2.132</v>
      </c>
      <c r="Y159" s="27">
        <v>7.0</v>
      </c>
    </row>
    <row r="160" ht="15.75" customHeight="1">
      <c r="A160" s="27" t="s">
        <v>26</v>
      </c>
      <c r="B160" s="27" t="s">
        <v>22</v>
      </c>
      <c r="C160" s="27" t="s">
        <v>37</v>
      </c>
      <c r="D160" s="27">
        <v>7217.0</v>
      </c>
      <c r="E160" s="27" t="s">
        <v>332</v>
      </c>
      <c r="F160" s="27">
        <v>2.0</v>
      </c>
      <c r="G160" s="27">
        <v>3.06</v>
      </c>
      <c r="H160" s="27">
        <v>0.95</v>
      </c>
      <c r="I160" s="27">
        <v>1.0</v>
      </c>
      <c r="J160" s="27">
        <v>5.0</v>
      </c>
      <c r="K160" s="27">
        <v>12.0</v>
      </c>
      <c r="L160" s="27">
        <v>17.1</v>
      </c>
      <c r="M160" s="27">
        <v>220.8402</v>
      </c>
      <c r="N160" s="27">
        <v>1.05263157894736</v>
      </c>
      <c r="O160" s="27">
        <v>441.680399999999</v>
      </c>
      <c r="P160" s="96">
        <f t="shared" si="1"/>
        <v>442</v>
      </c>
      <c r="Q160" s="40">
        <f t="shared" si="2"/>
        <v>36.83333333</v>
      </c>
      <c r="R160" s="40">
        <f t="shared" si="3"/>
        <v>7.5582</v>
      </c>
      <c r="S160" s="97">
        <v>0.0</v>
      </c>
      <c r="T160" s="98">
        <f t="shared" si="4"/>
        <v>7.5582</v>
      </c>
      <c r="U160" s="98">
        <f t="shared" si="5"/>
        <v>0.62985</v>
      </c>
      <c r="V160" s="98">
        <f t="shared" si="6"/>
        <v>7.5582</v>
      </c>
      <c r="W160" s="98">
        <f t="shared" si="7"/>
        <v>7.5582</v>
      </c>
      <c r="Y160" s="27">
        <v>0.0</v>
      </c>
    </row>
    <row r="161" ht="15.75" customHeight="1">
      <c r="A161" s="27" t="s">
        <v>26</v>
      </c>
      <c r="B161" s="27" t="s">
        <v>22</v>
      </c>
      <c r="C161" s="27" t="s">
        <v>38</v>
      </c>
      <c r="D161" s="27">
        <v>5021.0</v>
      </c>
      <c r="E161" s="27" t="s">
        <v>20</v>
      </c>
      <c r="F161" s="27">
        <v>2.0</v>
      </c>
      <c r="G161" s="27">
        <v>3.06</v>
      </c>
      <c r="H161" s="27">
        <v>0.9</v>
      </c>
      <c r="I161" s="27">
        <v>10.0</v>
      </c>
      <c r="J161" s="27">
        <v>25.0</v>
      </c>
      <c r="K161" s="27">
        <v>12.0</v>
      </c>
      <c r="L161" s="27">
        <v>3.0</v>
      </c>
      <c r="M161" s="27">
        <v>153.6426</v>
      </c>
      <c r="N161" s="27">
        <v>1.33333333333333</v>
      </c>
      <c r="O161" s="27">
        <v>368.74224</v>
      </c>
      <c r="P161" s="96">
        <f t="shared" si="1"/>
        <v>370</v>
      </c>
      <c r="Q161" s="40">
        <f t="shared" si="2"/>
        <v>30.83333333</v>
      </c>
      <c r="R161" s="40">
        <f t="shared" si="3"/>
        <v>1.11</v>
      </c>
      <c r="S161" s="97">
        <v>0.0</v>
      </c>
      <c r="T161" s="98">
        <f t="shared" si="4"/>
        <v>1.11</v>
      </c>
      <c r="U161" s="98">
        <f t="shared" si="5"/>
        <v>0.0925</v>
      </c>
      <c r="V161" s="98">
        <f t="shared" si="6"/>
        <v>1.11</v>
      </c>
      <c r="W161" s="98">
        <f t="shared" si="7"/>
        <v>1.11</v>
      </c>
      <c r="Y161" s="27">
        <v>0.0</v>
      </c>
    </row>
    <row r="162" ht="15.75" customHeight="1">
      <c r="A162" s="27" t="s">
        <v>26</v>
      </c>
      <c r="B162" s="27" t="s">
        <v>22</v>
      </c>
      <c r="C162" s="27" t="s">
        <v>39</v>
      </c>
      <c r="D162" s="27">
        <v>8169.0</v>
      </c>
      <c r="E162" s="27" t="s">
        <v>333</v>
      </c>
      <c r="F162" s="27">
        <v>4.0</v>
      </c>
      <c r="G162" s="27">
        <v>3.06</v>
      </c>
      <c r="H162" s="27">
        <v>0.97</v>
      </c>
      <c r="I162" s="27">
        <v>10.0</v>
      </c>
      <c r="J162" s="27">
        <v>10.0</v>
      </c>
      <c r="K162" s="27">
        <v>12.0</v>
      </c>
      <c r="L162" s="27">
        <v>1.0</v>
      </c>
      <c r="M162" s="27">
        <v>249.9714</v>
      </c>
      <c r="N162" s="27">
        <v>1.11111111111111</v>
      </c>
      <c r="O162" s="27">
        <v>1077.65448</v>
      </c>
      <c r="P162" s="96">
        <f t="shared" si="1"/>
        <v>1080</v>
      </c>
      <c r="Q162" s="40">
        <f t="shared" si="2"/>
        <v>90</v>
      </c>
      <c r="R162" s="40">
        <f t="shared" si="3"/>
        <v>1.08</v>
      </c>
      <c r="S162" s="97">
        <v>0.0</v>
      </c>
      <c r="T162" s="98">
        <f t="shared" si="4"/>
        <v>1.08</v>
      </c>
      <c r="U162" s="98">
        <f t="shared" si="5"/>
        <v>0.09</v>
      </c>
      <c r="V162" s="98">
        <f t="shared" si="6"/>
        <v>1.08</v>
      </c>
      <c r="W162" s="98">
        <f t="shared" si="7"/>
        <v>1.08</v>
      </c>
      <c r="Y162" s="27">
        <v>0.0</v>
      </c>
    </row>
    <row r="163" ht="15.75" customHeight="1">
      <c r="A163" s="27" t="s">
        <v>26</v>
      </c>
      <c r="B163" s="27" t="s">
        <v>22</v>
      </c>
      <c r="C163" s="27" t="s">
        <v>40</v>
      </c>
      <c r="D163" s="27">
        <v>3826.0</v>
      </c>
      <c r="E163" s="27" t="s">
        <v>15</v>
      </c>
      <c r="F163" s="27">
        <v>3.0</v>
      </c>
      <c r="G163" s="27">
        <v>3.06</v>
      </c>
      <c r="H163" s="27">
        <v>0.95</v>
      </c>
      <c r="I163" s="27">
        <v>4.0</v>
      </c>
      <c r="J163" s="27">
        <v>5.0</v>
      </c>
      <c r="K163" s="27">
        <v>12.0</v>
      </c>
      <c r="L163" s="27">
        <v>3.0</v>
      </c>
      <c r="M163" s="27">
        <v>117.0756</v>
      </c>
      <c r="N163" s="27">
        <v>1.05263157894736</v>
      </c>
      <c r="O163" s="27">
        <v>351.226799999999</v>
      </c>
      <c r="P163" s="96">
        <f t="shared" si="1"/>
        <v>352</v>
      </c>
      <c r="Q163" s="40">
        <f t="shared" si="2"/>
        <v>29.33333333</v>
      </c>
      <c r="R163" s="40">
        <f t="shared" si="3"/>
        <v>1.056</v>
      </c>
      <c r="S163" s="97">
        <v>0.0</v>
      </c>
      <c r="T163" s="98">
        <f t="shared" si="4"/>
        <v>1.056</v>
      </c>
      <c r="U163" s="98">
        <f t="shared" si="5"/>
        <v>0.088</v>
      </c>
      <c r="V163" s="98">
        <f t="shared" si="6"/>
        <v>1.056</v>
      </c>
      <c r="W163" s="98">
        <f t="shared" si="7"/>
        <v>1.056</v>
      </c>
      <c r="Y163" s="27">
        <v>0.0</v>
      </c>
    </row>
    <row r="164" ht="15.75" customHeight="1">
      <c r="A164" s="27" t="s">
        <v>26</v>
      </c>
      <c r="B164" s="27" t="s">
        <v>22</v>
      </c>
      <c r="C164" s="27" t="s">
        <v>41</v>
      </c>
      <c r="D164" s="27">
        <v>7614.0</v>
      </c>
      <c r="E164" s="27" t="s">
        <v>334</v>
      </c>
      <c r="F164" s="27">
        <v>1.0</v>
      </c>
      <c r="G164" s="27">
        <v>3.06</v>
      </c>
      <c r="H164" s="27">
        <v>0.9</v>
      </c>
      <c r="I164" s="27">
        <v>10.0</v>
      </c>
      <c r="J164" s="27">
        <v>10.0</v>
      </c>
      <c r="K164" s="27">
        <v>12.0</v>
      </c>
      <c r="L164" s="27">
        <v>3.6</v>
      </c>
      <c r="M164" s="27">
        <v>232.9884</v>
      </c>
      <c r="N164" s="27">
        <v>1.11111111111111</v>
      </c>
      <c r="O164" s="27">
        <v>232.9884</v>
      </c>
      <c r="P164" s="96">
        <f t="shared" si="1"/>
        <v>240</v>
      </c>
      <c r="Q164" s="40">
        <f t="shared" si="2"/>
        <v>20</v>
      </c>
      <c r="R164" s="40">
        <f t="shared" si="3"/>
        <v>0.864</v>
      </c>
      <c r="S164" s="97">
        <v>0.0</v>
      </c>
      <c r="T164" s="98">
        <f t="shared" si="4"/>
        <v>0.864</v>
      </c>
      <c r="U164" s="98">
        <f t="shared" si="5"/>
        <v>0.072</v>
      </c>
      <c r="V164" s="98">
        <f t="shared" si="6"/>
        <v>0.864</v>
      </c>
      <c r="W164" s="98">
        <f t="shared" si="7"/>
        <v>0.864</v>
      </c>
      <c r="Y164" s="27">
        <v>3.0</v>
      </c>
    </row>
    <row r="165" ht="15.75" customHeight="1">
      <c r="A165" s="27" t="s">
        <v>26</v>
      </c>
      <c r="B165" s="27" t="s">
        <v>22</v>
      </c>
      <c r="C165" s="27" t="s">
        <v>42</v>
      </c>
      <c r="D165" s="27">
        <v>2615.0</v>
      </c>
      <c r="E165" s="27" t="s">
        <v>11</v>
      </c>
      <c r="F165" s="27">
        <v>1.0</v>
      </c>
      <c r="G165" s="27">
        <v>3.08</v>
      </c>
      <c r="H165" s="27">
        <v>0.9</v>
      </c>
      <c r="I165" s="27">
        <v>10.0</v>
      </c>
      <c r="J165" s="27">
        <v>10.0</v>
      </c>
      <c r="K165" s="27">
        <v>12.0</v>
      </c>
      <c r="L165" s="27">
        <v>4.4</v>
      </c>
      <c r="M165" s="27">
        <v>80.542</v>
      </c>
      <c r="N165" s="27">
        <v>1.11111111111111</v>
      </c>
      <c r="O165" s="27">
        <v>80.542</v>
      </c>
      <c r="P165" s="96">
        <f t="shared" si="1"/>
        <v>90</v>
      </c>
      <c r="Q165" s="40">
        <f t="shared" si="2"/>
        <v>7.5</v>
      </c>
      <c r="R165" s="40">
        <f t="shared" si="3"/>
        <v>0.396</v>
      </c>
      <c r="S165" s="97">
        <v>0.0</v>
      </c>
      <c r="T165" s="98">
        <f t="shared" si="4"/>
        <v>0.396</v>
      </c>
      <c r="U165" s="98">
        <f t="shared" si="5"/>
        <v>0.033</v>
      </c>
      <c r="V165" s="98">
        <f t="shared" si="6"/>
        <v>0.396</v>
      </c>
      <c r="W165" s="98">
        <f t="shared" si="7"/>
        <v>0.396</v>
      </c>
      <c r="Y165" s="27">
        <v>0.0</v>
      </c>
    </row>
    <row r="166" ht="15.75" customHeight="1">
      <c r="A166" s="27" t="s">
        <v>26</v>
      </c>
      <c r="B166" s="27" t="s">
        <v>22</v>
      </c>
      <c r="C166" s="27" t="s">
        <v>43</v>
      </c>
      <c r="D166" s="27">
        <v>11536.0</v>
      </c>
      <c r="E166" s="27" t="s">
        <v>21</v>
      </c>
      <c r="F166" s="27">
        <v>2.0</v>
      </c>
      <c r="G166" s="27">
        <v>1.26</v>
      </c>
      <c r="H166" s="27">
        <v>0.9</v>
      </c>
      <c r="I166" s="27">
        <v>1.0</v>
      </c>
      <c r="J166" s="27">
        <v>5.0</v>
      </c>
      <c r="K166" s="27">
        <v>12.0</v>
      </c>
      <c r="L166" s="27">
        <v>15.0</v>
      </c>
      <c r="M166" s="27">
        <v>145.3536</v>
      </c>
      <c r="N166" s="27">
        <v>1.05263157894736</v>
      </c>
      <c r="O166" s="27">
        <v>275.406821052631</v>
      </c>
      <c r="P166" s="96">
        <f t="shared" si="1"/>
        <v>276</v>
      </c>
      <c r="Q166" s="40">
        <f t="shared" si="2"/>
        <v>23</v>
      </c>
      <c r="R166" s="40">
        <f t="shared" si="3"/>
        <v>4.14</v>
      </c>
      <c r="S166" s="97">
        <v>0.0</v>
      </c>
      <c r="T166" s="98">
        <f t="shared" si="4"/>
        <v>4.14</v>
      </c>
      <c r="U166" s="98">
        <f t="shared" si="5"/>
        <v>0.345</v>
      </c>
      <c r="V166" s="98">
        <f t="shared" si="6"/>
        <v>4.14</v>
      </c>
      <c r="W166" s="98">
        <f t="shared" si="7"/>
        <v>4.14</v>
      </c>
      <c r="Y166" s="27">
        <v>0.0</v>
      </c>
    </row>
    <row r="167" ht="15.75" customHeight="1">
      <c r="A167" s="27" t="s">
        <v>26</v>
      </c>
      <c r="B167" s="27" t="s">
        <v>22</v>
      </c>
      <c r="C167" s="27" t="s">
        <v>44</v>
      </c>
      <c r="D167" s="27">
        <v>1806.0</v>
      </c>
      <c r="E167" s="27" t="s">
        <v>12</v>
      </c>
      <c r="F167" s="27">
        <v>1.0</v>
      </c>
      <c r="G167" s="27">
        <v>3.08</v>
      </c>
      <c r="H167" s="27">
        <v>1.0</v>
      </c>
      <c r="I167" s="27">
        <v>20.0</v>
      </c>
      <c r="J167" s="27">
        <v>50.0</v>
      </c>
      <c r="K167" s="27">
        <v>12.0</v>
      </c>
      <c r="L167" s="27">
        <v>1.2</v>
      </c>
      <c r="M167" s="27">
        <v>55.6248</v>
      </c>
      <c r="N167" s="27">
        <v>2.0</v>
      </c>
      <c r="O167" s="27">
        <v>111.2496</v>
      </c>
      <c r="P167" s="96">
        <f t="shared" si="1"/>
        <v>120</v>
      </c>
      <c r="Q167" s="40">
        <f t="shared" si="2"/>
        <v>10</v>
      </c>
      <c r="R167" s="40">
        <f t="shared" si="3"/>
        <v>0.144</v>
      </c>
      <c r="S167" s="97">
        <v>0.0</v>
      </c>
      <c r="T167" s="98">
        <f t="shared" si="4"/>
        <v>0.144</v>
      </c>
      <c r="U167" s="98">
        <f t="shared" si="5"/>
        <v>0.012</v>
      </c>
      <c r="V167" s="98">
        <f t="shared" si="6"/>
        <v>0.144</v>
      </c>
      <c r="W167" s="98">
        <f t="shared" si="7"/>
        <v>0.144</v>
      </c>
      <c r="Y167" s="27">
        <v>0.7</v>
      </c>
    </row>
    <row r="168" ht="15.75" customHeight="1">
      <c r="A168" s="27" t="s">
        <v>26</v>
      </c>
      <c r="B168" s="27" t="s">
        <v>22</v>
      </c>
      <c r="C168" s="27" t="s">
        <v>45</v>
      </c>
      <c r="D168" s="27">
        <v>9438.0</v>
      </c>
      <c r="E168" s="27" t="s">
        <v>14</v>
      </c>
      <c r="F168" s="27">
        <v>3.0</v>
      </c>
      <c r="G168" s="27">
        <v>3.06</v>
      </c>
      <c r="H168" s="27">
        <v>0.95</v>
      </c>
      <c r="I168" s="27">
        <v>10.0</v>
      </c>
      <c r="J168" s="27">
        <v>10.0</v>
      </c>
      <c r="K168" s="27">
        <v>12.0</v>
      </c>
      <c r="L168" s="27">
        <v>7.8</v>
      </c>
      <c r="M168" s="27">
        <v>288.8028</v>
      </c>
      <c r="N168" s="27">
        <v>1.11111111111111</v>
      </c>
      <c r="O168" s="27">
        <v>914.5422</v>
      </c>
      <c r="P168" s="96">
        <f t="shared" si="1"/>
        <v>920</v>
      </c>
      <c r="Q168" s="40">
        <f t="shared" si="2"/>
        <v>76.66666667</v>
      </c>
      <c r="R168" s="40">
        <f t="shared" si="3"/>
        <v>7.176</v>
      </c>
      <c r="S168" s="97">
        <v>0.0</v>
      </c>
      <c r="T168" s="98">
        <f t="shared" si="4"/>
        <v>7.176</v>
      </c>
      <c r="U168" s="98">
        <f t="shared" si="5"/>
        <v>0.598</v>
      </c>
      <c r="V168" s="98">
        <f t="shared" si="6"/>
        <v>7.176</v>
      </c>
      <c r="W168" s="98">
        <f t="shared" si="7"/>
        <v>7.176</v>
      </c>
      <c r="Y168" s="27">
        <v>0.0</v>
      </c>
    </row>
    <row r="169" ht="15.75" customHeight="1">
      <c r="A169" s="27" t="s">
        <v>26</v>
      </c>
      <c r="B169" s="27" t="s">
        <v>22</v>
      </c>
      <c r="C169" s="27" t="s">
        <v>46</v>
      </c>
      <c r="D169" s="27">
        <v>2627.0</v>
      </c>
      <c r="E169" s="27" t="s">
        <v>330</v>
      </c>
      <c r="F169" s="27">
        <v>1.0</v>
      </c>
      <c r="G169" s="27">
        <v>3.06</v>
      </c>
      <c r="H169" s="27">
        <v>0.95</v>
      </c>
      <c r="I169" s="27">
        <v>5.0</v>
      </c>
      <c r="J169" s="27">
        <v>5.0</v>
      </c>
      <c r="K169" s="27">
        <v>12.0</v>
      </c>
      <c r="L169" s="27">
        <v>4.4</v>
      </c>
      <c r="M169" s="27">
        <v>80.3862</v>
      </c>
      <c r="N169" s="27">
        <v>1.05263157894736</v>
      </c>
      <c r="O169" s="27">
        <v>80.3861999999999</v>
      </c>
      <c r="P169" s="96">
        <f t="shared" si="1"/>
        <v>85</v>
      </c>
      <c r="Q169" s="40">
        <f t="shared" si="2"/>
        <v>7.083333333</v>
      </c>
      <c r="R169" s="40">
        <f t="shared" si="3"/>
        <v>0.374</v>
      </c>
      <c r="S169" s="97">
        <v>0.0</v>
      </c>
      <c r="T169" s="98">
        <f t="shared" si="4"/>
        <v>0.374</v>
      </c>
      <c r="U169" s="98">
        <f t="shared" si="5"/>
        <v>0.03116666667</v>
      </c>
      <c r="V169" s="98">
        <f t="shared" si="6"/>
        <v>0.374</v>
      </c>
      <c r="W169" s="98">
        <f t="shared" si="7"/>
        <v>0.374</v>
      </c>
      <c r="Y169" s="27">
        <v>0.0</v>
      </c>
    </row>
    <row r="170" ht="15.75" customHeight="1">
      <c r="A170" s="27" t="s">
        <v>26</v>
      </c>
      <c r="B170" s="27" t="s">
        <v>22</v>
      </c>
      <c r="C170" s="27" t="s">
        <v>47</v>
      </c>
      <c r="D170" s="27">
        <v>3932.0</v>
      </c>
      <c r="E170" s="27" t="s">
        <v>331</v>
      </c>
      <c r="F170" s="27">
        <v>2.0</v>
      </c>
      <c r="G170" s="27">
        <v>3.06</v>
      </c>
      <c r="H170" s="27">
        <v>0.9</v>
      </c>
      <c r="I170" s="27">
        <v>10.0</v>
      </c>
      <c r="J170" s="27">
        <v>25.0</v>
      </c>
      <c r="K170" s="27">
        <v>12.0</v>
      </c>
      <c r="L170" s="27">
        <v>5.2</v>
      </c>
      <c r="M170" s="27">
        <v>120.3192</v>
      </c>
      <c r="N170" s="27">
        <v>1.33333333333333</v>
      </c>
      <c r="O170" s="27">
        <v>288.76608</v>
      </c>
      <c r="P170" s="96">
        <f t="shared" si="1"/>
        <v>290</v>
      </c>
      <c r="Q170" s="40">
        <f t="shared" si="2"/>
        <v>24.16666667</v>
      </c>
      <c r="R170" s="40">
        <f t="shared" si="3"/>
        <v>1.508</v>
      </c>
      <c r="S170" s="97">
        <v>0.0</v>
      </c>
      <c r="T170" s="98">
        <f t="shared" si="4"/>
        <v>1.508</v>
      </c>
      <c r="U170" s="98">
        <f t="shared" si="5"/>
        <v>0.1256666667</v>
      </c>
      <c r="V170" s="98">
        <f t="shared" si="6"/>
        <v>1.508</v>
      </c>
      <c r="W170" s="98">
        <f t="shared" si="7"/>
        <v>1.508</v>
      </c>
      <c r="Y170" s="27">
        <v>7.0</v>
      </c>
    </row>
    <row r="171" ht="15.75" customHeight="1">
      <c r="A171" s="27" t="s">
        <v>26</v>
      </c>
      <c r="B171" s="27" t="s">
        <v>22</v>
      </c>
      <c r="C171" s="27" t="s">
        <v>48</v>
      </c>
      <c r="D171" s="27">
        <v>18234.0</v>
      </c>
      <c r="E171" s="27" t="s">
        <v>332</v>
      </c>
      <c r="F171" s="27">
        <v>2.0</v>
      </c>
      <c r="G171" s="27">
        <v>3.06</v>
      </c>
      <c r="H171" s="27">
        <v>0.95</v>
      </c>
      <c r="I171" s="27">
        <v>1.0</v>
      </c>
      <c r="J171" s="27">
        <v>5.0</v>
      </c>
      <c r="K171" s="27">
        <v>12.0</v>
      </c>
      <c r="L171" s="27">
        <v>17.1</v>
      </c>
      <c r="M171" s="27">
        <v>557.9604</v>
      </c>
      <c r="N171" s="27">
        <v>1.05263157894736</v>
      </c>
      <c r="O171" s="27">
        <v>1115.92079999999</v>
      </c>
      <c r="P171" s="96">
        <f t="shared" si="1"/>
        <v>1116</v>
      </c>
      <c r="Q171" s="40">
        <f t="shared" si="2"/>
        <v>93</v>
      </c>
      <c r="R171" s="40">
        <f t="shared" si="3"/>
        <v>19.0836</v>
      </c>
      <c r="S171" s="97">
        <v>0.0</v>
      </c>
      <c r="T171" s="98">
        <f t="shared" si="4"/>
        <v>19.0836</v>
      </c>
      <c r="U171" s="98">
        <f t="shared" si="5"/>
        <v>1.5903</v>
      </c>
      <c r="V171" s="98">
        <f t="shared" si="6"/>
        <v>19.0836</v>
      </c>
      <c r="W171" s="98">
        <f t="shared" si="7"/>
        <v>19.0836</v>
      </c>
      <c r="Y171" s="27">
        <v>0.0</v>
      </c>
    </row>
    <row r="172" ht="15.75" customHeight="1">
      <c r="A172" s="27" t="s">
        <v>26</v>
      </c>
      <c r="B172" s="27" t="s">
        <v>22</v>
      </c>
      <c r="C172" s="27" t="s">
        <v>49</v>
      </c>
      <c r="D172" s="27">
        <v>5443.0</v>
      </c>
      <c r="E172" s="27" t="s">
        <v>20</v>
      </c>
      <c r="F172" s="27">
        <v>2.0</v>
      </c>
      <c r="G172" s="27">
        <v>3.06</v>
      </c>
      <c r="H172" s="27">
        <v>0.9</v>
      </c>
      <c r="I172" s="27">
        <v>10.0</v>
      </c>
      <c r="J172" s="27">
        <v>25.0</v>
      </c>
      <c r="K172" s="27">
        <v>12.0</v>
      </c>
      <c r="L172" s="27">
        <v>3.0</v>
      </c>
      <c r="M172" s="27">
        <v>166.5558</v>
      </c>
      <c r="N172" s="27">
        <v>1.33333333333333</v>
      </c>
      <c r="O172" s="27">
        <v>399.73392</v>
      </c>
      <c r="P172" s="96">
        <f t="shared" si="1"/>
        <v>400</v>
      </c>
      <c r="Q172" s="40">
        <f t="shared" si="2"/>
        <v>33.33333333</v>
      </c>
      <c r="R172" s="40">
        <f t="shared" si="3"/>
        <v>1.2</v>
      </c>
      <c r="S172" s="97">
        <v>0.0</v>
      </c>
      <c r="T172" s="98">
        <f t="shared" si="4"/>
        <v>1.2</v>
      </c>
      <c r="U172" s="98">
        <f t="shared" si="5"/>
        <v>0.1</v>
      </c>
      <c r="V172" s="98">
        <f t="shared" si="6"/>
        <v>1.2</v>
      </c>
      <c r="W172" s="98">
        <f t="shared" si="7"/>
        <v>1.2</v>
      </c>
      <c r="Y172" s="27">
        <v>0.0</v>
      </c>
    </row>
    <row r="173" ht="15.75" customHeight="1">
      <c r="A173" s="27" t="s">
        <v>26</v>
      </c>
      <c r="B173" s="27" t="s">
        <v>22</v>
      </c>
      <c r="C173" s="27" t="s">
        <v>50</v>
      </c>
      <c r="D173" s="27">
        <v>11238.0</v>
      </c>
      <c r="E173" s="27" t="s">
        <v>333</v>
      </c>
      <c r="F173" s="27">
        <v>4.0</v>
      </c>
      <c r="G173" s="27">
        <v>3.06</v>
      </c>
      <c r="H173" s="27">
        <v>0.97</v>
      </c>
      <c r="I173" s="27">
        <v>10.0</v>
      </c>
      <c r="J173" s="27">
        <v>10.0</v>
      </c>
      <c r="K173" s="27">
        <v>12.0</v>
      </c>
      <c r="L173" s="27">
        <v>1.0</v>
      </c>
      <c r="M173" s="27">
        <v>343.8828</v>
      </c>
      <c r="N173" s="27">
        <v>1.11111111111111</v>
      </c>
      <c r="O173" s="27">
        <v>1482.51696</v>
      </c>
      <c r="P173" s="96">
        <f t="shared" si="1"/>
        <v>1490</v>
      </c>
      <c r="Q173" s="40">
        <f t="shared" si="2"/>
        <v>124.1666667</v>
      </c>
      <c r="R173" s="40">
        <f t="shared" si="3"/>
        <v>1.49</v>
      </c>
      <c r="S173" s="97">
        <v>0.0</v>
      </c>
      <c r="T173" s="98">
        <f t="shared" si="4"/>
        <v>1.49</v>
      </c>
      <c r="U173" s="98">
        <f t="shared" si="5"/>
        <v>0.1241666667</v>
      </c>
      <c r="V173" s="98">
        <f t="shared" si="6"/>
        <v>1.49</v>
      </c>
      <c r="W173" s="98">
        <f t="shared" si="7"/>
        <v>1.49</v>
      </c>
      <c r="Y173" s="27">
        <v>0.0</v>
      </c>
    </row>
    <row r="174" ht="15.75" customHeight="1">
      <c r="A174" s="27" t="s">
        <v>26</v>
      </c>
      <c r="B174" s="27" t="s">
        <v>22</v>
      </c>
      <c r="C174" s="27" t="s">
        <v>51</v>
      </c>
      <c r="D174" s="27">
        <v>6534.0</v>
      </c>
      <c r="E174" s="27" t="s">
        <v>15</v>
      </c>
      <c r="F174" s="27">
        <v>3.0</v>
      </c>
      <c r="G174" s="27">
        <v>3.06</v>
      </c>
      <c r="H174" s="27">
        <v>0.95</v>
      </c>
      <c r="I174" s="27">
        <v>4.0</v>
      </c>
      <c r="J174" s="27">
        <v>5.0</v>
      </c>
      <c r="K174" s="27">
        <v>12.0</v>
      </c>
      <c r="L174" s="27">
        <v>3.0</v>
      </c>
      <c r="M174" s="27">
        <v>199.9404</v>
      </c>
      <c r="N174" s="27">
        <v>1.05263157894736</v>
      </c>
      <c r="O174" s="27">
        <v>599.8212</v>
      </c>
      <c r="P174" s="96">
        <f t="shared" si="1"/>
        <v>600</v>
      </c>
      <c r="Q174" s="40">
        <f t="shared" si="2"/>
        <v>50</v>
      </c>
      <c r="R174" s="40">
        <f t="shared" si="3"/>
        <v>1.8</v>
      </c>
      <c r="S174" s="97">
        <v>0.0</v>
      </c>
      <c r="T174" s="98">
        <f t="shared" si="4"/>
        <v>1.8</v>
      </c>
      <c r="U174" s="98">
        <f t="shared" si="5"/>
        <v>0.15</v>
      </c>
      <c r="V174" s="98">
        <f t="shared" si="6"/>
        <v>1.8</v>
      </c>
      <c r="W174" s="98">
        <f t="shared" si="7"/>
        <v>1.8</v>
      </c>
      <c r="Y174" s="27">
        <v>0.0</v>
      </c>
    </row>
    <row r="175" ht="15.75" customHeight="1">
      <c r="A175" s="27" t="s">
        <v>26</v>
      </c>
      <c r="B175" s="27" t="s">
        <v>22</v>
      </c>
      <c r="C175" s="27" t="s">
        <v>52</v>
      </c>
      <c r="D175" s="27">
        <v>5197.0</v>
      </c>
      <c r="E175" s="27" t="s">
        <v>334</v>
      </c>
      <c r="F175" s="27">
        <v>1.0</v>
      </c>
      <c r="G175" s="27">
        <v>3.06</v>
      </c>
      <c r="H175" s="27">
        <v>0.9</v>
      </c>
      <c r="I175" s="27">
        <v>10.0</v>
      </c>
      <c r="J175" s="27">
        <v>10.0</v>
      </c>
      <c r="K175" s="27">
        <v>12.0</v>
      </c>
      <c r="L175" s="27">
        <v>3.6</v>
      </c>
      <c r="M175" s="27">
        <v>159.0282</v>
      </c>
      <c r="N175" s="27">
        <v>1.11111111111111</v>
      </c>
      <c r="O175" s="27">
        <v>159.0282</v>
      </c>
      <c r="P175" s="96">
        <f t="shared" si="1"/>
        <v>160</v>
      </c>
      <c r="Q175" s="40">
        <f t="shared" si="2"/>
        <v>13.33333333</v>
      </c>
      <c r="R175" s="40">
        <f t="shared" si="3"/>
        <v>0.576</v>
      </c>
      <c r="S175" s="97">
        <v>0.0</v>
      </c>
      <c r="T175" s="98">
        <f t="shared" si="4"/>
        <v>0.576</v>
      </c>
      <c r="U175" s="98">
        <f t="shared" si="5"/>
        <v>0.048</v>
      </c>
      <c r="V175" s="98">
        <f t="shared" si="6"/>
        <v>0.576</v>
      </c>
      <c r="W175" s="98">
        <f t="shared" si="7"/>
        <v>0.576</v>
      </c>
      <c r="Y175" s="27">
        <v>3.0</v>
      </c>
    </row>
    <row r="176" ht="15.75" customHeight="1">
      <c r="A176" s="27" t="s">
        <v>26</v>
      </c>
      <c r="B176" s="27" t="s">
        <v>22</v>
      </c>
      <c r="C176" s="27" t="s">
        <v>53</v>
      </c>
      <c r="D176" s="27">
        <v>3531.0</v>
      </c>
      <c r="E176" s="27" t="s">
        <v>11</v>
      </c>
      <c r="F176" s="27">
        <v>1.0</v>
      </c>
      <c r="G176" s="27">
        <v>3.08</v>
      </c>
      <c r="H176" s="27">
        <v>0.9</v>
      </c>
      <c r="I176" s="27">
        <v>10.0</v>
      </c>
      <c r="J176" s="27">
        <v>10.0</v>
      </c>
      <c r="K176" s="27">
        <v>12.0</v>
      </c>
      <c r="L176" s="27">
        <v>4.4</v>
      </c>
      <c r="M176" s="27">
        <v>108.754799999999</v>
      </c>
      <c r="N176" s="27">
        <v>1.11111111111111</v>
      </c>
      <c r="O176" s="27">
        <v>108.754799999999</v>
      </c>
      <c r="P176" s="96">
        <f t="shared" si="1"/>
        <v>110</v>
      </c>
      <c r="Q176" s="40">
        <f t="shared" si="2"/>
        <v>9.166666667</v>
      </c>
      <c r="R176" s="40">
        <f t="shared" si="3"/>
        <v>0.484</v>
      </c>
      <c r="S176" s="97">
        <v>0.0</v>
      </c>
      <c r="T176" s="98">
        <f t="shared" si="4"/>
        <v>0.484</v>
      </c>
      <c r="U176" s="98">
        <f t="shared" si="5"/>
        <v>0.04033333333</v>
      </c>
      <c r="V176" s="98">
        <f t="shared" si="6"/>
        <v>0.484</v>
      </c>
      <c r="W176" s="98">
        <f t="shared" si="7"/>
        <v>0.484</v>
      </c>
      <c r="Y176" s="27">
        <v>0.0</v>
      </c>
    </row>
    <row r="177" ht="15.75" customHeight="1">
      <c r="A177" s="27" t="s">
        <v>26</v>
      </c>
      <c r="B177" s="27" t="s">
        <v>22</v>
      </c>
      <c r="C177" s="27" t="s">
        <v>54</v>
      </c>
      <c r="D177" s="27">
        <v>2402.0</v>
      </c>
      <c r="E177" s="27" t="s">
        <v>21</v>
      </c>
      <c r="F177" s="27">
        <v>2.0</v>
      </c>
      <c r="G177" s="27">
        <v>1.26</v>
      </c>
      <c r="H177" s="27">
        <v>0.9</v>
      </c>
      <c r="I177" s="27">
        <v>1.0</v>
      </c>
      <c r="J177" s="27">
        <v>5.0</v>
      </c>
      <c r="K177" s="27">
        <v>12.0</v>
      </c>
      <c r="L177" s="27">
        <v>15.0</v>
      </c>
      <c r="M177" s="27">
        <v>30.2652</v>
      </c>
      <c r="N177" s="27">
        <v>1.05263157894736</v>
      </c>
      <c r="O177" s="27">
        <v>57.3445894736842</v>
      </c>
      <c r="P177" s="96">
        <f t="shared" si="1"/>
        <v>58</v>
      </c>
      <c r="Q177" s="40">
        <f t="shared" si="2"/>
        <v>4.833333333</v>
      </c>
      <c r="R177" s="40">
        <f t="shared" si="3"/>
        <v>0.87</v>
      </c>
      <c r="S177" s="97">
        <v>0.0</v>
      </c>
      <c r="T177" s="98">
        <f t="shared" si="4"/>
        <v>0.87</v>
      </c>
      <c r="U177" s="98">
        <f t="shared" si="5"/>
        <v>0.0725</v>
      </c>
      <c r="V177" s="98">
        <f t="shared" si="6"/>
        <v>0.87</v>
      </c>
      <c r="W177" s="98">
        <f t="shared" si="7"/>
        <v>0.87</v>
      </c>
      <c r="Y177" s="27">
        <v>0.0</v>
      </c>
    </row>
    <row r="178" ht="15.75" customHeight="1">
      <c r="A178" s="27" t="s">
        <v>26</v>
      </c>
      <c r="B178" s="27" t="s">
        <v>22</v>
      </c>
      <c r="C178" s="27" t="s">
        <v>55</v>
      </c>
      <c r="D178" s="27">
        <v>1160.0</v>
      </c>
      <c r="E178" s="27" t="s">
        <v>12</v>
      </c>
      <c r="F178" s="27">
        <v>1.0</v>
      </c>
      <c r="G178" s="27">
        <v>3.08</v>
      </c>
      <c r="H178" s="27">
        <v>1.0</v>
      </c>
      <c r="I178" s="27">
        <v>20.0</v>
      </c>
      <c r="J178" s="27">
        <v>50.0</v>
      </c>
      <c r="K178" s="27">
        <v>12.0</v>
      </c>
      <c r="L178" s="27">
        <v>1.2</v>
      </c>
      <c r="M178" s="27">
        <v>35.728</v>
      </c>
      <c r="N178" s="27">
        <v>2.0</v>
      </c>
      <c r="O178" s="27">
        <v>71.456</v>
      </c>
      <c r="P178" s="96">
        <f t="shared" si="1"/>
        <v>80</v>
      </c>
      <c r="Q178" s="40">
        <f t="shared" si="2"/>
        <v>6.666666667</v>
      </c>
      <c r="R178" s="40">
        <f t="shared" si="3"/>
        <v>0.096</v>
      </c>
      <c r="S178" s="97">
        <v>0.0</v>
      </c>
      <c r="T178" s="98">
        <f t="shared" si="4"/>
        <v>0.096</v>
      </c>
      <c r="U178" s="98">
        <f t="shared" si="5"/>
        <v>0.008</v>
      </c>
      <c r="V178" s="98">
        <f t="shared" si="6"/>
        <v>0.096</v>
      </c>
      <c r="W178" s="98">
        <f t="shared" si="7"/>
        <v>0.096</v>
      </c>
      <c r="Y178" s="27">
        <v>0.7</v>
      </c>
    </row>
    <row r="179" ht="15.75" customHeight="1">
      <c r="A179" s="27" t="s">
        <v>26</v>
      </c>
      <c r="B179" s="27" t="s">
        <v>22</v>
      </c>
      <c r="C179" s="27" t="s">
        <v>56</v>
      </c>
      <c r="D179" s="27">
        <v>3585.0</v>
      </c>
      <c r="E179" s="27" t="s">
        <v>14</v>
      </c>
      <c r="F179" s="27">
        <v>3.0</v>
      </c>
      <c r="G179" s="27">
        <v>3.06</v>
      </c>
      <c r="H179" s="27">
        <v>0.95</v>
      </c>
      <c r="I179" s="27">
        <v>10.0</v>
      </c>
      <c r="J179" s="27">
        <v>10.0</v>
      </c>
      <c r="K179" s="27">
        <v>12.0</v>
      </c>
      <c r="L179" s="27">
        <v>7.8</v>
      </c>
      <c r="M179" s="27">
        <v>109.701</v>
      </c>
      <c r="N179" s="27">
        <v>1.11111111111111</v>
      </c>
      <c r="O179" s="27">
        <v>347.3865</v>
      </c>
      <c r="P179" s="96">
        <f t="shared" si="1"/>
        <v>350</v>
      </c>
      <c r="Q179" s="40">
        <f t="shared" si="2"/>
        <v>29.16666667</v>
      </c>
      <c r="R179" s="40">
        <f t="shared" si="3"/>
        <v>2.73</v>
      </c>
      <c r="S179" s="97">
        <v>0.0</v>
      </c>
      <c r="T179" s="98">
        <f t="shared" si="4"/>
        <v>2.73</v>
      </c>
      <c r="U179" s="98">
        <f t="shared" si="5"/>
        <v>0.2275</v>
      </c>
      <c r="V179" s="98">
        <f t="shared" si="6"/>
        <v>2.73</v>
      </c>
      <c r="W179" s="98">
        <f t="shared" si="7"/>
        <v>2.73</v>
      </c>
      <c r="Y179" s="27">
        <v>0.0</v>
      </c>
    </row>
    <row r="180" ht="15.75" customHeight="1">
      <c r="A180" s="27" t="s">
        <v>26</v>
      </c>
      <c r="B180" s="27" t="s">
        <v>22</v>
      </c>
      <c r="C180" s="27" t="s">
        <v>57</v>
      </c>
      <c r="D180" s="27">
        <v>7893.0</v>
      </c>
      <c r="E180" s="27" t="s">
        <v>330</v>
      </c>
      <c r="F180" s="27">
        <v>1.0</v>
      </c>
      <c r="G180" s="27">
        <v>3.06</v>
      </c>
      <c r="H180" s="27">
        <v>0.95</v>
      </c>
      <c r="I180" s="27">
        <v>5.0</v>
      </c>
      <c r="J180" s="27">
        <v>5.0</v>
      </c>
      <c r="K180" s="27">
        <v>12.0</v>
      </c>
      <c r="L180" s="27">
        <v>4.4</v>
      </c>
      <c r="M180" s="27">
        <v>241.5258</v>
      </c>
      <c r="N180" s="27">
        <v>1.05263157894736</v>
      </c>
      <c r="O180" s="27">
        <v>241.525799999999</v>
      </c>
      <c r="P180" s="96">
        <f t="shared" si="1"/>
        <v>245</v>
      </c>
      <c r="Q180" s="40">
        <f t="shared" si="2"/>
        <v>20.41666667</v>
      </c>
      <c r="R180" s="40">
        <f t="shared" si="3"/>
        <v>1.078</v>
      </c>
      <c r="S180" s="97">
        <v>0.0</v>
      </c>
      <c r="T180" s="98">
        <f t="shared" si="4"/>
        <v>1.078</v>
      </c>
      <c r="U180" s="98">
        <f t="shared" si="5"/>
        <v>0.08983333333</v>
      </c>
      <c r="V180" s="98">
        <f t="shared" si="6"/>
        <v>1.078</v>
      </c>
      <c r="W180" s="98">
        <f t="shared" si="7"/>
        <v>1.078</v>
      </c>
      <c r="Y180" s="27">
        <v>0.0</v>
      </c>
    </row>
    <row r="181" ht="15.75" customHeight="1">
      <c r="A181" s="27" t="s">
        <v>26</v>
      </c>
      <c r="B181" s="27" t="s">
        <v>22</v>
      </c>
      <c r="C181" s="27" t="s">
        <v>58</v>
      </c>
      <c r="D181" s="27">
        <v>7235.0</v>
      </c>
      <c r="E181" s="27" t="s">
        <v>331</v>
      </c>
      <c r="F181" s="27">
        <v>2.0</v>
      </c>
      <c r="G181" s="27">
        <v>3.06</v>
      </c>
      <c r="H181" s="27">
        <v>0.9</v>
      </c>
      <c r="I181" s="27">
        <v>10.0</v>
      </c>
      <c r="J181" s="27">
        <v>25.0</v>
      </c>
      <c r="K181" s="27">
        <v>12.0</v>
      </c>
      <c r="L181" s="27">
        <v>5.2</v>
      </c>
      <c r="M181" s="27">
        <v>221.391</v>
      </c>
      <c r="N181" s="27">
        <v>1.33333333333333</v>
      </c>
      <c r="O181" s="27">
        <v>531.3384</v>
      </c>
      <c r="P181" s="96">
        <f t="shared" si="1"/>
        <v>540</v>
      </c>
      <c r="Q181" s="40">
        <f t="shared" si="2"/>
        <v>45</v>
      </c>
      <c r="R181" s="40">
        <f t="shared" si="3"/>
        <v>2.808</v>
      </c>
      <c r="S181" s="97">
        <v>0.0</v>
      </c>
      <c r="T181" s="98">
        <f t="shared" si="4"/>
        <v>2.808</v>
      </c>
      <c r="U181" s="98">
        <f t="shared" si="5"/>
        <v>0.234</v>
      </c>
      <c r="V181" s="98">
        <f t="shared" si="6"/>
        <v>2.808</v>
      </c>
      <c r="W181" s="98">
        <f t="shared" si="7"/>
        <v>2.808</v>
      </c>
      <c r="Y181" s="27">
        <v>7.0</v>
      </c>
    </row>
    <row r="182" ht="15.75" customHeight="1">
      <c r="A182" s="27" t="s">
        <v>26</v>
      </c>
      <c r="B182" s="27" t="s">
        <v>22</v>
      </c>
      <c r="C182" s="27" t="s">
        <v>59</v>
      </c>
      <c r="D182" s="27">
        <v>12295.0</v>
      </c>
      <c r="E182" s="27" t="s">
        <v>332</v>
      </c>
      <c r="F182" s="27">
        <v>2.0</v>
      </c>
      <c r="G182" s="27">
        <v>3.06</v>
      </c>
      <c r="H182" s="27">
        <v>0.95</v>
      </c>
      <c r="I182" s="27">
        <v>1.0</v>
      </c>
      <c r="J182" s="27">
        <v>5.0</v>
      </c>
      <c r="K182" s="27">
        <v>12.0</v>
      </c>
      <c r="L182" s="27">
        <v>17.1</v>
      </c>
      <c r="M182" s="27">
        <v>376.227</v>
      </c>
      <c r="N182" s="27">
        <v>1.05263157894736</v>
      </c>
      <c r="O182" s="27">
        <v>752.453999999999</v>
      </c>
      <c r="P182" s="96">
        <f t="shared" si="1"/>
        <v>753</v>
      </c>
      <c r="Q182" s="40">
        <f t="shared" si="2"/>
        <v>62.75</v>
      </c>
      <c r="R182" s="40">
        <f t="shared" si="3"/>
        <v>12.8763</v>
      </c>
      <c r="S182" s="97">
        <v>0.0</v>
      </c>
      <c r="T182" s="98">
        <f t="shared" si="4"/>
        <v>12.8763</v>
      </c>
      <c r="U182" s="98">
        <f t="shared" si="5"/>
        <v>1.073025</v>
      </c>
      <c r="V182" s="98">
        <f t="shared" si="6"/>
        <v>12.8763</v>
      </c>
      <c r="W182" s="98">
        <f t="shared" si="7"/>
        <v>12.8763</v>
      </c>
      <c r="Y182" s="27">
        <v>0.0</v>
      </c>
    </row>
    <row r="183" ht="15.75" customHeight="1">
      <c r="A183" s="27" t="s">
        <v>26</v>
      </c>
      <c r="B183" s="27" t="s">
        <v>22</v>
      </c>
      <c r="C183" s="27" t="s">
        <v>60</v>
      </c>
      <c r="D183" s="27">
        <v>1437.0</v>
      </c>
      <c r="E183" s="27" t="s">
        <v>20</v>
      </c>
      <c r="F183" s="27">
        <v>2.0</v>
      </c>
      <c r="G183" s="27">
        <v>3.06</v>
      </c>
      <c r="H183" s="27">
        <v>0.9</v>
      </c>
      <c r="I183" s="27">
        <v>10.0</v>
      </c>
      <c r="J183" s="27">
        <v>25.0</v>
      </c>
      <c r="K183" s="27">
        <v>12.0</v>
      </c>
      <c r="L183" s="27">
        <v>3.0</v>
      </c>
      <c r="M183" s="27">
        <v>43.9722</v>
      </c>
      <c r="N183" s="27">
        <v>1.33333333333333</v>
      </c>
      <c r="O183" s="27">
        <v>105.53328</v>
      </c>
      <c r="P183" s="96">
        <f t="shared" si="1"/>
        <v>110</v>
      </c>
      <c r="Q183" s="40">
        <f t="shared" si="2"/>
        <v>9.166666667</v>
      </c>
      <c r="R183" s="40">
        <f t="shared" si="3"/>
        <v>0.33</v>
      </c>
      <c r="S183" s="97">
        <v>0.0</v>
      </c>
      <c r="T183" s="98">
        <f t="shared" si="4"/>
        <v>0.33</v>
      </c>
      <c r="U183" s="98">
        <f t="shared" si="5"/>
        <v>0.0275</v>
      </c>
      <c r="V183" s="98">
        <f t="shared" si="6"/>
        <v>0.33</v>
      </c>
      <c r="W183" s="98">
        <f t="shared" si="7"/>
        <v>0.33</v>
      </c>
      <c r="Y183" s="27">
        <v>0.0</v>
      </c>
    </row>
    <row r="184" ht="15.75" customHeight="1">
      <c r="A184" s="27" t="s">
        <v>26</v>
      </c>
      <c r="B184" s="27" t="s">
        <v>22</v>
      </c>
      <c r="C184" s="27" t="s">
        <v>61</v>
      </c>
      <c r="D184" s="27">
        <v>207969.0</v>
      </c>
      <c r="E184" s="27" t="s">
        <v>333</v>
      </c>
      <c r="F184" s="27">
        <v>4.0</v>
      </c>
      <c r="G184" s="27">
        <v>3.06</v>
      </c>
      <c r="H184" s="27">
        <v>0.97</v>
      </c>
      <c r="I184" s="27">
        <v>10.0</v>
      </c>
      <c r="J184" s="27">
        <v>10.0</v>
      </c>
      <c r="K184" s="27">
        <v>12.0</v>
      </c>
      <c r="L184" s="27">
        <v>1.0</v>
      </c>
      <c r="M184" s="27">
        <v>6363.8514</v>
      </c>
      <c r="N184" s="27">
        <v>1.11111111111111</v>
      </c>
      <c r="O184" s="27">
        <v>27435.27048</v>
      </c>
      <c r="P184" s="96">
        <f t="shared" si="1"/>
        <v>27440</v>
      </c>
      <c r="Q184" s="40">
        <f t="shared" si="2"/>
        <v>2286.666667</v>
      </c>
      <c r="R184" s="40">
        <f t="shared" si="3"/>
        <v>27.44</v>
      </c>
      <c r="S184" s="97">
        <v>0.0</v>
      </c>
      <c r="T184" s="98">
        <f t="shared" si="4"/>
        <v>27.44</v>
      </c>
      <c r="U184" s="98">
        <f t="shared" si="5"/>
        <v>2.286666667</v>
      </c>
      <c r="V184" s="98">
        <f t="shared" si="6"/>
        <v>27.44</v>
      </c>
      <c r="W184" s="98">
        <f t="shared" si="7"/>
        <v>27.44</v>
      </c>
      <c r="Y184" s="27">
        <v>0.0</v>
      </c>
    </row>
    <row r="185" ht="15.75" customHeight="1">
      <c r="A185" s="27" t="s">
        <v>26</v>
      </c>
      <c r="B185" s="27" t="s">
        <v>10</v>
      </c>
      <c r="C185" s="27" t="s">
        <v>62</v>
      </c>
      <c r="D185" s="27">
        <v>6763.0</v>
      </c>
      <c r="E185" s="27" t="s">
        <v>15</v>
      </c>
      <c r="F185" s="27">
        <v>3.0</v>
      </c>
      <c r="G185" s="27">
        <v>3.06</v>
      </c>
      <c r="H185" s="27">
        <v>0.95</v>
      </c>
      <c r="I185" s="27">
        <v>4.0</v>
      </c>
      <c r="J185" s="27">
        <v>5.0</v>
      </c>
      <c r="K185" s="27">
        <v>12.0</v>
      </c>
      <c r="L185" s="27">
        <v>3.0</v>
      </c>
      <c r="M185" s="27">
        <v>206.9478</v>
      </c>
      <c r="N185" s="27">
        <v>1.05263157894736</v>
      </c>
      <c r="O185" s="27">
        <v>620.843399999999</v>
      </c>
      <c r="P185" s="96">
        <f t="shared" si="1"/>
        <v>624</v>
      </c>
      <c r="Q185" s="40">
        <f t="shared" si="2"/>
        <v>52</v>
      </c>
      <c r="R185" s="40">
        <f t="shared" si="3"/>
        <v>1.872</v>
      </c>
      <c r="S185" s="97">
        <v>0.0</v>
      </c>
      <c r="T185" s="98">
        <f t="shared" si="4"/>
        <v>1.872</v>
      </c>
      <c r="U185" s="98">
        <f t="shared" si="5"/>
        <v>0.156</v>
      </c>
      <c r="V185" s="98">
        <f t="shared" si="6"/>
        <v>1.872</v>
      </c>
      <c r="W185" s="98">
        <f t="shared" si="7"/>
        <v>1.872</v>
      </c>
      <c r="Y185" s="27">
        <v>0.0</v>
      </c>
    </row>
    <row r="186" ht="15.75" customHeight="1">
      <c r="A186" s="27" t="s">
        <v>26</v>
      </c>
      <c r="B186" s="27" t="s">
        <v>10</v>
      </c>
      <c r="C186" s="27" t="s">
        <v>63</v>
      </c>
      <c r="D186" s="27">
        <v>4624.0</v>
      </c>
      <c r="E186" s="27" t="s">
        <v>334</v>
      </c>
      <c r="F186" s="27">
        <v>1.0</v>
      </c>
      <c r="G186" s="27">
        <v>3.06</v>
      </c>
      <c r="H186" s="27">
        <v>0.9</v>
      </c>
      <c r="I186" s="27">
        <v>10.0</v>
      </c>
      <c r="J186" s="27">
        <v>10.0</v>
      </c>
      <c r="K186" s="27">
        <v>12.0</v>
      </c>
      <c r="L186" s="27">
        <v>3.6</v>
      </c>
      <c r="M186" s="27">
        <v>141.4944</v>
      </c>
      <c r="N186" s="27">
        <v>1.11111111111111</v>
      </c>
      <c r="O186" s="27">
        <v>141.4944</v>
      </c>
      <c r="P186" s="96">
        <f t="shared" si="1"/>
        <v>150</v>
      </c>
      <c r="Q186" s="40">
        <f t="shared" si="2"/>
        <v>12.5</v>
      </c>
      <c r="R186" s="40">
        <f t="shared" si="3"/>
        <v>0.54</v>
      </c>
      <c r="S186" s="97">
        <v>0.0</v>
      </c>
      <c r="T186" s="98">
        <f t="shared" si="4"/>
        <v>0.54</v>
      </c>
      <c r="U186" s="98">
        <f t="shared" si="5"/>
        <v>0.045</v>
      </c>
      <c r="V186" s="98">
        <f t="shared" si="6"/>
        <v>0.54</v>
      </c>
      <c r="W186" s="98">
        <f t="shared" si="7"/>
        <v>0.54</v>
      </c>
      <c r="Y186" s="27">
        <v>3.0</v>
      </c>
    </row>
    <row r="187" ht="15.75" customHeight="1">
      <c r="A187" s="27" t="s">
        <v>26</v>
      </c>
      <c r="B187" s="27" t="s">
        <v>10</v>
      </c>
      <c r="C187" s="27" t="s">
        <v>64</v>
      </c>
      <c r="D187" s="27">
        <v>4627.0</v>
      </c>
      <c r="E187" s="27" t="s">
        <v>11</v>
      </c>
      <c r="F187" s="27">
        <v>1.0</v>
      </c>
      <c r="G187" s="27">
        <v>3.08</v>
      </c>
      <c r="H187" s="27">
        <v>0.9</v>
      </c>
      <c r="I187" s="27">
        <v>10.0</v>
      </c>
      <c r="J187" s="27">
        <v>10.0</v>
      </c>
      <c r="K187" s="27">
        <v>12.0</v>
      </c>
      <c r="L187" s="27">
        <v>4.4</v>
      </c>
      <c r="M187" s="27">
        <v>142.5116</v>
      </c>
      <c r="N187" s="27">
        <v>1.11111111111111</v>
      </c>
      <c r="O187" s="27">
        <v>142.5116</v>
      </c>
      <c r="P187" s="96">
        <f t="shared" si="1"/>
        <v>150</v>
      </c>
      <c r="Q187" s="40">
        <f t="shared" si="2"/>
        <v>12.5</v>
      </c>
      <c r="R187" s="40">
        <f t="shared" si="3"/>
        <v>0.66</v>
      </c>
      <c r="S187" s="97">
        <v>0.0</v>
      </c>
      <c r="T187" s="98">
        <f t="shared" si="4"/>
        <v>0.66</v>
      </c>
      <c r="U187" s="98">
        <f t="shared" si="5"/>
        <v>0.055</v>
      </c>
      <c r="V187" s="98">
        <f t="shared" si="6"/>
        <v>0.66</v>
      </c>
      <c r="W187" s="98">
        <f t="shared" si="7"/>
        <v>0.66</v>
      </c>
      <c r="Y187" s="27">
        <v>0.0</v>
      </c>
    </row>
    <row r="188" ht="15.75" customHeight="1">
      <c r="A188" s="27" t="s">
        <v>26</v>
      </c>
      <c r="B188" s="27" t="s">
        <v>10</v>
      </c>
      <c r="C188" s="27" t="s">
        <v>65</v>
      </c>
      <c r="D188" s="27">
        <v>3526.0</v>
      </c>
      <c r="E188" s="27" t="s">
        <v>21</v>
      </c>
      <c r="F188" s="27">
        <v>2.0</v>
      </c>
      <c r="G188" s="27">
        <v>1.26</v>
      </c>
      <c r="H188" s="27">
        <v>0.9</v>
      </c>
      <c r="I188" s="27">
        <v>1.0</v>
      </c>
      <c r="J188" s="27">
        <v>5.0</v>
      </c>
      <c r="K188" s="27">
        <v>12.0</v>
      </c>
      <c r="L188" s="27">
        <v>15.0</v>
      </c>
      <c r="M188" s="27">
        <v>44.4276</v>
      </c>
      <c r="N188" s="27">
        <v>1.05263157894736</v>
      </c>
      <c r="O188" s="27">
        <v>84.1786105263158</v>
      </c>
      <c r="P188" s="96">
        <f t="shared" si="1"/>
        <v>85</v>
      </c>
      <c r="Q188" s="40">
        <f t="shared" si="2"/>
        <v>7.083333333</v>
      </c>
      <c r="R188" s="40">
        <f t="shared" si="3"/>
        <v>1.275</v>
      </c>
      <c r="S188" s="97">
        <v>0.0</v>
      </c>
      <c r="T188" s="98">
        <f t="shared" si="4"/>
        <v>1.275</v>
      </c>
      <c r="U188" s="98">
        <f t="shared" si="5"/>
        <v>0.10625</v>
      </c>
      <c r="V188" s="98">
        <f t="shared" si="6"/>
        <v>1.275</v>
      </c>
      <c r="W188" s="98">
        <f t="shared" si="7"/>
        <v>1.275</v>
      </c>
      <c r="Y188" s="27">
        <v>0.0</v>
      </c>
    </row>
    <row r="189" ht="15.75" customHeight="1">
      <c r="A189" s="27" t="s">
        <v>26</v>
      </c>
      <c r="B189" s="27" t="s">
        <v>10</v>
      </c>
      <c r="C189" s="27" t="s">
        <v>66</v>
      </c>
      <c r="D189" s="27">
        <v>3565.0</v>
      </c>
      <c r="E189" s="27" t="s">
        <v>12</v>
      </c>
      <c r="F189" s="27">
        <v>1.0</v>
      </c>
      <c r="G189" s="27">
        <v>3.08</v>
      </c>
      <c r="H189" s="27">
        <v>1.0</v>
      </c>
      <c r="I189" s="27">
        <v>20.0</v>
      </c>
      <c r="J189" s="27">
        <v>50.0</v>
      </c>
      <c r="K189" s="27">
        <v>12.0</v>
      </c>
      <c r="L189" s="27">
        <v>1.2</v>
      </c>
      <c r="M189" s="27">
        <v>109.802</v>
      </c>
      <c r="N189" s="27">
        <v>2.0</v>
      </c>
      <c r="O189" s="27">
        <v>219.604</v>
      </c>
      <c r="P189" s="96">
        <f t="shared" si="1"/>
        <v>220</v>
      </c>
      <c r="Q189" s="40">
        <f t="shared" si="2"/>
        <v>18.33333333</v>
      </c>
      <c r="R189" s="40">
        <f t="shared" si="3"/>
        <v>0.264</v>
      </c>
      <c r="S189" s="97">
        <v>0.0</v>
      </c>
      <c r="T189" s="98">
        <f t="shared" si="4"/>
        <v>0.264</v>
      </c>
      <c r="U189" s="98">
        <f t="shared" si="5"/>
        <v>0.022</v>
      </c>
      <c r="V189" s="98">
        <f t="shared" si="6"/>
        <v>0.264</v>
      </c>
      <c r="W189" s="98">
        <f t="shared" si="7"/>
        <v>0.264</v>
      </c>
      <c r="Y189" s="27">
        <v>0.7</v>
      </c>
    </row>
    <row r="190" ht="15.75" customHeight="1">
      <c r="A190" s="27" t="s">
        <v>26</v>
      </c>
      <c r="B190" s="27" t="s">
        <v>10</v>
      </c>
      <c r="C190" s="27" t="s">
        <v>67</v>
      </c>
      <c r="D190" s="27">
        <v>3617.0</v>
      </c>
      <c r="E190" s="27" t="s">
        <v>14</v>
      </c>
      <c r="F190" s="27">
        <v>3.0</v>
      </c>
      <c r="G190" s="27">
        <v>3.06</v>
      </c>
      <c r="H190" s="27">
        <v>0.95</v>
      </c>
      <c r="I190" s="27">
        <v>10.0</v>
      </c>
      <c r="J190" s="27">
        <v>10.0</v>
      </c>
      <c r="K190" s="27">
        <v>12.0</v>
      </c>
      <c r="L190" s="27">
        <v>7.8</v>
      </c>
      <c r="M190" s="27">
        <v>110.6802</v>
      </c>
      <c r="N190" s="27">
        <v>1.11111111111111</v>
      </c>
      <c r="O190" s="27">
        <v>350.4873</v>
      </c>
      <c r="P190" s="96">
        <f t="shared" si="1"/>
        <v>360</v>
      </c>
      <c r="Q190" s="40">
        <f t="shared" si="2"/>
        <v>30</v>
      </c>
      <c r="R190" s="40">
        <f t="shared" si="3"/>
        <v>2.808</v>
      </c>
      <c r="S190" s="97">
        <v>0.0</v>
      </c>
      <c r="T190" s="98">
        <f t="shared" si="4"/>
        <v>2.808</v>
      </c>
      <c r="U190" s="98">
        <f t="shared" si="5"/>
        <v>0.234</v>
      </c>
      <c r="V190" s="98">
        <f t="shared" si="6"/>
        <v>2.808</v>
      </c>
      <c r="W190" s="98">
        <f t="shared" si="7"/>
        <v>2.808</v>
      </c>
      <c r="Y190" s="27">
        <v>0.0</v>
      </c>
    </row>
    <row r="191" ht="15.75" customHeight="1">
      <c r="A191" s="27" t="s">
        <v>26</v>
      </c>
      <c r="B191" s="27" t="s">
        <v>10</v>
      </c>
      <c r="C191" s="27" t="s">
        <v>68</v>
      </c>
      <c r="D191" s="27">
        <v>2009.0</v>
      </c>
      <c r="E191" s="27" t="s">
        <v>330</v>
      </c>
      <c r="F191" s="27">
        <v>1.0</v>
      </c>
      <c r="G191" s="27">
        <v>3.06</v>
      </c>
      <c r="H191" s="27">
        <v>0.95</v>
      </c>
      <c r="I191" s="27">
        <v>5.0</v>
      </c>
      <c r="J191" s="27">
        <v>5.0</v>
      </c>
      <c r="K191" s="27">
        <v>12.0</v>
      </c>
      <c r="L191" s="27">
        <v>4.4</v>
      </c>
      <c r="M191" s="27">
        <v>61.4754</v>
      </c>
      <c r="N191" s="27">
        <v>1.05263157894736</v>
      </c>
      <c r="O191" s="27">
        <v>61.4753999999999</v>
      </c>
      <c r="P191" s="96">
        <f t="shared" si="1"/>
        <v>65</v>
      </c>
      <c r="Q191" s="40">
        <f t="shared" si="2"/>
        <v>5.416666667</v>
      </c>
      <c r="R191" s="40">
        <f t="shared" si="3"/>
        <v>0.286</v>
      </c>
      <c r="S191" s="97">
        <v>0.0</v>
      </c>
      <c r="T191" s="98">
        <f t="shared" si="4"/>
        <v>0.286</v>
      </c>
      <c r="U191" s="98">
        <f t="shared" si="5"/>
        <v>0.02383333333</v>
      </c>
      <c r="V191" s="98">
        <f t="shared" si="6"/>
        <v>0.286</v>
      </c>
      <c r="W191" s="98">
        <f t="shared" si="7"/>
        <v>0.286</v>
      </c>
      <c r="Y191" s="27">
        <v>0.0</v>
      </c>
    </row>
    <row r="192" ht="15.75" customHeight="1">
      <c r="A192" s="27" t="s">
        <v>26</v>
      </c>
      <c r="B192" s="27" t="s">
        <v>10</v>
      </c>
      <c r="C192" s="27" t="s">
        <v>69</v>
      </c>
      <c r="D192" s="27">
        <v>4313.0</v>
      </c>
      <c r="E192" s="27" t="s">
        <v>331</v>
      </c>
      <c r="F192" s="27">
        <v>2.0</v>
      </c>
      <c r="G192" s="27">
        <v>3.06</v>
      </c>
      <c r="H192" s="27">
        <v>0.9</v>
      </c>
      <c r="I192" s="27">
        <v>10.0</v>
      </c>
      <c r="J192" s="27">
        <v>25.0</v>
      </c>
      <c r="K192" s="27">
        <v>12.0</v>
      </c>
      <c r="L192" s="27">
        <v>5.2</v>
      </c>
      <c r="M192" s="27">
        <v>131.9778</v>
      </c>
      <c r="N192" s="27">
        <v>1.33333333333333</v>
      </c>
      <c r="O192" s="27">
        <v>316.74672</v>
      </c>
      <c r="P192" s="96">
        <f t="shared" si="1"/>
        <v>320</v>
      </c>
      <c r="Q192" s="40">
        <f t="shared" si="2"/>
        <v>26.66666667</v>
      </c>
      <c r="R192" s="40">
        <f t="shared" si="3"/>
        <v>1.664</v>
      </c>
      <c r="S192" s="97">
        <v>0.0</v>
      </c>
      <c r="T192" s="98">
        <f t="shared" si="4"/>
        <v>1.664</v>
      </c>
      <c r="U192" s="98">
        <f t="shared" si="5"/>
        <v>0.1386666667</v>
      </c>
      <c r="V192" s="98">
        <f t="shared" si="6"/>
        <v>1.664</v>
      </c>
      <c r="W192" s="98">
        <f t="shared" si="7"/>
        <v>1.664</v>
      </c>
      <c r="Y192" s="27">
        <v>7.0</v>
      </c>
    </row>
    <row r="193" ht="15.75" customHeight="1">
      <c r="A193" s="27" t="s">
        <v>26</v>
      </c>
      <c r="B193" s="27" t="s">
        <v>10</v>
      </c>
      <c r="C193" s="27" t="s">
        <v>70</v>
      </c>
      <c r="D193" s="27">
        <v>4657.0</v>
      </c>
      <c r="E193" s="27" t="s">
        <v>332</v>
      </c>
      <c r="F193" s="27">
        <v>2.0</v>
      </c>
      <c r="G193" s="27">
        <v>3.06</v>
      </c>
      <c r="H193" s="27">
        <v>0.95</v>
      </c>
      <c r="I193" s="27">
        <v>1.0</v>
      </c>
      <c r="J193" s="27">
        <v>5.0</v>
      </c>
      <c r="K193" s="27">
        <v>12.0</v>
      </c>
      <c r="L193" s="27">
        <v>17.1</v>
      </c>
      <c r="M193" s="27">
        <v>142.5042</v>
      </c>
      <c r="N193" s="27">
        <v>1.05263157894736</v>
      </c>
      <c r="O193" s="27">
        <v>285.008399999999</v>
      </c>
      <c r="P193" s="96">
        <f t="shared" si="1"/>
        <v>286</v>
      </c>
      <c r="Q193" s="40">
        <f t="shared" si="2"/>
        <v>23.83333333</v>
      </c>
      <c r="R193" s="40">
        <f t="shared" si="3"/>
        <v>4.8906</v>
      </c>
      <c r="S193" s="97">
        <v>0.0</v>
      </c>
      <c r="T193" s="98">
        <f t="shared" si="4"/>
        <v>4.8906</v>
      </c>
      <c r="U193" s="98">
        <f t="shared" si="5"/>
        <v>0.40755</v>
      </c>
      <c r="V193" s="98">
        <f t="shared" si="6"/>
        <v>4.8906</v>
      </c>
      <c r="W193" s="98">
        <f t="shared" si="7"/>
        <v>4.8906</v>
      </c>
      <c r="Y193" s="27">
        <v>0.0</v>
      </c>
    </row>
    <row r="194" ht="15.75" customHeight="1">
      <c r="A194" s="27" t="s">
        <v>26</v>
      </c>
      <c r="B194" s="27" t="s">
        <v>10</v>
      </c>
      <c r="C194" s="27" t="s">
        <v>71</v>
      </c>
      <c r="D194" s="27">
        <v>17254.0</v>
      </c>
      <c r="E194" s="27" t="s">
        <v>20</v>
      </c>
      <c r="F194" s="27">
        <v>2.0</v>
      </c>
      <c r="G194" s="27">
        <v>3.06</v>
      </c>
      <c r="H194" s="27">
        <v>0.9</v>
      </c>
      <c r="I194" s="27">
        <v>10.0</v>
      </c>
      <c r="J194" s="27">
        <v>25.0</v>
      </c>
      <c r="K194" s="27">
        <v>12.0</v>
      </c>
      <c r="L194" s="27">
        <v>3.0</v>
      </c>
      <c r="M194" s="27">
        <v>527.9724</v>
      </c>
      <c r="N194" s="27">
        <v>1.33333333333333</v>
      </c>
      <c r="O194" s="27">
        <v>1267.13376</v>
      </c>
      <c r="P194" s="96">
        <f t="shared" si="1"/>
        <v>1270</v>
      </c>
      <c r="Q194" s="40">
        <f t="shared" si="2"/>
        <v>105.8333333</v>
      </c>
      <c r="R194" s="40">
        <f t="shared" si="3"/>
        <v>3.81</v>
      </c>
      <c r="S194" s="97">
        <v>0.0</v>
      </c>
      <c r="T194" s="98">
        <f t="shared" si="4"/>
        <v>3.81</v>
      </c>
      <c r="U194" s="98">
        <f t="shared" si="5"/>
        <v>0.3175</v>
      </c>
      <c r="V194" s="98">
        <f t="shared" si="6"/>
        <v>3.81</v>
      </c>
      <c r="W194" s="98">
        <f t="shared" si="7"/>
        <v>3.81</v>
      </c>
      <c r="Y194" s="27">
        <v>0.0</v>
      </c>
    </row>
    <row r="195" ht="15.75" customHeight="1">
      <c r="A195" s="27" t="s">
        <v>26</v>
      </c>
      <c r="B195" s="27" t="s">
        <v>10</v>
      </c>
      <c r="C195" s="27" t="s">
        <v>72</v>
      </c>
      <c r="D195" s="27">
        <v>7575.0</v>
      </c>
      <c r="E195" s="27" t="s">
        <v>333</v>
      </c>
      <c r="F195" s="27">
        <v>4.0</v>
      </c>
      <c r="G195" s="27">
        <v>3.06</v>
      </c>
      <c r="H195" s="27">
        <v>0.97</v>
      </c>
      <c r="I195" s="27">
        <v>10.0</v>
      </c>
      <c r="J195" s="27">
        <v>10.0</v>
      </c>
      <c r="K195" s="27">
        <v>12.0</v>
      </c>
      <c r="L195" s="27">
        <v>1.0</v>
      </c>
      <c r="M195" s="27">
        <v>231.795</v>
      </c>
      <c r="N195" s="27">
        <v>1.11111111111111</v>
      </c>
      <c r="O195" s="27">
        <v>999.293999999999</v>
      </c>
      <c r="P195" s="96">
        <f t="shared" si="1"/>
        <v>1000</v>
      </c>
      <c r="Q195" s="40">
        <f t="shared" si="2"/>
        <v>83.33333333</v>
      </c>
      <c r="R195" s="40">
        <f t="shared" si="3"/>
        <v>1</v>
      </c>
      <c r="S195" s="97">
        <v>0.0</v>
      </c>
      <c r="T195" s="98">
        <f t="shared" si="4"/>
        <v>1</v>
      </c>
      <c r="U195" s="98">
        <f t="shared" si="5"/>
        <v>0.08333333333</v>
      </c>
      <c r="V195" s="98">
        <f t="shared" si="6"/>
        <v>1</v>
      </c>
      <c r="W195" s="98">
        <f t="shared" si="7"/>
        <v>1</v>
      </c>
      <c r="Y195" s="27">
        <v>0.0</v>
      </c>
    </row>
    <row r="196" ht="15.75" customHeight="1">
      <c r="A196" s="27" t="s">
        <v>26</v>
      </c>
      <c r="B196" s="27" t="s">
        <v>10</v>
      </c>
      <c r="C196" s="27" t="s">
        <v>73</v>
      </c>
      <c r="D196" s="27">
        <v>5104.0</v>
      </c>
      <c r="E196" s="27" t="s">
        <v>15</v>
      </c>
      <c r="F196" s="27">
        <v>3.0</v>
      </c>
      <c r="G196" s="27">
        <v>3.06</v>
      </c>
      <c r="H196" s="27">
        <v>0.95</v>
      </c>
      <c r="I196" s="27">
        <v>4.0</v>
      </c>
      <c r="J196" s="27">
        <v>5.0</v>
      </c>
      <c r="K196" s="27">
        <v>12.0</v>
      </c>
      <c r="L196" s="27">
        <v>3.0</v>
      </c>
      <c r="M196" s="27">
        <v>156.1824</v>
      </c>
      <c r="N196" s="27">
        <v>1.05263157894736</v>
      </c>
      <c r="O196" s="27">
        <v>468.547199999999</v>
      </c>
      <c r="P196" s="96">
        <f t="shared" si="1"/>
        <v>472</v>
      </c>
      <c r="Q196" s="40">
        <f t="shared" si="2"/>
        <v>39.33333333</v>
      </c>
      <c r="R196" s="40">
        <f t="shared" si="3"/>
        <v>1.416</v>
      </c>
      <c r="S196" s="97">
        <v>0.0</v>
      </c>
      <c r="T196" s="98">
        <f t="shared" si="4"/>
        <v>1.416</v>
      </c>
      <c r="U196" s="98">
        <f t="shared" si="5"/>
        <v>0.118</v>
      </c>
      <c r="V196" s="98">
        <f t="shared" si="6"/>
        <v>1.416</v>
      </c>
      <c r="W196" s="98">
        <f t="shared" si="7"/>
        <v>1.416</v>
      </c>
      <c r="Y196" s="27">
        <v>0.0</v>
      </c>
    </row>
    <row r="197" ht="15.75" customHeight="1">
      <c r="A197" s="27" t="s">
        <v>26</v>
      </c>
      <c r="B197" s="27" t="s">
        <v>10</v>
      </c>
      <c r="C197" s="27" t="s">
        <v>74</v>
      </c>
      <c r="D197" s="27">
        <v>17991.0</v>
      </c>
      <c r="E197" s="27" t="s">
        <v>334</v>
      </c>
      <c r="F197" s="27">
        <v>1.0</v>
      </c>
      <c r="G197" s="27">
        <v>3.06</v>
      </c>
      <c r="H197" s="27">
        <v>0.9</v>
      </c>
      <c r="I197" s="27">
        <v>10.0</v>
      </c>
      <c r="J197" s="27">
        <v>10.0</v>
      </c>
      <c r="K197" s="27">
        <v>12.0</v>
      </c>
      <c r="L197" s="27">
        <v>3.6</v>
      </c>
      <c r="M197" s="27">
        <v>550.5246</v>
      </c>
      <c r="N197" s="27">
        <v>1.11111111111111</v>
      </c>
      <c r="O197" s="27">
        <v>550.5246</v>
      </c>
      <c r="P197" s="96">
        <f t="shared" si="1"/>
        <v>560</v>
      </c>
      <c r="Q197" s="40">
        <f t="shared" si="2"/>
        <v>46.66666667</v>
      </c>
      <c r="R197" s="40">
        <f t="shared" si="3"/>
        <v>2.016</v>
      </c>
      <c r="S197" s="97">
        <v>0.0</v>
      </c>
      <c r="T197" s="98">
        <f t="shared" si="4"/>
        <v>2.016</v>
      </c>
      <c r="U197" s="98">
        <f t="shared" si="5"/>
        <v>0.168</v>
      </c>
      <c r="V197" s="98">
        <f t="shared" si="6"/>
        <v>2.016</v>
      </c>
      <c r="W197" s="98">
        <f t="shared" si="7"/>
        <v>2.016</v>
      </c>
      <c r="Y197" s="27">
        <v>3.0</v>
      </c>
    </row>
    <row r="198" ht="15.75" customHeight="1">
      <c r="A198" s="27" t="s">
        <v>26</v>
      </c>
      <c r="B198" s="27" t="s">
        <v>10</v>
      </c>
      <c r="C198" s="27" t="s">
        <v>75</v>
      </c>
      <c r="D198" s="27">
        <v>5760.0</v>
      </c>
      <c r="E198" s="27" t="s">
        <v>11</v>
      </c>
      <c r="F198" s="27">
        <v>1.0</v>
      </c>
      <c r="G198" s="27">
        <v>3.08</v>
      </c>
      <c r="H198" s="27">
        <v>0.9</v>
      </c>
      <c r="I198" s="27">
        <v>10.0</v>
      </c>
      <c r="J198" s="27">
        <v>10.0</v>
      </c>
      <c r="K198" s="27">
        <v>12.0</v>
      </c>
      <c r="L198" s="27">
        <v>4.4</v>
      </c>
      <c r="M198" s="27">
        <v>177.408</v>
      </c>
      <c r="N198" s="27">
        <v>1.11111111111111</v>
      </c>
      <c r="O198" s="27">
        <v>177.408</v>
      </c>
      <c r="P198" s="96">
        <f t="shared" si="1"/>
        <v>180</v>
      </c>
      <c r="Q198" s="40">
        <f t="shared" si="2"/>
        <v>15</v>
      </c>
      <c r="R198" s="40">
        <f t="shared" si="3"/>
        <v>0.792</v>
      </c>
      <c r="S198" s="97">
        <v>0.0</v>
      </c>
      <c r="T198" s="98">
        <f t="shared" si="4"/>
        <v>0.792</v>
      </c>
      <c r="U198" s="98">
        <f t="shared" si="5"/>
        <v>0.066</v>
      </c>
      <c r="V198" s="98">
        <f t="shared" si="6"/>
        <v>0.792</v>
      </c>
      <c r="W198" s="98">
        <f t="shared" si="7"/>
        <v>0.792</v>
      </c>
      <c r="Y198" s="27">
        <v>0.0</v>
      </c>
    </row>
    <row r="199" ht="15.75" customHeight="1">
      <c r="A199" s="27" t="s">
        <v>26</v>
      </c>
      <c r="B199" s="27" t="s">
        <v>10</v>
      </c>
      <c r="C199" s="27" t="s">
        <v>76</v>
      </c>
      <c r="D199" s="27">
        <v>3134.0</v>
      </c>
      <c r="E199" s="27" t="s">
        <v>21</v>
      </c>
      <c r="F199" s="27">
        <v>2.0</v>
      </c>
      <c r="G199" s="27">
        <v>1.26</v>
      </c>
      <c r="H199" s="27">
        <v>0.9</v>
      </c>
      <c r="I199" s="27">
        <v>1.0</v>
      </c>
      <c r="J199" s="27">
        <v>5.0</v>
      </c>
      <c r="K199" s="27">
        <v>12.0</v>
      </c>
      <c r="L199" s="27">
        <v>15.0</v>
      </c>
      <c r="M199" s="27">
        <v>39.4884</v>
      </c>
      <c r="N199" s="27">
        <v>1.05263157894736</v>
      </c>
      <c r="O199" s="27">
        <v>74.8201263157894</v>
      </c>
      <c r="P199" s="96">
        <f t="shared" si="1"/>
        <v>75</v>
      </c>
      <c r="Q199" s="40">
        <f t="shared" si="2"/>
        <v>6.25</v>
      </c>
      <c r="R199" s="40">
        <f t="shared" si="3"/>
        <v>1.125</v>
      </c>
      <c r="S199" s="97">
        <v>0.0</v>
      </c>
      <c r="T199" s="98">
        <f t="shared" si="4"/>
        <v>1.125</v>
      </c>
      <c r="U199" s="98">
        <f t="shared" si="5"/>
        <v>0.09375</v>
      </c>
      <c r="V199" s="98">
        <f t="shared" si="6"/>
        <v>1.125</v>
      </c>
      <c r="W199" s="98">
        <f t="shared" si="7"/>
        <v>1.125</v>
      </c>
      <c r="Y199" s="27">
        <v>0.0</v>
      </c>
    </row>
    <row r="200" ht="15.75" customHeight="1">
      <c r="A200" s="27" t="s">
        <v>26</v>
      </c>
      <c r="B200" s="27" t="s">
        <v>10</v>
      </c>
      <c r="C200" s="27" t="s">
        <v>77</v>
      </c>
      <c r="D200" s="27">
        <v>7437.0</v>
      </c>
      <c r="E200" s="27" t="s">
        <v>12</v>
      </c>
      <c r="F200" s="27">
        <v>1.0</v>
      </c>
      <c r="G200" s="27">
        <v>3.08</v>
      </c>
      <c r="H200" s="27">
        <v>1.0</v>
      </c>
      <c r="I200" s="27">
        <v>20.0</v>
      </c>
      <c r="J200" s="27">
        <v>50.0</v>
      </c>
      <c r="K200" s="27">
        <v>12.0</v>
      </c>
      <c r="L200" s="27">
        <v>1.2</v>
      </c>
      <c r="M200" s="27">
        <v>229.0596</v>
      </c>
      <c r="N200" s="27">
        <v>2.0</v>
      </c>
      <c r="O200" s="27">
        <v>458.1192</v>
      </c>
      <c r="P200" s="96">
        <f t="shared" si="1"/>
        <v>460</v>
      </c>
      <c r="Q200" s="40">
        <f t="shared" si="2"/>
        <v>38.33333333</v>
      </c>
      <c r="R200" s="40">
        <f t="shared" si="3"/>
        <v>0.552</v>
      </c>
      <c r="S200" s="97">
        <v>0.0</v>
      </c>
      <c r="T200" s="98">
        <f t="shared" si="4"/>
        <v>0.552</v>
      </c>
      <c r="U200" s="98">
        <f t="shared" si="5"/>
        <v>0.046</v>
      </c>
      <c r="V200" s="98">
        <f t="shared" si="6"/>
        <v>0.552</v>
      </c>
      <c r="W200" s="98">
        <f t="shared" si="7"/>
        <v>0.552</v>
      </c>
      <c r="Y200" s="27">
        <v>0.7</v>
      </c>
    </row>
    <row r="201" ht="15.75" customHeight="1">
      <c r="A201" s="27" t="s">
        <v>26</v>
      </c>
      <c r="B201" s="27" t="s">
        <v>10</v>
      </c>
      <c r="C201" s="27" t="s">
        <v>78</v>
      </c>
      <c r="D201" s="27">
        <v>5013.0</v>
      </c>
      <c r="E201" s="27" t="s">
        <v>14</v>
      </c>
      <c r="F201" s="27">
        <v>3.0</v>
      </c>
      <c r="G201" s="27">
        <v>3.06</v>
      </c>
      <c r="H201" s="27">
        <v>0.95</v>
      </c>
      <c r="I201" s="27">
        <v>10.0</v>
      </c>
      <c r="J201" s="27">
        <v>10.0</v>
      </c>
      <c r="K201" s="27">
        <v>12.0</v>
      </c>
      <c r="L201" s="27">
        <v>7.8</v>
      </c>
      <c r="M201" s="27">
        <v>153.3978</v>
      </c>
      <c r="N201" s="27">
        <v>1.11111111111111</v>
      </c>
      <c r="O201" s="27">
        <v>485.7597</v>
      </c>
      <c r="P201" s="96">
        <f t="shared" si="1"/>
        <v>490</v>
      </c>
      <c r="Q201" s="40">
        <f t="shared" si="2"/>
        <v>40.83333333</v>
      </c>
      <c r="R201" s="40">
        <f t="shared" si="3"/>
        <v>3.822</v>
      </c>
      <c r="S201" s="97">
        <v>0.0</v>
      </c>
      <c r="T201" s="98">
        <f t="shared" si="4"/>
        <v>3.822</v>
      </c>
      <c r="U201" s="98">
        <f t="shared" si="5"/>
        <v>0.3185</v>
      </c>
      <c r="V201" s="98">
        <f t="shared" si="6"/>
        <v>3.822</v>
      </c>
      <c r="W201" s="98">
        <f t="shared" si="7"/>
        <v>3.822</v>
      </c>
      <c r="Y201" s="27">
        <v>0.0</v>
      </c>
    </row>
    <row r="202" ht="15.75" customHeight="1">
      <c r="A202" s="27" t="s">
        <v>26</v>
      </c>
      <c r="B202" s="27" t="s">
        <v>10</v>
      </c>
      <c r="C202" s="27" t="s">
        <v>79</v>
      </c>
      <c r="D202" s="27">
        <v>7192.0</v>
      </c>
      <c r="E202" s="27" t="s">
        <v>330</v>
      </c>
      <c r="F202" s="27">
        <v>1.0</v>
      </c>
      <c r="G202" s="27">
        <v>3.06</v>
      </c>
      <c r="H202" s="27">
        <v>0.95</v>
      </c>
      <c r="I202" s="27">
        <v>5.0</v>
      </c>
      <c r="J202" s="27">
        <v>5.0</v>
      </c>
      <c r="K202" s="27">
        <v>12.0</v>
      </c>
      <c r="L202" s="27">
        <v>4.4</v>
      </c>
      <c r="M202" s="27">
        <v>220.0752</v>
      </c>
      <c r="N202" s="27">
        <v>1.05263157894736</v>
      </c>
      <c r="O202" s="27">
        <v>220.075199999999</v>
      </c>
      <c r="P202" s="96">
        <f t="shared" si="1"/>
        <v>225</v>
      </c>
      <c r="Q202" s="40">
        <f t="shared" si="2"/>
        <v>18.75</v>
      </c>
      <c r="R202" s="40">
        <f t="shared" si="3"/>
        <v>0.99</v>
      </c>
      <c r="S202" s="97">
        <v>0.0</v>
      </c>
      <c r="T202" s="98">
        <f t="shared" si="4"/>
        <v>0.99</v>
      </c>
      <c r="U202" s="98">
        <f t="shared" si="5"/>
        <v>0.0825</v>
      </c>
      <c r="V202" s="98">
        <f t="shared" si="6"/>
        <v>0.99</v>
      </c>
      <c r="W202" s="98">
        <f t="shared" si="7"/>
        <v>0.99</v>
      </c>
      <c r="Y202" s="27">
        <v>0.0</v>
      </c>
    </row>
    <row r="203" ht="15.75" customHeight="1">
      <c r="A203" s="27" t="s">
        <v>26</v>
      </c>
      <c r="B203" s="27" t="s">
        <v>10</v>
      </c>
      <c r="C203" s="27" t="s">
        <v>80</v>
      </c>
      <c r="D203" s="27">
        <v>4393.0</v>
      </c>
      <c r="E203" s="27" t="s">
        <v>331</v>
      </c>
      <c r="F203" s="27">
        <v>2.0</v>
      </c>
      <c r="G203" s="27">
        <v>3.06</v>
      </c>
      <c r="H203" s="27">
        <v>0.9</v>
      </c>
      <c r="I203" s="27">
        <v>10.0</v>
      </c>
      <c r="J203" s="27">
        <v>25.0</v>
      </c>
      <c r="K203" s="27">
        <v>12.0</v>
      </c>
      <c r="L203" s="27">
        <v>5.2</v>
      </c>
      <c r="M203" s="27">
        <v>134.4258</v>
      </c>
      <c r="N203" s="27">
        <v>1.33333333333333</v>
      </c>
      <c r="O203" s="27">
        <v>322.62192</v>
      </c>
      <c r="P203" s="96">
        <f t="shared" si="1"/>
        <v>330</v>
      </c>
      <c r="Q203" s="40">
        <f t="shared" si="2"/>
        <v>27.5</v>
      </c>
      <c r="R203" s="40">
        <f t="shared" si="3"/>
        <v>1.716</v>
      </c>
      <c r="S203" s="97">
        <v>0.0</v>
      </c>
      <c r="T203" s="98">
        <f t="shared" si="4"/>
        <v>1.716</v>
      </c>
      <c r="U203" s="98">
        <f t="shared" si="5"/>
        <v>0.143</v>
      </c>
      <c r="V203" s="98">
        <f t="shared" si="6"/>
        <v>1.716</v>
      </c>
      <c r="W203" s="98">
        <f t="shared" si="7"/>
        <v>1.716</v>
      </c>
      <c r="Y203" s="27">
        <v>7.0</v>
      </c>
    </row>
    <row r="204" ht="15.75" customHeight="1">
      <c r="A204" s="27" t="s">
        <v>26</v>
      </c>
      <c r="B204" s="27" t="s">
        <v>10</v>
      </c>
      <c r="C204" s="27" t="s">
        <v>81</v>
      </c>
      <c r="D204" s="27">
        <v>2565.0</v>
      </c>
      <c r="E204" s="27" t="s">
        <v>332</v>
      </c>
      <c r="F204" s="27">
        <v>2.0</v>
      </c>
      <c r="G204" s="27">
        <v>3.06</v>
      </c>
      <c r="H204" s="27">
        <v>0.95</v>
      </c>
      <c r="I204" s="27">
        <v>1.0</v>
      </c>
      <c r="J204" s="27">
        <v>5.0</v>
      </c>
      <c r="K204" s="27">
        <v>12.0</v>
      </c>
      <c r="L204" s="27">
        <v>17.1</v>
      </c>
      <c r="M204" s="27">
        <v>78.489</v>
      </c>
      <c r="N204" s="27">
        <v>1.05263157894736</v>
      </c>
      <c r="O204" s="27">
        <v>156.977999999999</v>
      </c>
      <c r="P204" s="96">
        <f t="shared" si="1"/>
        <v>157</v>
      </c>
      <c r="Q204" s="40">
        <f t="shared" si="2"/>
        <v>13.08333333</v>
      </c>
      <c r="R204" s="40">
        <f t="shared" si="3"/>
        <v>2.6847</v>
      </c>
      <c r="S204" s="97">
        <v>0.0</v>
      </c>
      <c r="T204" s="98">
        <f t="shared" si="4"/>
        <v>2.6847</v>
      </c>
      <c r="U204" s="98">
        <f t="shared" si="5"/>
        <v>0.223725</v>
      </c>
      <c r="V204" s="98">
        <f t="shared" si="6"/>
        <v>2.6847</v>
      </c>
      <c r="W204" s="98">
        <f t="shared" si="7"/>
        <v>2.6847</v>
      </c>
      <c r="Y204" s="27">
        <v>0.0</v>
      </c>
    </row>
    <row r="205" ht="15.75" customHeight="1">
      <c r="A205" s="27" t="s">
        <v>26</v>
      </c>
      <c r="B205" s="27" t="s">
        <v>10</v>
      </c>
      <c r="C205" s="27" t="s">
        <v>82</v>
      </c>
      <c r="D205" s="27">
        <v>2646.0</v>
      </c>
      <c r="E205" s="27" t="s">
        <v>20</v>
      </c>
      <c r="F205" s="27">
        <v>2.0</v>
      </c>
      <c r="G205" s="27">
        <v>3.06</v>
      </c>
      <c r="H205" s="27">
        <v>0.9</v>
      </c>
      <c r="I205" s="27">
        <v>10.0</v>
      </c>
      <c r="J205" s="27">
        <v>25.0</v>
      </c>
      <c r="K205" s="27">
        <v>12.0</v>
      </c>
      <c r="L205" s="27">
        <v>3.0</v>
      </c>
      <c r="M205" s="27">
        <v>80.9676</v>
      </c>
      <c r="N205" s="27">
        <v>1.33333333333333</v>
      </c>
      <c r="O205" s="27">
        <v>194.32224</v>
      </c>
      <c r="P205" s="96">
        <f t="shared" si="1"/>
        <v>200</v>
      </c>
      <c r="Q205" s="40">
        <f t="shared" si="2"/>
        <v>16.66666667</v>
      </c>
      <c r="R205" s="40">
        <f t="shared" si="3"/>
        <v>0.6</v>
      </c>
      <c r="S205" s="97">
        <v>0.0</v>
      </c>
      <c r="T205" s="98">
        <f t="shared" si="4"/>
        <v>0.6</v>
      </c>
      <c r="U205" s="98">
        <f t="shared" si="5"/>
        <v>0.05</v>
      </c>
      <c r="V205" s="98">
        <f t="shared" si="6"/>
        <v>0.6</v>
      </c>
      <c r="W205" s="98">
        <f t="shared" si="7"/>
        <v>0.6</v>
      </c>
      <c r="Y205" s="27">
        <v>0.0</v>
      </c>
    </row>
    <row r="206" ht="15.75" customHeight="1">
      <c r="A206" s="27" t="s">
        <v>26</v>
      </c>
      <c r="B206" s="27" t="s">
        <v>10</v>
      </c>
      <c r="C206" s="27" t="s">
        <v>83</v>
      </c>
      <c r="D206" s="27">
        <v>7085.0</v>
      </c>
      <c r="E206" s="27" t="s">
        <v>333</v>
      </c>
      <c r="F206" s="27">
        <v>4.0</v>
      </c>
      <c r="G206" s="27">
        <v>3.06</v>
      </c>
      <c r="H206" s="27">
        <v>0.97</v>
      </c>
      <c r="I206" s="27">
        <v>10.0</v>
      </c>
      <c r="J206" s="27">
        <v>10.0</v>
      </c>
      <c r="K206" s="27">
        <v>12.0</v>
      </c>
      <c r="L206" s="27">
        <v>1.0</v>
      </c>
      <c r="M206" s="27">
        <v>216.801</v>
      </c>
      <c r="N206" s="27">
        <v>1.11111111111111</v>
      </c>
      <c r="O206" s="27">
        <v>934.6532</v>
      </c>
      <c r="P206" s="96">
        <f t="shared" si="1"/>
        <v>940</v>
      </c>
      <c r="Q206" s="40">
        <f t="shared" si="2"/>
        <v>78.33333333</v>
      </c>
      <c r="R206" s="40">
        <f t="shared" si="3"/>
        <v>0.94</v>
      </c>
      <c r="S206" s="97">
        <v>0.0</v>
      </c>
      <c r="T206" s="98">
        <f t="shared" si="4"/>
        <v>0.94</v>
      </c>
      <c r="U206" s="98">
        <f t="shared" si="5"/>
        <v>0.07833333333</v>
      </c>
      <c r="V206" s="98">
        <f t="shared" si="6"/>
        <v>0.94</v>
      </c>
      <c r="W206" s="98">
        <f t="shared" si="7"/>
        <v>0.94</v>
      </c>
      <c r="Y206" s="27">
        <v>0.0</v>
      </c>
    </row>
    <row r="207" ht="15.75" customHeight="1">
      <c r="A207" s="27" t="s">
        <v>26</v>
      </c>
      <c r="B207" s="27" t="s">
        <v>10</v>
      </c>
      <c r="C207" s="27" t="s">
        <v>84</v>
      </c>
      <c r="D207" s="27">
        <v>6940.0</v>
      </c>
      <c r="E207" s="27" t="s">
        <v>15</v>
      </c>
      <c r="F207" s="27">
        <v>3.0</v>
      </c>
      <c r="G207" s="27">
        <v>3.06</v>
      </c>
      <c r="H207" s="27">
        <v>0.95</v>
      </c>
      <c r="I207" s="27">
        <v>4.0</v>
      </c>
      <c r="J207" s="27">
        <v>5.0</v>
      </c>
      <c r="K207" s="27">
        <v>12.0</v>
      </c>
      <c r="L207" s="27">
        <v>3.0</v>
      </c>
      <c r="M207" s="27">
        <v>212.364</v>
      </c>
      <c r="N207" s="27">
        <v>1.05263157894736</v>
      </c>
      <c r="O207" s="27">
        <v>637.091999999999</v>
      </c>
      <c r="P207" s="96">
        <f t="shared" si="1"/>
        <v>640</v>
      </c>
      <c r="Q207" s="40">
        <f t="shared" si="2"/>
        <v>53.33333333</v>
      </c>
      <c r="R207" s="40">
        <f t="shared" si="3"/>
        <v>1.92</v>
      </c>
      <c r="S207" s="97">
        <v>0.0</v>
      </c>
      <c r="T207" s="98">
        <f t="shared" si="4"/>
        <v>1.92</v>
      </c>
      <c r="U207" s="98">
        <f t="shared" si="5"/>
        <v>0.16</v>
      </c>
      <c r="V207" s="98">
        <f t="shared" si="6"/>
        <v>1.92</v>
      </c>
      <c r="W207" s="98">
        <f t="shared" si="7"/>
        <v>1.92</v>
      </c>
      <c r="Y207" s="27">
        <v>0.0</v>
      </c>
    </row>
    <row r="208" ht="15.75" customHeight="1">
      <c r="A208" s="27" t="s">
        <v>26</v>
      </c>
      <c r="B208" s="27" t="s">
        <v>10</v>
      </c>
      <c r="C208" s="27" t="s">
        <v>85</v>
      </c>
      <c r="D208" s="27">
        <v>10952.0</v>
      </c>
      <c r="E208" s="27" t="s">
        <v>334</v>
      </c>
      <c r="F208" s="27">
        <v>1.0</v>
      </c>
      <c r="G208" s="27">
        <v>3.06</v>
      </c>
      <c r="H208" s="27">
        <v>0.9</v>
      </c>
      <c r="I208" s="27">
        <v>10.0</v>
      </c>
      <c r="J208" s="27">
        <v>10.0</v>
      </c>
      <c r="K208" s="27">
        <v>12.0</v>
      </c>
      <c r="L208" s="27">
        <v>3.6</v>
      </c>
      <c r="M208" s="27">
        <v>335.1312</v>
      </c>
      <c r="N208" s="27">
        <v>1.11111111111111</v>
      </c>
      <c r="O208" s="27">
        <v>335.1312</v>
      </c>
      <c r="P208" s="96">
        <f t="shared" si="1"/>
        <v>340</v>
      </c>
      <c r="Q208" s="40">
        <f t="shared" si="2"/>
        <v>28.33333333</v>
      </c>
      <c r="R208" s="40">
        <f t="shared" si="3"/>
        <v>1.224</v>
      </c>
      <c r="S208" s="97">
        <v>0.0</v>
      </c>
      <c r="T208" s="98">
        <f t="shared" si="4"/>
        <v>1.224</v>
      </c>
      <c r="U208" s="98">
        <f t="shared" si="5"/>
        <v>0.102</v>
      </c>
      <c r="V208" s="98">
        <f t="shared" si="6"/>
        <v>1.224</v>
      </c>
      <c r="W208" s="98">
        <f t="shared" si="7"/>
        <v>1.224</v>
      </c>
      <c r="Y208" s="27">
        <v>3.0</v>
      </c>
    </row>
    <row r="209" ht="15.75" customHeight="1">
      <c r="A209" s="27" t="s">
        <v>26</v>
      </c>
      <c r="B209" s="27" t="s">
        <v>10</v>
      </c>
      <c r="C209" s="27" t="s">
        <v>86</v>
      </c>
      <c r="D209" s="27">
        <v>3944.0</v>
      </c>
      <c r="E209" s="27" t="s">
        <v>11</v>
      </c>
      <c r="F209" s="27">
        <v>1.0</v>
      </c>
      <c r="G209" s="27">
        <v>3.08</v>
      </c>
      <c r="H209" s="27">
        <v>0.9</v>
      </c>
      <c r="I209" s="27">
        <v>10.0</v>
      </c>
      <c r="J209" s="27">
        <v>10.0</v>
      </c>
      <c r="K209" s="27">
        <v>12.0</v>
      </c>
      <c r="L209" s="27">
        <v>4.4</v>
      </c>
      <c r="M209" s="27">
        <v>121.4752</v>
      </c>
      <c r="N209" s="27">
        <v>1.11111111111111</v>
      </c>
      <c r="O209" s="27">
        <v>121.4752</v>
      </c>
      <c r="P209" s="96">
        <f t="shared" si="1"/>
        <v>130</v>
      </c>
      <c r="Q209" s="40">
        <f t="shared" si="2"/>
        <v>10.83333333</v>
      </c>
      <c r="R209" s="40">
        <f t="shared" si="3"/>
        <v>0.572</v>
      </c>
      <c r="S209" s="97">
        <v>0.0</v>
      </c>
      <c r="T209" s="98">
        <f t="shared" si="4"/>
        <v>0.572</v>
      </c>
      <c r="U209" s="98">
        <f t="shared" si="5"/>
        <v>0.04766666667</v>
      </c>
      <c r="V209" s="98">
        <f t="shared" si="6"/>
        <v>0.572</v>
      </c>
      <c r="W209" s="98">
        <f t="shared" si="7"/>
        <v>0.572</v>
      </c>
      <c r="Y209" s="27">
        <v>0.0</v>
      </c>
    </row>
    <row r="210" ht="15.75" customHeight="1">
      <c r="A210" s="27" t="s">
        <v>26</v>
      </c>
      <c r="B210" s="27" t="s">
        <v>10</v>
      </c>
      <c r="C210" s="27" t="s">
        <v>87</v>
      </c>
      <c r="D210" s="27">
        <v>16276.0</v>
      </c>
      <c r="E210" s="27" t="s">
        <v>21</v>
      </c>
      <c r="F210" s="27">
        <v>2.0</v>
      </c>
      <c r="G210" s="27">
        <v>1.26</v>
      </c>
      <c r="H210" s="27">
        <v>0.9</v>
      </c>
      <c r="I210" s="27">
        <v>1.0</v>
      </c>
      <c r="J210" s="27">
        <v>5.0</v>
      </c>
      <c r="K210" s="27">
        <v>12.0</v>
      </c>
      <c r="L210" s="27">
        <v>15.0</v>
      </c>
      <c r="M210" s="27">
        <v>205.0776</v>
      </c>
      <c r="N210" s="27">
        <v>1.05263157894736</v>
      </c>
      <c r="O210" s="27">
        <v>388.568084210526</v>
      </c>
      <c r="P210" s="96">
        <f t="shared" si="1"/>
        <v>389</v>
      </c>
      <c r="Q210" s="40">
        <f t="shared" si="2"/>
        <v>32.41666667</v>
      </c>
      <c r="R210" s="40">
        <f t="shared" si="3"/>
        <v>5.835</v>
      </c>
      <c r="S210" s="97">
        <v>0.0</v>
      </c>
      <c r="T210" s="98">
        <f t="shared" si="4"/>
        <v>5.835</v>
      </c>
      <c r="U210" s="98">
        <f t="shared" si="5"/>
        <v>0.48625</v>
      </c>
      <c r="V210" s="98">
        <f t="shared" si="6"/>
        <v>5.835</v>
      </c>
      <c r="W210" s="98">
        <f t="shared" si="7"/>
        <v>5.835</v>
      </c>
      <c r="Y210" s="27">
        <v>0.0</v>
      </c>
    </row>
    <row r="211" ht="15.75" customHeight="1">
      <c r="A211" s="27" t="s">
        <v>26</v>
      </c>
      <c r="B211" s="27" t="s">
        <v>10</v>
      </c>
      <c r="C211" s="27" t="s">
        <v>88</v>
      </c>
      <c r="D211" s="27">
        <v>6982.0</v>
      </c>
      <c r="E211" s="27" t="s">
        <v>12</v>
      </c>
      <c r="F211" s="27">
        <v>1.0</v>
      </c>
      <c r="G211" s="27">
        <v>3.08</v>
      </c>
      <c r="H211" s="27">
        <v>1.0</v>
      </c>
      <c r="I211" s="27">
        <v>20.0</v>
      </c>
      <c r="J211" s="27">
        <v>50.0</v>
      </c>
      <c r="K211" s="27">
        <v>12.0</v>
      </c>
      <c r="L211" s="27">
        <v>1.2</v>
      </c>
      <c r="M211" s="27">
        <v>215.0456</v>
      </c>
      <c r="N211" s="27">
        <v>2.0</v>
      </c>
      <c r="O211" s="27">
        <v>430.0912</v>
      </c>
      <c r="P211" s="96">
        <f t="shared" si="1"/>
        <v>440</v>
      </c>
      <c r="Q211" s="40">
        <f t="shared" si="2"/>
        <v>36.66666667</v>
      </c>
      <c r="R211" s="40">
        <f t="shared" si="3"/>
        <v>0.528</v>
      </c>
      <c r="S211" s="97">
        <v>0.0</v>
      </c>
      <c r="T211" s="98">
        <f t="shared" si="4"/>
        <v>0.528</v>
      </c>
      <c r="U211" s="98">
        <f t="shared" si="5"/>
        <v>0.044</v>
      </c>
      <c r="V211" s="98">
        <f t="shared" si="6"/>
        <v>0.528</v>
      </c>
      <c r="W211" s="98">
        <f t="shared" si="7"/>
        <v>0.528</v>
      </c>
      <c r="Y211" s="27">
        <v>0.7</v>
      </c>
    </row>
    <row r="212" ht="15.75" customHeight="1">
      <c r="A212" s="27" t="s">
        <v>26</v>
      </c>
      <c r="B212" s="27" t="s">
        <v>10</v>
      </c>
      <c r="C212" s="27" t="s">
        <v>89</v>
      </c>
      <c r="D212" s="27">
        <v>16145.0</v>
      </c>
      <c r="E212" s="27" t="s">
        <v>14</v>
      </c>
      <c r="F212" s="27">
        <v>3.0</v>
      </c>
      <c r="G212" s="27">
        <v>3.06</v>
      </c>
      <c r="H212" s="27">
        <v>0.95</v>
      </c>
      <c r="I212" s="27">
        <v>10.0</v>
      </c>
      <c r="J212" s="27">
        <v>10.0</v>
      </c>
      <c r="K212" s="27">
        <v>12.0</v>
      </c>
      <c r="L212" s="27">
        <v>7.8</v>
      </c>
      <c r="M212" s="27">
        <v>494.037</v>
      </c>
      <c r="N212" s="27">
        <v>1.11111111111111</v>
      </c>
      <c r="O212" s="27">
        <v>1564.4505</v>
      </c>
      <c r="P212" s="96">
        <f t="shared" si="1"/>
        <v>1570</v>
      </c>
      <c r="Q212" s="40">
        <f t="shared" si="2"/>
        <v>130.8333333</v>
      </c>
      <c r="R212" s="40">
        <f t="shared" si="3"/>
        <v>12.246</v>
      </c>
      <c r="S212" s="97">
        <v>0.0</v>
      </c>
      <c r="T212" s="98">
        <f t="shared" si="4"/>
        <v>12.246</v>
      </c>
      <c r="U212" s="98">
        <f t="shared" si="5"/>
        <v>1.0205</v>
      </c>
      <c r="V212" s="98">
        <f t="shared" si="6"/>
        <v>12.246</v>
      </c>
      <c r="W212" s="98">
        <f t="shared" si="7"/>
        <v>12.246</v>
      </c>
      <c r="Y212" s="27">
        <v>0.0</v>
      </c>
    </row>
    <row r="213" ht="15.75" customHeight="1">
      <c r="A213" s="27" t="s">
        <v>26</v>
      </c>
      <c r="B213" s="27" t="s">
        <v>10</v>
      </c>
      <c r="C213" s="27" t="s">
        <v>90</v>
      </c>
      <c r="D213" s="27">
        <v>7332.0</v>
      </c>
      <c r="E213" s="27" t="s">
        <v>330</v>
      </c>
      <c r="F213" s="27">
        <v>1.0</v>
      </c>
      <c r="G213" s="27">
        <v>3.06</v>
      </c>
      <c r="H213" s="27">
        <v>0.95</v>
      </c>
      <c r="I213" s="27">
        <v>5.0</v>
      </c>
      <c r="J213" s="27">
        <v>5.0</v>
      </c>
      <c r="K213" s="27">
        <v>12.0</v>
      </c>
      <c r="L213" s="27">
        <v>4.4</v>
      </c>
      <c r="M213" s="27">
        <v>224.3592</v>
      </c>
      <c r="N213" s="27">
        <v>1.05263157894736</v>
      </c>
      <c r="O213" s="27">
        <v>224.3592</v>
      </c>
      <c r="P213" s="96">
        <f t="shared" si="1"/>
        <v>225</v>
      </c>
      <c r="Q213" s="40">
        <f t="shared" si="2"/>
        <v>18.75</v>
      </c>
      <c r="R213" s="40">
        <f t="shared" si="3"/>
        <v>0.99</v>
      </c>
      <c r="S213" s="97">
        <v>0.0</v>
      </c>
      <c r="T213" s="98">
        <f t="shared" si="4"/>
        <v>0.99</v>
      </c>
      <c r="U213" s="98">
        <f t="shared" si="5"/>
        <v>0.0825</v>
      </c>
      <c r="V213" s="98">
        <f t="shared" si="6"/>
        <v>0.99</v>
      </c>
      <c r="W213" s="98">
        <f t="shared" si="7"/>
        <v>0.99</v>
      </c>
      <c r="Y213" s="27">
        <v>0.0</v>
      </c>
    </row>
    <row r="214" ht="15.75" customHeight="1">
      <c r="A214" s="27" t="s">
        <v>26</v>
      </c>
      <c r="B214" s="27" t="s">
        <v>10</v>
      </c>
      <c r="C214" s="27" t="s">
        <v>91</v>
      </c>
      <c r="D214" s="27">
        <v>7133.0</v>
      </c>
      <c r="E214" s="27" t="s">
        <v>331</v>
      </c>
      <c r="F214" s="27">
        <v>2.0</v>
      </c>
      <c r="G214" s="27">
        <v>3.06</v>
      </c>
      <c r="H214" s="27">
        <v>0.9</v>
      </c>
      <c r="I214" s="27">
        <v>10.0</v>
      </c>
      <c r="J214" s="27">
        <v>25.0</v>
      </c>
      <c r="K214" s="27">
        <v>12.0</v>
      </c>
      <c r="L214" s="27">
        <v>5.2</v>
      </c>
      <c r="M214" s="27">
        <v>218.2698</v>
      </c>
      <c r="N214" s="27">
        <v>1.33333333333333</v>
      </c>
      <c r="O214" s="27">
        <v>523.84752</v>
      </c>
      <c r="P214" s="96">
        <f t="shared" si="1"/>
        <v>530</v>
      </c>
      <c r="Q214" s="40">
        <f t="shared" si="2"/>
        <v>44.16666667</v>
      </c>
      <c r="R214" s="40">
        <f t="shared" si="3"/>
        <v>2.756</v>
      </c>
      <c r="S214" s="97">
        <v>0.0</v>
      </c>
      <c r="T214" s="98">
        <f t="shared" si="4"/>
        <v>2.756</v>
      </c>
      <c r="U214" s="98">
        <f t="shared" si="5"/>
        <v>0.2296666667</v>
      </c>
      <c r="V214" s="98">
        <f t="shared" si="6"/>
        <v>2.756</v>
      </c>
      <c r="W214" s="98">
        <f t="shared" si="7"/>
        <v>2.756</v>
      </c>
      <c r="Y214" s="27">
        <v>7.0</v>
      </c>
    </row>
    <row r="215" ht="15.75" customHeight="1">
      <c r="A215" s="27" t="s">
        <v>26</v>
      </c>
      <c r="B215" s="27" t="s">
        <v>10</v>
      </c>
      <c r="C215" s="27" t="s">
        <v>92</v>
      </c>
      <c r="D215" s="27">
        <v>3438.0</v>
      </c>
      <c r="E215" s="27" t="s">
        <v>332</v>
      </c>
      <c r="F215" s="27">
        <v>2.0</v>
      </c>
      <c r="G215" s="27">
        <v>3.06</v>
      </c>
      <c r="H215" s="27">
        <v>0.95</v>
      </c>
      <c r="I215" s="27">
        <v>1.0</v>
      </c>
      <c r="J215" s="27">
        <v>5.0</v>
      </c>
      <c r="K215" s="27">
        <v>12.0</v>
      </c>
      <c r="L215" s="27">
        <v>17.1</v>
      </c>
      <c r="M215" s="27">
        <v>105.2028</v>
      </c>
      <c r="N215" s="27">
        <v>1.05263157894736</v>
      </c>
      <c r="O215" s="27">
        <v>210.4056</v>
      </c>
      <c r="P215" s="96">
        <f t="shared" si="1"/>
        <v>211</v>
      </c>
      <c r="Q215" s="40">
        <f t="shared" si="2"/>
        <v>17.58333333</v>
      </c>
      <c r="R215" s="40">
        <f t="shared" si="3"/>
        <v>3.6081</v>
      </c>
      <c r="S215" s="97">
        <v>0.0</v>
      </c>
      <c r="T215" s="98">
        <f t="shared" si="4"/>
        <v>3.6081</v>
      </c>
      <c r="U215" s="98">
        <f t="shared" si="5"/>
        <v>0.300675</v>
      </c>
      <c r="V215" s="98">
        <f t="shared" si="6"/>
        <v>3.6081</v>
      </c>
      <c r="W215" s="98">
        <f t="shared" si="7"/>
        <v>3.6081</v>
      </c>
      <c r="Y215" s="27">
        <v>0.0</v>
      </c>
    </row>
    <row r="216" ht="15.75" customHeight="1">
      <c r="A216" s="27" t="s">
        <v>26</v>
      </c>
      <c r="B216" s="27" t="s">
        <v>10</v>
      </c>
      <c r="C216" s="27" t="s">
        <v>93</v>
      </c>
      <c r="D216" s="27">
        <v>6097.0</v>
      </c>
      <c r="E216" s="27" t="s">
        <v>20</v>
      </c>
      <c r="F216" s="27">
        <v>2.0</v>
      </c>
      <c r="G216" s="27">
        <v>3.06</v>
      </c>
      <c r="H216" s="27">
        <v>0.9</v>
      </c>
      <c r="I216" s="27">
        <v>10.0</v>
      </c>
      <c r="J216" s="27">
        <v>25.0</v>
      </c>
      <c r="K216" s="27">
        <v>12.0</v>
      </c>
      <c r="L216" s="27">
        <v>3.0</v>
      </c>
      <c r="M216" s="27">
        <v>186.5682</v>
      </c>
      <c r="N216" s="27">
        <v>1.33333333333333</v>
      </c>
      <c r="O216" s="27">
        <v>447.763679999999</v>
      </c>
      <c r="P216" s="96">
        <f t="shared" si="1"/>
        <v>450</v>
      </c>
      <c r="Q216" s="40">
        <f t="shared" si="2"/>
        <v>37.5</v>
      </c>
      <c r="R216" s="40">
        <f t="shared" si="3"/>
        <v>1.35</v>
      </c>
      <c r="S216" s="97">
        <v>0.0</v>
      </c>
      <c r="T216" s="98">
        <f t="shared" si="4"/>
        <v>1.35</v>
      </c>
      <c r="U216" s="98">
        <f t="shared" si="5"/>
        <v>0.1125</v>
      </c>
      <c r="V216" s="98">
        <f t="shared" si="6"/>
        <v>1.35</v>
      </c>
      <c r="W216" s="98">
        <f t="shared" si="7"/>
        <v>1.35</v>
      </c>
      <c r="Y216" s="27">
        <v>0.0</v>
      </c>
    </row>
    <row r="217" ht="15.75" customHeight="1">
      <c r="A217" s="27" t="s">
        <v>26</v>
      </c>
      <c r="B217" s="27" t="s">
        <v>10</v>
      </c>
      <c r="C217" s="27" t="s">
        <v>94</v>
      </c>
      <c r="D217" s="27">
        <v>4376.0</v>
      </c>
      <c r="E217" s="27" t="s">
        <v>333</v>
      </c>
      <c r="F217" s="27">
        <v>4.0</v>
      </c>
      <c r="G217" s="27">
        <v>3.06</v>
      </c>
      <c r="H217" s="27">
        <v>0.97</v>
      </c>
      <c r="I217" s="27">
        <v>10.0</v>
      </c>
      <c r="J217" s="27">
        <v>10.0</v>
      </c>
      <c r="K217" s="27">
        <v>12.0</v>
      </c>
      <c r="L217" s="27">
        <v>1.0</v>
      </c>
      <c r="M217" s="27">
        <v>133.9056</v>
      </c>
      <c r="N217" s="27">
        <v>1.11111111111111</v>
      </c>
      <c r="O217" s="27">
        <v>577.281919999999</v>
      </c>
      <c r="P217" s="96">
        <f t="shared" si="1"/>
        <v>580</v>
      </c>
      <c r="Q217" s="40">
        <f t="shared" si="2"/>
        <v>48.33333333</v>
      </c>
      <c r="R217" s="40">
        <f t="shared" si="3"/>
        <v>0.58</v>
      </c>
      <c r="S217" s="97">
        <v>0.0</v>
      </c>
      <c r="T217" s="98">
        <f t="shared" si="4"/>
        <v>0.58</v>
      </c>
      <c r="U217" s="98">
        <f t="shared" si="5"/>
        <v>0.04833333333</v>
      </c>
      <c r="V217" s="98">
        <f t="shared" si="6"/>
        <v>0.58</v>
      </c>
      <c r="W217" s="98">
        <f t="shared" si="7"/>
        <v>0.58</v>
      </c>
      <c r="Y217" s="27">
        <v>0.0</v>
      </c>
    </row>
    <row r="218" ht="15.75" customHeight="1">
      <c r="A218" s="27" t="s">
        <v>26</v>
      </c>
      <c r="B218" s="27" t="s">
        <v>10</v>
      </c>
      <c r="C218" s="27" t="s">
        <v>95</v>
      </c>
      <c r="D218" s="27">
        <v>3966.0</v>
      </c>
      <c r="E218" s="27" t="s">
        <v>15</v>
      </c>
      <c r="F218" s="27">
        <v>3.0</v>
      </c>
      <c r="G218" s="27">
        <v>3.06</v>
      </c>
      <c r="H218" s="27">
        <v>0.95</v>
      </c>
      <c r="I218" s="27">
        <v>4.0</v>
      </c>
      <c r="J218" s="27">
        <v>5.0</v>
      </c>
      <c r="K218" s="27">
        <v>12.0</v>
      </c>
      <c r="L218" s="27">
        <v>3.0</v>
      </c>
      <c r="M218" s="27">
        <v>121.3596</v>
      </c>
      <c r="N218" s="27">
        <v>1.05263157894736</v>
      </c>
      <c r="O218" s="27">
        <v>364.0788</v>
      </c>
      <c r="P218" s="96">
        <f t="shared" si="1"/>
        <v>368</v>
      </c>
      <c r="Q218" s="40">
        <f t="shared" si="2"/>
        <v>30.66666667</v>
      </c>
      <c r="R218" s="40">
        <f t="shared" si="3"/>
        <v>1.104</v>
      </c>
      <c r="S218" s="97">
        <v>0.0</v>
      </c>
      <c r="T218" s="98">
        <f t="shared" si="4"/>
        <v>1.104</v>
      </c>
      <c r="U218" s="98">
        <f t="shared" si="5"/>
        <v>0.092</v>
      </c>
      <c r="V218" s="98">
        <f t="shared" si="6"/>
        <v>1.104</v>
      </c>
      <c r="W218" s="98">
        <f t="shared" si="7"/>
        <v>1.104</v>
      </c>
      <c r="Y218" s="27">
        <v>0.0</v>
      </c>
    </row>
    <row r="219" ht="15.75" customHeight="1">
      <c r="A219" s="27" t="s">
        <v>26</v>
      </c>
      <c r="B219" s="27" t="s">
        <v>10</v>
      </c>
      <c r="C219" s="27" t="s">
        <v>96</v>
      </c>
      <c r="D219" s="27">
        <v>4564.0</v>
      </c>
      <c r="E219" s="27" t="s">
        <v>334</v>
      </c>
      <c r="F219" s="27">
        <v>1.0</v>
      </c>
      <c r="G219" s="27">
        <v>3.06</v>
      </c>
      <c r="H219" s="27">
        <v>0.9</v>
      </c>
      <c r="I219" s="27">
        <v>10.0</v>
      </c>
      <c r="J219" s="27">
        <v>10.0</v>
      </c>
      <c r="K219" s="27">
        <v>12.0</v>
      </c>
      <c r="L219" s="27">
        <v>3.6</v>
      </c>
      <c r="M219" s="27">
        <v>139.6584</v>
      </c>
      <c r="N219" s="27">
        <v>1.11111111111111</v>
      </c>
      <c r="O219" s="27">
        <v>139.6584</v>
      </c>
      <c r="P219" s="96">
        <f t="shared" si="1"/>
        <v>140</v>
      </c>
      <c r="Q219" s="40">
        <f t="shared" si="2"/>
        <v>11.66666667</v>
      </c>
      <c r="R219" s="40">
        <f t="shared" si="3"/>
        <v>0.504</v>
      </c>
      <c r="S219" s="97">
        <v>0.0</v>
      </c>
      <c r="T219" s="98">
        <f t="shared" si="4"/>
        <v>0.504</v>
      </c>
      <c r="U219" s="98">
        <f t="shared" si="5"/>
        <v>0.042</v>
      </c>
      <c r="V219" s="98">
        <f t="shared" si="6"/>
        <v>0.504</v>
      </c>
      <c r="W219" s="98">
        <f t="shared" si="7"/>
        <v>0.504</v>
      </c>
      <c r="Y219" s="27">
        <v>3.0</v>
      </c>
    </row>
    <row r="220" ht="15.75" customHeight="1">
      <c r="A220" s="27" t="s">
        <v>26</v>
      </c>
      <c r="B220" s="27" t="s">
        <v>10</v>
      </c>
      <c r="C220" s="27" t="s">
        <v>97</v>
      </c>
      <c r="D220" s="27">
        <v>8814.0</v>
      </c>
      <c r="E220" s="27" t="s">
        <v>11</v>
      </c>
      <c r="F220" s="27">
        <v>1.0</v>
      </c>
      <c r="G220" s="27">
        <v>3.08</v>
      </c>
      <c r="H220" s="27">
        <v>0.9</v>
      </c>
      <c r="I220" s="27">
        <v>10.0</v>
      </c>
      <c r="J220" s="27">
        <v>10.0</v>
      </c>
      <c r="K220" s="27">
        <v>12.0</v>
      </c>
      <c r="L220" s="27">
        <v>4.4</v>
      </c>
      <c r="M220" s="27">
        <v>271.4712</v>
      </c>
      <c r="N220" s="27">
        <v>1.11111111111111</v>
      </c>
      <c r="O220" s="27">
        <v>271.4712</v>
      </c>
      <c r="P220" s="96">
        <f t="shared" si="1"/>
        <v>280</v>
      </c>
      <c r="Q220" s="40">
        <f t="shared" si="2"/>
        <v>23.33333333</v>
      </c>
      <c r="R220" s="40">
        <f t="shared" si="3"/>
        <v>1.232</v>
      </c>
      <c r="S220" s="97">
        <v>0.0</v>
      </c>
      <c r="T220" s="98">
        <f t="shared" si="4"/>
        <v>1.232</v>
      </c>
      <c r="U220" s="98">
        <f t="shared" si="5"/>
        <v>0.1026666667</v>
      </c>
      <c r="V220" s="98">
        <f t="shared" si="6"/>
        <v>1.232</v>
      </c>
      <c r="W220" s="98">
        <f t="shared" si="7"/>
        <v>1.232</v>
      </c>
      <c r="Y220" s="27">
        <v>0.0</v>
      </c>
    </row>
    <row r="221" ht="15.75" customHeight="1">
      <c r="A221" s="27" t="s">
        <v>26</v>
      </c>
      <c r="B221" s="27" t="s">
        <v>10</v>
      </c>
      <c r="C221" s="27" t="s">
        <v>98</v>
      </c>
      <c r="D221" s="27">
        <v>8933.0</v>
      </c>
      <c r="E221" s="27" t="s">
        <v>21</v>
      </c>
      <c r="F221" s="27">
        <v>2.0</v>
      </c>
      <c r="G221" s="27">
        <v>1.26</v>
      </c>
      <c r="H221" s="27">
        <v>0.9</v>
      </c>
      <c r="I221" s="27">
        <v>1.0</v>
      </c>
      <c r="J221" s="27">
        <v>5.0</v>
      </c>
      <c r="K221" s="27">
        <v>12.0</v>
      </c>
      <c r="L221" s="27">
        <v>15.0</v>
      </c>
      <c r="M221" s="27">
        <v>112.5558</v>
      </c>
      <c r="N221" s="27">
        <v>1.05263157894736</v>
      </c>
      <c r="O221" s="27">
        <v>213.263621052631</v>
      </c>
      <c r="P221" s="96">
        <f t="shared" si="1"/>
        <v>214</v>
      </c>
      <c r="Q221" s="40">
        <f t="shared" si="2"/>
        <v>17.83333333</v>
      </c>
      <c r="R221" s="40">
        <f t="shared" si="3"/>
        <v>3.21</v>
      </c>
      <c r="S221" s="97">
        <v>0.0</v>
      </c>
      <c r="T221" s="98">
        <f t="shared" si="4"/>
        <v>3.21</v>
      </c>
      <c r="U221" s="98">
        <f t="shared" si="5"/>
        <v>0.2675</v>
      </c>
      <c r="V221" s="98">
        <f t="shared" si="6"/>
        <v>3.21</v>
      </c>
      <c r="W221" s="98">
        <f t="shared" si="7"/>
        <v>3.21</v>
      </c>
      <c r="Y221" s="27">
        <v>0.0</v>
      </c>
    </row>
    <row r="222" ht="15.75" customHeight="1">
      <c r="A222" s="27" t="s">
        <v>26</v>
      </c>
      <c r="B222" s="27" t="s">
        <v>10</v>
      </c>
      <c r="C222" s="27" t="s">
        <v>99</v>
      </c>
      <c r="D222" s="27">
        <v>6556.0</v>
      </c>
      <c r="E222" s="27" t="s">
        <v>12</v>
      </c>
      <c r="F222" s="27">
        <v>1.0</v>
      </c>
      <c r="G222" s="27">
        <v>3.08</v>
      </c>
      <c r="H222" s="27">
        <v>1.0</v>
      </c>
      <c r="I222" s="27">
        <v>20.0</v>
      </c>
      <c r="J222" s="27">
        <v>50.0</v>
      </c>
      <c r="K222" s="27">
        <v>12.0</v>
      </c>
      <c r="L222" s="27">
        <v>1.2</v>
      </c>
      <c r="M222" s="27">
        <v>201.9248</v>
      </c>
      <c r="N222" s="27">
        <v>2.0</v>
      </c>
      <c r="O222" s="27">
        <v>403.8496</v>
      </c>
      <c r="P222" s="96">
        <f t="shared" si="1"/>
        <v>420</v>
      </c>
      <c r="Q222" s="40">
        <f t="shared" si="2"/>
        <v>35</v>
      </c>
      <c r="R222" s="40">
        <f t="shared" si="3"/>
        <v>0.504</v>
      </c>
      <c r="S222" s="97">
        <v>0.0</v>
      </c>
      <c r="T222" s="98">
        <f t="shared" si="4"/>
        <v>0.504</v>
      </c>
      <c r="U222" s="98">
        <f t="shared" si="5"/>
        <v>0.042</v>
      </c>
      <c r="V222" s="98">
        <f t="shared" si="6"/>
        <v>0.504</v>
      </c>
      <c r="W222" s="98">
        <f t="shared" si="7"/>
        <v>0.504</v>
      </c>
      <c r="Y222" s="27">
        <v>0.7</v>
      </c>
    </row>
    <row r="223" ht="15.75" customHeight="1">
      <c r="A223" s="27" t="s">
        <v>26</v>
      </c>
      <c r="B223" s="27" t="s">
        <v>10</v>
      </c>
      <c r="C223" s="27" t="s">
        <v>100</v>
      </c>
      <c r="D223" s="27">
        <v>7840.0</v>
      </c>
      <c r="E223" s="27" t="s">
        <v>14</v>
      </c>
      <c r="F223" s="27">
        <v>3.0</v>
      </c>
      <c r="G223" s="27">
        <v>3.06</v>
      </c>
      <c r="H223" s="27">
        <v>0.95</v>
      </c>
      <c r="I223" s="27">
        <v>10.0</v>
      </c>
      <c r="J223" s="27">
        <v>10.0</v>
      </c>
      <c r="K223" s="27">
        <v>12.0</v>
      </c>
      <c r="L223" s="27">
        <v>7.8</v>
      </c>
      <c r="M223" s="27">
        <v>239.904</v>
      </c>
      <c r="N223" s="27">
        <v>1.11111111111111</v>
      </c>
      <c r="O223" s="27">
        <v>759.696</v>
      </c>
      <c r="P223" s="96">
        <f t="shared" si="1"/>
        <v>760</v>
      </c>
      <c r="Q223" s="40">
        <f t="shared" si="2"/>
        <v>63.33333333</v>
      </c>
      <c r="R223" s="40">
        <f t="shared" si="3"/>
        <v>5.928</v>
      </c>
      <c r="S223" s="97">
        <v>0.0</v>
      </c>
      <c r="T223" s="98">
        <f t="shared" si="4"/>
        <v>5.928</v>
      </c>
      <c r="U223" s="98">
        <f t="shared" si="5"/>
        <v>0.494</v>
      </c>
      <c r="V223" s="98">
        <f t="shared" si="6"/>
        <v>5.928</v>
      </c>
      <c r="W223" s="98">
        <f t="shared" si="7"/>
        <v>5.928</v>
      </c>
      <c r="Y223" s="27">
        <v>0.0</v>
      </c>
    </row>
    <row r="224" ht="15.75" customHeight="1">
      <c r="A224" s="27" t="s">
        <v>26</v>
      </c>
      <c r="B224" s="27" t="s">
        <v>22</v>
      </c>
      <c r="C224" s="27" t="s">
        <v>27</v>
      </c>
      <c r="D224" s="27">
        <v>6924.0</v>
      </c>
      <c r="E224" s="27" t="s">
        <v>330</v>
      </c>
      <c r="F224" s="27">
        <v>1.0</v>
      </c>
      <c r="G224" s="27">
        <v>3.06</v>
      </c>
      <c r="H224" s="27">
        <v>0.95</v>
      </c>
      <c r="I224" s="27">
        <v>5.0</v>
      </c>
      <c r="J224" s="27">
        <v>5.0</v>
      </c>
      <c r="K224" s="27">
        <v>12.0</v>
      </c>
      <c r="L224" s="27">
        <v>4.4</v>
      </c>
      <c r="M224" s="27">
        <v>211.874399999999</v>
      </c>
      <c r="N224" s="27">
        <v>1.05263157894736</v>
      </c>
      <c r="O224" s="27">
        <v>211.874399999999</v>
      </c>
      <c r="P224" s="96">
        <f t="shared" si="1"/>
        <v>215</v>
      </c>
      <c r="Q224" s="40">
        <f t="shared" si="2"/>
        <v>17.91666667</v>
      </c>
      <c r="R224" s="40">
        <f t="shared" si="3"/>
        <v>0.946</v>
      </c>
      <c r="S224" s="97">
        <v>0.0</v>
      </c>
      <c r="T224" s="98">
        <f t="shared" si="4"/>
        <v>0.946</v>
      </c>
      <c r="U224" s="98">
        <f t="shared" si="5"/>
        <v>0.07883333333</v>
      </c>
      <c r="V224" s="98">
        <f t="shared" si="6"/>
        <v>0.946</v>
      </c>
      <c r="W224" s="98">
        <f t="shared" si="7"/>
        <v>0.946</v>
      </c>
      <c r="Y224" s="27">
        <v>0.0</v>
      </c>
    </row>
    <row r="225" ht="15.75" customHeight="1">
      <c r="A225" s="27" t="s">
        <v>26</v>
      </c>
      <c r="B225" s="27" t="s">
        <v>22</v>
      </c>
      <c r="C225" s="27" t="s">
        <v>28</v>
      </c>
      <c r="D225" s="27">
        <v>16899.0</v>
      </c>
      <c r="E225" s="27" t="s">
        <v>331</v>
      </c>
      <c r="F225" s="27">
        <v>2.0</v>
      </c>
      <c r="G225" s="27">
        <v>3.06</v>
      </c>
      <c r="H225" s="27">
        <v>0.9</v>
      </c>
      <c r="I225" s="27">
        <v>10.0</v>
      </c>
      <c r="J225" s="27">
        <v>25.0</v>
      </c>
      <c r="K225" s="27">
        <v>12.0</v>
      </c>
      <c r="L225" s="27">
        <v>5.2</v>
      </c>
      <c r="M225" s="27">
        <v>517.1094</v>
      </c>
      <c r="N225" s="27">
        <v>1.33333333333333</v>
      </c>
      <c r="O225" s="27">
        <v>1241.06256</v>
      </c>
      <c r="P225" s="96">
        <f t="shared" si="1"/>
        <v>1250</v>
      </c>
      <c r="Q225" s="40">
        <f t="shared" si="2"/>
        <v>104.1666667</v>
      </c>
      <c r="R225" s="40">
        <f t="shared" si="3"/>
        <v>6.5</v>
      </c>
      <c r="S225" s="97">
        <v>0.0</v>
      </c>
      <c r="T225" s="98">
        <f t="shared" si="4"/>
        <v>6.5</v>
      </c>
      <c r="U225" s="98">
        <f t="shared" si="5"/>
        <v>0.5416666667</v>
      </c>
      <c r="V225" s="98">
        <f t="shared" si="6"/>
        <v>6.5</v>
      </c>
      <c r="W225" s="98">
        <f t="shared" si="7"/>
        <v>6.5</v>
      </c>
      <c r="Y225" s="27">
        <v>7.0</v>
      </c>
    </row>
    <row r="226" ht="15.75" customHeight="1">
      <c r="A226" s="27" t="s">
        <v>26</v>
      </c>
      <c r="B226" s="27" t="s">
        <v>22</v>
      </c>
      <c r="C226" s="27" t="s">
        <v>29</v>
      </c>
      <c r="D226" s="27">
        <v>4158.0</v>
      </c>
      <c r="E226" s="27" t="s">
        <v>332</v>
      </c>
      <c r="F226" s="27">
        <v>2.0</v>
      </c>
      <c r="G226" s="27">
        <v>3.06</v>
      </c>
      <c r="H226" s="27">
        <v>0.95</v>
      </c>
      <c r="I226" s="27">
        <v>1.0</v>
      </c>
      <c r="J226" s="27">
        <v>5.0</v>
      </c>
      <c r="K226" s="27">
        <v>12.0</v>
      </c>
      <c r="L226" s="27">
        <v>17.1</v>
      </c>
      <c r="M226" s="27">
        <v>127.234799999999</v>
      </c>
      <c r="N226" s="27">
        <v>1.05263157894736</v>
      </c>
      <c r="O226" s="27">
        <v>254.469599999999</v>
      </c>
      <c r="P226" s="96">
        <f t="shared" si="1"/>
        <v>255</v>
      </c>
      <c r="Q226" s="40">
        <f t="shared" si="2"/>
        <v>21.25</v>
      </c>
      <c r="R226" s="40">
        <f t="shared" si="3"/>
        <v>4.3605</v>
      </c>
      <c r="S226" s="97">
        <v>0.0</v>
      </c>
      <c r="T226" s="98">
        <f t="shared" si="4"/>
        <v>4.3605</v>
      </c>
      <c r="U226" s="98">
        <f t="shared" si="5"/>
        <v>0.363375</v>
      </c>
      <c r="V226" s="98">
        <f t="shared" si="6"/>
        <v>4.3605</v>
      </c>
      <c r="W226" s="98">
        <f t="shared" si="7"/>
        <v>4.3605</v>
      </c>
      <c r="Y226" s="27">
        <v>0.0</v>
      </c>
    </row>
    <row r="227" ht="15.75" customHeight="1">
      <c r="A227" s="27" t="s">
        <v>26</v>
      </c>
      <c r="B227" s="27" t="s">
        <v>22</v>
      </c>
      <c r="C227" s="27" t="s">
        <v>30</v>
      </c>
      <c r="D227" s="27">
        <v>8949.0</v>
      </c>
      <c r="E227" s="27" t="s">
        <v>20</v>
      </c>
      <c r="F227" s="27">
        <v>2.0</v>
      </c>
      <c r="G227" s="27">
        <v>3.06</v>
      </c>
      <c r="H227" s="27">
        <v>0.9</v>
      </c>
      <c r="I227" s="27">
        <v>10.0</v>
      </c>
      <c r="J227" s="27">
        <v>25.0</v>
      </c>
      <c r="K227" s="27">
        <v>12.0</v>
      </c>
      <c r="L227" s="27">
        <v>3.0</v>
      </c>
      <c r="M227" s="27">
        <v>273.8394</v>
      </c>
      <c r="N227" s="27">
        <v>1.33333333333333</v>
      </c>
      <c r="O227" s="27">
        <v>657.21456</v>
      </c>
      <c r="P227" s="96">
        <f t="shared" si="1"/>
        <v>660</v>
      </c>
      <c r="Q227" s="40">
        <f t="shared" si="2"/>
        <v>55</v>
      </c>
      <c r="R227" s="40">
        <f t="shared" si="3"/>
        <v>1.98</v>
      </c>
      <c r="S227" s="97">
        <v>0.0</v>
      </c>
      <c r="T227" s="98">
        <f t="shared" si="4"/>
        <v>1.98</v>
      </c>
      <c r="U227" s="98">
        <f t="shared" si="5"/>
        <v>0.165</v>
      </c>
      <c r="V227" s="98">
        <f t="shared" si="6"/>
        <v>1.98</v>
      </c>
      <c r="W227" s="98">
        <f t="shared" si="7"/>
        <v>1.98</v>
      </c>
      <c r="Y227" s="27">
        <v>0.0</v>
      </c>
    </row>
    <row r="228" ht="15.75" customHeight="1">
      <c r="A228" s="27" t="s">
        <v>26</v>
      </c>
      <c r="B228" s="27" t="s">
        <v>22</v>
      </c>
      <c r="C228" s="27" t="s">
        <v>31</v>
      </c>
      <c r="D228" s="27">
        <v>1831.0</v>
      </c>
      <c r="E228" s="27" t="s">
        <v>333</v>
      </c>
      <c r="F228" s="27">
        <v>4.0</v>
      </c>
      <c r="G228" s="27">
        <v>3.06</v>
      </c>
      <c r="H228" s="27">
        <v>0.97</v>
      </c>
      <c r="I228" s="27">
        <v>10.0</v>
      </c>
      <c r="J228" s="27">
        <v>10.0</v>
      </c>
      <c r="K228" s="27">
        <v>12.0</v>
      </c>
      <c r="L228" s="27">
        <v>1.0</v>
      </c>
      <c r="M228" s="27">
        <v>56.0286</v>
      </c>
      <c r="N228" s="27">
        <v>1.11111111111111</v>
      </c>
      <c r="O228" s="27">
        <v>241.545519999999</v>
      </c>
      <c r="P228" s="96">
        <f t="shared" si="1"/>
        <v>250</v>
      </c>
      <c r="Q228" s="40">
        <f t="shared" si="2"/>
        <v>20.83333333</v>
      </c>
      <c r="R228" s="40">
        <f t="shared" si="3"/>
        <v>0.25</v>
      </c>
      <c r="S228" s="97">
        <v>0.0</v>
      </c>
      <c r="T228" s="98">
        <f t="shared" si="4"/>
        <v>0.25</v>
      </c>
      <c r="U228" s="98">
        <f t="shared" si="5"/>
        <v>0.02083333333</v>
      </c>
      <c r="V228" s="98">
        <f t="shared" si="6"/>
        <v>0.25</v>
      </c>
      <c r="W228" s="98">
        <f t="shared" si="7"/>
        <v>0.25</v>
      </c>
      <c r="Y228" s="27">
        <v>0.0</v>
      </c>
    </row>
    <row r="229" ht="15.75" customHeight="1">
      <c r="A229" s="27" t="s">
        <v>26</v>
      </c>
      <c r="B229" s="27" t="s">
        <v>22</v>
      </c>
      <c r="C229" s="27" t="s">
        <v>32</v>
      </c>
      <c r="D229" s="27">
        <v>4743.0</v>
      </c>
      <c r="E229" s="27" t="s">
        <v>15</v>
      </c>
      <c r="F229" s="27">
        <v>3.0</v>
      </c>
      <c r="G229" s="27">
        <v>3.06</v>
      </c>
      <c r="H229" s="27">
        <v>0.95</v>
      </c>
      <c r="I229" s="27">
        <v>4.0</v>
      </c>
      <c r="J229" s="27">
        <v>5.0</v>
      </c>
      <c r="K229" s="27">
        <v>12.0</v>
      </c>
      <c r="L229" s="27">
        <v>3.0</v>
      </c>
      <c r="M229" s="27">
        <v>145.1358</v>
      </c>
      <c r="N229" s="27">
        <v>1.05263157894736</v>
      </c>
      <c r="O229" s="27">
        <v>435.407399999999</v>
      </c>
      <c r="P229" s="96">
        <f t="shared" si="1"/>
        <v>436</v>
      </c>
      <c r="Q229" s="40">
        <f t="shared" si="2"/>
        <v>36.33333333</v>
      </c>
      <c r="R229" s="40">
        <f t="shared" si="3"/>
        <v>1.308</v>
      </c>
      <c r="S229" s="97">
        <v>0.0</v>
      </c>
      <c r="T229" s="98">
        <f t="shared" si="4"/>
        <v>1.308</v>
      </c>
      <c r="U229" s="98">
        <f t="shared" si="5"/>
        <v>0.109</v>
      </c>
      <c r="V229" s="98">
        <f t="shared" si="6"/>
        <v>1.308</v>
      </c>
      <c r="W229" s="98">
        <f t="shared" si="7"/>
        <v>1.308</v>
      </c>
      <c r="Y229" s="27">
        <v>0.0</v>
      </c>
    </row>
    <row r="230" ht="15.75" customHeight="1">
      <c r="A230" s="27" t="s">
        <v>26</v>
      </c>
      <c r="B230" s="27" t="s">
        <v>22</v>
      </c>
      <c r="C230" s="27" t="s">
        <v>33</v>
      </c>
      <c r="D230" s="27">
        <v>3357.0</v>
      </c>
      <c r="E230" s="27" t="s">
        <v>334</v>
      </c>
      <c r="F230" s="27">
        <v>1.0</v>
      </c>
      <c r="G230" s="27">
        <v>3.06</v>
      </c>
      <c r="H230" s="27">
        <v>0.9</v>
      </c>
      <c r="I230" s="27">
        <v>10.0</v>
      </c>
      <c r="J230" s="27">
        <v>10.0</v>
      </c>
      <c r="K230" s="27">
        <v>12.0</v>
      </c>
      <c r="L230" s="27">
        <v>3.6</v>
      </c>
      <c r="M230" s="27">
        <v>102.7242</v>
      </c>
      <c r="N230" s="27">
        <v>1.11111111111111</v>
      </c>
      <c r="O230" s="27">
        <v>102.7242</v>
      </c>
      <c r="P230" s="96">
        <f t="shared" si="1"/>
        <v>110</v>
      </c>
      <c r="Q230" s="40">
        <f t="shared" si="2"/>
        <v>9.166666667</v>
      </c>
      <c r="R230" s="40">
        <f t="shared" si="3"/>
        <v>0.396</v>
      </c>
      <c r="S230" s="97">
        <v>0.0</v>
      </c>
      <c r="T230" s="98">
        <f t="shared" si="4"/>
        <v>0.396</v>
      </c>
      <c r="U230" s="98">
        <f t="shared" si="5"/>
        <v>0.033</v>
      </c>
      <c r="V230" s="98">
        <f t="shared" si="6"/>
        <v>0.396</v>
      </c>
      <c r="W230" s="98">
        <f t="shared" si="7"/>
        <v>0.396</v>
      </c>
      <c r="Y230" s="27">
        <v>3.0</v>
      </c>
    </row>
    <row r="231" ht="15.75" customHeight="1">
      <c r="A231" s="27" t="s">
        <v>26</v>
      </c>
      <c r="B231" s="27" t="s">
        <v>22</v>
      </c>
      <c r="C231" s="27" t="s">
        <v>34</v>
      </c>
      <c r="D231" s="27">
        <v>2976.0</v>
      </c>
      <c r="E231" s="27" t="s">
        <v>11</v>
      </c>
      <c r="F231" s="27">
        <v>1.0</v>
      </c>
      <c r="G231" s="27">
        <v>3.08</v>
      </c>
      <c r="H231" s="27">
        <v>0.9</v>
      </c>
      <c r="I231" s="27">
        <v>10.0</v>
      </c>
      <c r="J231" s="27">
        <v>10.0</v>
      </c>
      <c r="K231" s="27">
        <v>12.0</v>
      </c>
      <c r="L231" s="27">
        <v>4.4</v>
      </c>
      <c r="M231" s="27">
        <v>91.6608</v>
      </c>
      <c r="N231" s="27">
        <v>1.11111111111111</v>
      </c>
      <c r="O231" s="27">
        <v>91.6608</v>
      </c>
      <c r="P231" s="96">
        <f t="shared" si="1"/>
        <v>100</v>
      </c>
      <c r="Q231" s="40">
        <f t="shared" si="2"/>
        <v>8.333333333</v>
      </c>
      <c r="R231" s="40">
        <f t="shared" si="3"/>
        <v>0.44</v>
      </c>
      <c r="S231" s="97">
        <v>0.0</v>
      </c>
      <c r="T231" s="98">
        <f t="shared" si="4"/>
        <v>0.44</v>
      </c>
      <c r="U231" s="98">
        <f t="shared" si="5"/>
        <v>0.03666666667</v>
      </c>
      <c r="V231" s="98">
        <f t="shared" si="6"/>
        <v>0.44</v>
      </c>
      <c r="W231" s="98">
        <f t="shared" si="7"/>
        <v>0.44</v>
      </c>
      <c r="Y231" s="27">
        <v>0.0</v>
      </c>
    </row>
    <row r="232" ht="15.75" customHeight="1">
      <c r="A232" s="27" t="s">
        <v>26</v>
      </c>
      <c r="B232" s="27" t="s">
        <v>22</v>
      </c>
      <c r="C232" s="27" t="s">
        <v>35</v>
      </c>
      <c r="D232" s="27">
        <v>2683.0</v>
      </c>
      <c r="E232" s="27" t="s">
        <v>21</v>
      </c>
      <c r="F232" s="27">
        <v>2.0</v>
      </c>
      <c r="G232" s="27">
        <v>1.26</v>
      </c>
      <c r="H232" s="27">
        <v>0.9</v>
      </c>
      <c r="I232" s="27">
        <v>1.0</v>
      </c>
      <c r="J232" s="27">
        <v>5.0</v>
      </c>
      <c r="K232" s="27">
        <v>12.0</v>
      </c>
      <c r="L232" s="27">
        <v>15.0</v>
      </c>
      <c r="M232" s="27">
        <v>33.8058</v>
      </c>
      <c r="N232" s="27">
        <v>1.05263157894736</v>
      </c>
      <c r="O232" s="27">
        <v>64.0530947368421</v>
      </c>
      <c r="P232" s="96">
        <f t="shared" si="1"/>
        <v>65</v>
      </c>
      <c r="Q232" s="40">
        <f t="shared" si="2"/>
        <v>5.416666667</v>
      </c>
      <c r="R232" s="40">
        <f t="shared" si="3"/>
        <v>0.975</v>
      </c>
      <c r="S232" s="97">
        <v>0.0</v>
      </c>
      <c r="T232" s="98">
        <f t="shared" si="4"/>
        <v>0.975</v>
      </c>
      <c r="U232" s="98">
        <f t="shared" si="5"/>
        <v>0.08125</v>
      </c>
      <c r="V232" s="98">
        <f t="shared" si="6"/>
        <v>0.975</v>
      </c>
      <c r="W232" s="98">
        <f t="shared" si="7"/>
        <v>0.975</v>
      </c>
      <c r="Y232" s="27">
        <v>0.0</v>
      </c>
    </row>
    <row r="233" ht="15.75" customHeight="1">
      <c r="A233" s="27" t="s">
        <v>26</v>
      </c>
      <c r="B233" s="27" t="s">
        <v>22</v>
      </c>
      <c r="C233" s="27" t="s">
        <v>36</v>
      </c>
      <c r="D233" s="27">
        <v>5466.0</v>
      </c>
      <c r="E233" s="27" t="s">
        <v>12</v>
      </c>
      <c r="F233" s="27">
        <v>1.0</v>
      </c>
      <c r="G233" s="27">
        <v>3.08</v>
      </c>
      <c r="H233" s="27">
        <v>1.0</v>
      </c>
      <c r="I233" s="27">
        <v>20.0</v>
      </c>
      <c r="J233" s="27">
        <v>50.0</v>
      </c>
      <c r="K233" s="27">
        <v>12.0</v>
      </c>
      <c r="L233" s="27">
        <v>1.2</v>
      </c>
      <c r="M233" s="27">
        <v>168.3528</v>
      </c>
      <c r="N233" s="27">
        <v>2.0</v>
      </c>
      <c r="O233" s="27">
        <v>336.7056</v>
      </c>
      <c r="P233" s="96">
        <f t="shared" si="1"/>
        <v>340</v>
      </c>
      <c r="Q233" s="40">
        <f t="shared" si="2"/>
        <v>28.33333333</v>
      </c>
      <c r="R233" s="40">
        <f t="shared" si="3"/>
        <v>0.408</v>
      </c>
      <c r="S233" s="97">
        <v>0.0</v>
      </c>
      <c r="T233" s="98">
        <f t="shared" si="4"/>
        <v>0.408</v>
      </c>
      <c r="U233" s="98">
        <f t="shared" si="5"/>
        <v>0.034</v>
      </c>
      <c r="V233" s="98">
        <f t="shared" si="6"/>
        <v>0.408</v>
      </c>
      <c r="W233" s="98">
        <f t="shared" si="7"/>
        <v>0.408</v>
      </c>
      <c r="Y233" s="27">
        <v>0.7</v>
      </c>
    </row>
    <row r="234" ht="15.75" customHeight="1">
      <c r="A234" s="27" t="s">
        <v>26</v>
      </c>
      <c r="B234" s="27" t="s">
        <v>22</v>
      </c>
      <c r="C234" s="27" t="s">
        <v>37</v>
      </c>
      <c r="D234" s="27">
        <v>7217.0</v>
      </c>
      <c r="E234" s="27" t="s">
        <v>14</v>
      </c>
      <c r="F234" s="27">
        <v>3.0</v>
      </c>
      <c r="G234" s="27">
        <v>3.06</v>
      </c>
      <c r="H234" s="27">
        <v>0.95</v>
      </c>
      <c r="I234" s="27">
        <v>10.0</v>
      </c>
      <c r="J234" s="27">
        <v>10.0</v>
      </c>
      <c r="K234" s="27">
        <v>12.0</v>
      </c>
      <c r="L234" s="27">
        <v>7.8</v>
      </c>
      <c r="M234" s="27">
        <v>220.8402</v>
      </c>
      <c r="N234" s="27">
        <v>1.11111111111111</v>
      </c>
      <c r="O234" s="27">
        <v>699.3273</v>
      </c>
      <c r="P234" s="96">
        <f t="shared" si="1"/>
        <v>700</v>
      </c>
      <c r="Q234" s="40">
        <f t="shared" si="2"/>
        <v>58.33333333</v>
      </c>
      <c r="R234" s="40">
        <f t="shared" si="3"/>
        <v>5.46</v>
      </c>
      <c r="S234" s="97">
        <v>0.0</v>
      </c>
      <c r="T234" s="98">
        <f t="shared" si="4"/>
        <v>5.46</v>
      </c>
      <c r="U234" s="98">
        <f t="shared" si="5"/>
        <v>0.455</v>
      </c>
      <c r="V234" s="98">
        <f t="shared" si="6"/>
        <v>5.46</v>
      </c>
      <c r="W234" s="98">
        <f t="shared" si="7"/>
        <v>5.46</v>
      </c>
      <c r="Y234" s="27">
        <v>0.0</v>
      </c>
    </row>
    <row r="235" ht="15.75" customHeight="1">
      <c r="A235" s="27" t="s">
        <v>26</v>
      </c>
      <c r="B235" s="27" t="s">
        <v>22</v>
      </c>
      <c r="C235" s="27" t="s">
        <v>38</v>
      </c>
      <c r="D235" s="27">
        <v>5021.0</v>
      </c>
      <c r="E235" s="27" t="s">
        <v>330</v>
      </c>
      <c r="F235" s="27">
        <v>1.0</v>
      </c>
      <c r="G235" s="27">
        <v>3.06</v>
      </c>
      <c r="H235" s="27">
        <v>0.95</v>
      </c>
      <c r="I235" s="27">
        <v>5.0</v>
      </c>
      <c r="J235" s="27">
        <v>5.0</v>
      </c>
      <c r="K235" s="27">
        <v>12.0</v>
      </c>
      <c r="L235" s="27">
        <v>4.4</v>
      </c>
      <c r="M235" s="27">
        <v>153.6426</v>
      </c>
      <c r="N235" s="27">
        <v>1.05263157894736</v>
      </c>
      <c r="O235" s="27">
        <v>153.6426</v>
      </c>
      <c r="P235" s="96">
        <f t="shared" si="1"/>
        <v>155</v>
      </c>
      <c r="Q235" s="40">
        <f t="shared" si="2"/>
        <v>12.91666667</v>
      </c>
      <c r="R235" s="40">
        <f t="shared" si="3"/>
        <v>0.682</v>
      </c>
      <c r="S235" s="97">
        <v>0.0</v>
      </c>
      <c r="T235" s="98">
        <f t="shared" si="4"/>
        <v>0.682</v>
      </c>
      <c r="U235" s="98">
        <f t="shared" si="5"/>
        <v>0.05683333333</v>
      </c>
      <c r="V235" s="98">
        <f t="shared" si="6"/>
        <v>0.682</v>
      </c>
      <c r="W235" s="98">
        <f t="shared" si="7"/>
        <v>0.682</v>
      </c>
      <c r="Y235" s="27">
        <v>0.0</v>
      </c>
    </row>
    <row r="236" ht="15.75" customHeight="1">
      <c r="A236" s="27" t="s">
        <v>26</v>
      </c>
      <c r="B236" s="27" t="s">
        <v>22</v>
      </c>
      <c r="C236" s="27" t="s">
        <v>39</v>
      </c>
      <c r="D236" s="27">
        <v>8169.0</v>
      </c>
      <c r="E236" s="27" t="s">
        <v>331</v>
      </c>
      <c r="F236" s="27">
        <v>2.0</v>
      </c>
      <c r="G236" s="27">
        <v>3.06</v>
      </c>
      <c r="H236" s="27">
        <v>0.9</v>
      </c>
      <c r="I236" s="27">
        <v>10.0</v>
      </c>
      <c r="J236" s="27">
        <v>25.0</v>
      </c>
      <c r="K236" s="27">
        <v>12.0</v>
      </c>
      <c r="L236" s="27">
        <v>5.2</v>
      </c>
      <c r="M236" s="27">
        <v>249.9714</v>
      </c>
      <c r="N236" s="27">
        <v>1.33333333333333</v>
      </c>
      <c r="O236" s="27">
        <v>599.931359999999</v>
      </c>
      <c r="P236" s="96">
        <f t="shared" si="1"/>
        <v>600</v>
      </c>
      <c r="Q236" s="40">
        <f t="shared" si="2"/>
        <v>50</v>
      </c>
      <c r="R236" s="40">
        <f t="shared" si="3"/>
        <v>3.12</v>
      </c>
      <c r="S236" s="97">
        <v>0.0</v>
      </c>
      <c r="T236" s="98">
        <f t="shared" si="4"/>
        <v>3.12</v>
      </c>
      <c r="U236" s="98">
        <f t="shared" si="5"/>
        <v>0.26</v>
      </c>
      <c r="V236" s="98">
        <f t="shared" si="6"/>
        <v>3.12</v>
      </c>
      <c r="W236" s="98">
        <f t="shared" si="7"/>
        <v>3.12</v>
      </c>
      <c r="Y236" s="27">
        <v>7.0</v>
      </c>
    </row>
    <row r="237" ht="15.75" customHeight="1">
      <c r="A237" s="27" t="s">
        <v>26</v>
      </c>
      <c r="B237" s="27" t="s">
        <v>22</v>
      </c>
      <c r="C237" s="27" t="s">
        <v>40</v>
      </c>
      <c r="D237" s="27">
        <v>3826.0</v>
      </c>
      <c r="E237" s="27" t="s">
        <v>332</v>
      </c>
      <c r="F237" s="27">
        <v>2.0</v>
      </c>
      <c r="G237" s="27">
        <v>3.06</v>
      </c>
      <c r="H237" s="27">
        <v>0.95</v>
      </c>
      <c r="I237" s="27">
        <v>1.0</v>
      </c>
      <c r="J237" s="27">
        <v>5.0</v>
      </c>
      <c r="K237" s="27">
        <v>12.0</v>
      </c>
      <c r="L237" s="27">
        <v>17.1</v>
      </c>
      <c r="M237" s="27">
        <v>117.0756</v>
      </c>
      <c r="N237" s="27">
        <v>1.05263157894736</v>
      </c>
      <c r="O237" s="27">
        <v>234.151199999999</v>
      </c>
      <c r="P237" s="96">
        <f t="shared" si="1"/>
        <v>235</v>
      </c>
      <c r="Q237" s="40">
        <f t="shared" si="2"/>
        <v>19.58333333</v>
      </c>
      <c r="R237" s="40">
        <f t="shared" si="3"/>
        <v>4.0185</v>
      </c>
      <c r="S237" s="97">
        <v>0.0</v>
      </c>
      <c r="T237" s="98">
        <f t="shared" si="4"/>
        <v>4.0185</v>
      </c>
      <c r="U237" s="98">
        <f t="shared" si="5"/>
        <v>0.334875</v>
      </c>
      <c r="V237" s="98">
        <f t="shared" si="6"/>
        <v>4.0185</v>
      </c>
      <c r="W237" s="98">
        <f t="shared" si="7"/>
        <v>4.0185</v>
      </c>
      <c r="Y237" s="27">
        <v>0.0</v>
      </c>
    </row>
    <row r="238" ht="15.75" customHeight="1">
      <c r="A238" s="27" t="s">
        <v>26</v>
      </c>
      <c r="B238" s="27" t="s">
        <v>22</v>
      </c>
      <c r="C238" s="27" t="s">
        <v>41</v>
      </c>
      <c r="D238" s="27">
        <v>7614.0</v>
      </c>
      <c r="E238" s="27" t="s">
        <v>20</v>
      </c>
      <c r="F238" s="27">
        <v>2.0</v>
      </c>
      <c r="G238" s="27">
        <v>3.06</v>
      </c>
      <c r="H238" s="27">
        <v>0.9</v>
      </c>
      <c r="I238" s="27">
        <v>10.0</v>
      </c>
      <c r="J238" s="27">
        <v>25.0</v>
      </c>
      <c r="K238" s="27">
        <v>12.0</v>
      </c>
      <c r="L238" s="27">
        <v>3.0</v>
      </c>
      <c r="M238" s="27">
        <v>232.9884</v>
      </c>
      <c r="N238" s="27">
        <v>1.33333333333333</v>
      </c>
      <c r="O238" s="27">
        <v>559.17216</v>
      </c>
      <c r="P238" s="96">
        <f t="shared" si="1"/>
        <v>560</v>
      </c>
      <c r="Q238" s="40">
        <f t="shared" si="2"/>
        <v>46.66666667</v>
      </c>
      <c r="R238" s="40">
        <f t="shared" si="3"/>
        <v>1.68</v>
      </c>
      <c r="S238" s="97">
        <v>0.0</v>
      </c>
      <c r="T238" s="98">
        <f t="shared" si="4"/>
        <v>1.68</v>
      </c>
      <c r="U238" s="98">
        <f t="shared" si="5"/>
        <v>0.14</v>
      </c>
      <c r="V238" s="98">
        <f t="shared" si="6"/>
        <v>1.68</v>
      </c>
      <c r="W238" s="98">
        <f t="shared" si="7"/>
        <v>1.68</v>
      </c>
      <c r="Y238" s="27">
        <v>0.0</v>
      </c>
    </row>
    <row r="239" ht="15.75" customHeight="1">
      <c r="A239" s="27" t="s">
        <v>26</v>
      </c>
      <c r="B239" s="27" t="s">
        <v>22</v>
      </c>
      <c r="C239" s="27" t="s">
        <v>42</v>
      </c>
      <c r="D239" s="27">
        <v>2615.0</v>
      </c>
      <c r="E239" s="27" t="s">
        <v>333</v>
      </c>
      <c r="F239" s="27">
        <v>4.0</v>
      </c>
      <c r="G239" s="27">
        <v>3.06</v>
      </c>
      <c r="H239" s="27">
        <v>0.97</v>
      </c>
      <c r="I239" s="27">
        <v>10.0</v>
      </c>
      <c r="J239" s="27">
        <v>10.0</v>
      </c>
      <c r="K239" s="27">
        <v>12.0</v>
      </c>
      <c r="L239" s="27">
        <v>1.0</v>
      </c>
      <c r="M239" s="27">
        <v>80.019</v>
      </c>
      <c r="N239" s="27">
        <v>1.11111111111111</v>
      </c>
      <c r="O239" s="27">
        <v>344.9708</v>
      </c>
      <c r="P239" s="96">
        <f t="shared" si="1"/>
        <v>350</v>
      </c>
      <c r="Q239" s="40">
        <f t="shared" si="2"/>
        <v>29.16666667</v>
      </c>
      <c r="R239" s="40">
        <f t="shared" si="3"/>
        <v>0.35</v>
      </c>
      <c r="S239" s="97">
        <v>0.0</v>
      </c>
      <c r="T239" s="98">
        <f t="shared" si="4"/>
        <v>0.35</v>
      </c>
      <c r="U239" s="98">
        <f t="shared" si="5"/>
        <v>0.02916666667</v>
      </c>
      <c r="V239" s="98">
        <f t="shared" si="6"/>
        <v>0.35</v>
      </c>
      <c r="W239" s="98">
        <f t="shared" si="7"/>
        <v>0.35</v>
      </c>
      <c r="Y239" s="27">
        <v>0.0</v>
      </c>
    </row>
    <row r="240" ht="15.75" customHeight="1">
      <c r="A240" s="27" t="s">
        <v>26</v>
      </c>
      <c r="B240" s="27" t="s">
        <v>22</v>
      </c>
      <c r="C240" s="27" t="s">
        <v>43</v>
      </c>
      <c r="D240" s="27">
        <v>11536.0</v>
      </c>
      <c r="E240" s="27" t="s">
        <v>15</v>
      </c>
      <c r="F240" s="27">
        <v>3.0</v>
      </c>
      <c r="G240" s="27">
        <v>3.06</v>
      </c>
      <c r="H240" s="27">
        <v>0.95</v>
      </c>
      <c r="I240" s="27">
        <v>4.0</v>
      </c>
      <c r="J240" s="27">
        <v>5.0</v>
      </c>
      <c r="K240" s="27">
        <v>12.0</v>
      </c>
      <c r="L240" s="27">
        <v>3.0</v>
      </c>
      <c r="M240" s="27">
        <v>353.0016</v>
      </c>
      <c r="N240" s="27">
        <v>1.05263157894736</v>
      </c>
      <c r="O240" s="27">
        <v>1059.0048</v>
      </c>
      <c r="P240" s="96">
        <f t="shared" si="1"/>
        <v>1060</v>
      </c>
      <c r="Q240" s="40">
        <f t="shared" si="2"/>
        <v>88.33333333</v>
      </c>
      <c r="R240" s="40">
        <f t="shared" si="3"/>
        <v>3.18</v>
      </c>
      <c r="S240" s="97">
        <v>0.0</v>
      </c>
      <c r="T240" s="98">
        <f t="shared" si="4"/>
        <v>3.18</v>
      </c>
      <c r="U240" s="98">
        <f t="shared" si="5"/>
        <v>0.265</v>
      </c>
      <c r="V240" s="98">
        <f t="shared" si="6"/>
        <v>3.18</v>
      </c>
      <c r="W240" s="98">
        <f t="shared" si="7"/>
        <v>3.18</v>
      </c>
      <c r="Y240" s="27">
        <v>0.0</v>
      </c>
    </row>
    <row r="241" ht="15.75" customHeight="1">
      <c r="A241" s="27" t="s">
        <v>26</v>
      </c>
      <c r="B241" s="27" t="s">
        <v>22</v>
      </c>
      <c r="C241" s="27" t="s">
        <v>44</v>
      </c>
      <c r="D241" s="27">
        <v>1806.0</v>
      </c>
      <c r="E241" s="27" t="s">
        <v>334</v>
      </c>
      <c r="F241" s="27">
        <v>1.0</v>
      </c>
      <c r="G241" s="27">
        <v>3.06</v>
      </c>
      <c r="H241" s="27">
        <v>0.9</v>
      </c>
      <c r="I241" s="27">
        <v>10.0</v>
      </c>
      <c r="J241" s="27">
        <v>10.0</v>
      </c>
      <c r="K241" s="27">
        <v>12.0</v>
      </c>
      <c r="L241" s="27">
        <v>3.6</v>
      </c>
      <c r="M241" s="27">
        <v>55.2636</v>
      </c>
      <c r="N241" s="27">
        <v>1.11111111111111</v>
      </c>
      <c r="O241" s="27">
        <v>55.2636</v>
      </c>
      <c r="P241" s="96">
        <f t="shared" si="1"/>
        <v>60</v>
      </c>
      <c r="Q241" s="40">
        <f t="shared" si="2"/>
        <v>5</v>
      </c>
      <c r="R241" s="40">
        <f t="shared" si="3"/>
        <v>0.216</v>
      </c>
      <c r="S241" s="97">
        <v>0.0</v>
      </c>
      <c r="T241" s="98">
        <f t="shared" si="4"/>
        <v>0.216</v>
      </c>
      <c r="U241" s="98">
        <f t="shared" si="5"/>
        <v>0.018</v>
      </c>
      <c r="V241" s="98">
        <f t="shared" si="6"/>
        <v>0.216</v>
      </c>
      <c r="W241" s="98">
        <f t="shared" si="7"/>
        <v>0.216</v>
      </c>
      <c r="Y241" s="27">
        <v>3.0</v>
      </c>
    </row>
    <row r="242" ht="15.75" customHeight="1">
      <c r="A242" s="27" t="s">
        <v>26</v>
      </c>
      <c r="B242" s="27" t="s">
        <v>22</v>
      </c>
      <c r="C242" s="27" t="s">
        <v>45</v>
      </c>
      <c r="D242" s="27">
        <v>9438.0</v>
      </c>
      <c r="E242" s="27" t="s">
        <v>11</v>
      </c>
      <c r="F242" s="27">
        <v>1.0</v>
      </c>
      <c r="G242" s="27">
        <v>3.08</v>
      </c>
      <c r="H242" s="27">
        <v>0.9</v>
      </c>
      <c r="I242" s="27">
        <v>10.0</v>
      </c>
      <c r="J242" s="27">
        <v>10.0</v>
      </c>
      <c r="K242" s="27">
        <v>12.0</v>
      </c>
      <c r="L242" s="27">
        <v>4.4</v>
      </c>
      <c r="M242" s="27">
        <v>290.6904</v>
      </c>
      <c r="N242" s="27">
        <v>1.11111111111111</v>
      </c>
      <c r="O242" s="27">
        <v>290.6904</v>
      </c>
      <c r="P242" s="96">
        <f t="shared" si="1"/>
        <v>300</v>
      </c>
      <c r="Q242" s="40">
        <f t="shared" si="2"/>
        <v>25</v>
      </c>
      <c r="R242" s="40">
        <f t="shared" si="3"/>
        <v>1.32</v>
      </c>
      <c r="S242" s="97">
        <v>0.0</v>
      </c>
      <c r="T242" s="98">
        <f t="shared" si="4"/>
        <v>1.32</v>
      </c>
      <c r="U242" s="98">
        <f t="shared" si="5"/>
        <v>0.11</v>
      </c>
      <c r="V242" s="98">
        <f t="shared" si="6"/>
        <v>1.32</v>
      </c>
      <c r="W242" s="98">
        <f t="shared" si="7"/>
        <v>1.32</v>
      </c>
      <c r="Y242" s="27">
        <v>0.0</v>
      </c>
    </row>
    <row r="243" ht="15.75" customHeight="1">
      <c r="A243" s="27" t="s">
        <v>26</v>
      </c>
      <c r="B243" s="27" t="s">
        <v>22</v>
      </c>
      <c r="C243" s="27" t="s">
        <v>46</v>
      </c>
      <c r="D243" s="27">
        <v>2627.0</v>
      </c>
      <c r="E243" s="27" t="s">
        <v>21</v>
      </c>
      <c r="F243" s="27">
        <v>2.0</v>
      </c>
      <c r="G243" s="27">
        <v>1.26</v>
      </c>
      <c r="H243" s="27">
        <v>0.9</v>
      </c>
      <c r="I243" s="27">
        <v>1.0</v>
      </c>
      <c r="J243" s="27">
        <v>5.0</v>
      </c>
      <c r="K243" s="27">
        <v>12.0</v>
      </c>
      <c r="L243" s="27">
        <v>15.0</v>
      </c>
      <c r="M243" s="27">
        <v>33.1002</v>
      </c>
      <c r="N243" s="27">
        <v>1.05263157894736</v>
      </c>
      <c r="O243" s="27">
        <v>62.7161684210526</v>
      </c>
      <c r="P243" s="96">
        <f t="shared" si="1"/>
        <v>63</v>
      </c>
      <c r="Q243" s="40">
        <f t="shared" si="2"/>
        <v>5.25</v>
      </c>
      <c r="R243" s="40">
        <f t="shared" si="3"/>
        <v>0.945</v>
      </c>
      <c r="S243" s="97">
        <v>0.0</v>
      </c>
      <c r="T243" s="98">
        <f t="shared" si="4"/>
        <v>0.945</v>
      </c>
      <c r="U243" s="98">
        <f t="shared" si="5"/>
        <v>0.07875</v>
      </c>
      <c r="V243" s="98">
        <f t="shared" si="6"/>
        <v>0.945</v>
      </c>
      <c r="W243" s="98">
        <f t="shared" si="7"/>
        <v>0.945</v>
      </c>
      <c r="Y243" s="27">
        <v>0.0</v>
      </c>
    </row>
    <row r="244" ht="15.75" customHeight="1">
      <c r="A244" s="27" t="s">
        <v>26</v>
      </c>
      <c r="B244" s="27" t="s">
        <v>22</v>
      </c>
      <c r="C244" s="27" t="s">
        <v>47</v>
      </c>
      <c r="D244" s="27">
        <v>3932.0</v>
      </c>
      <c r="E244" s="27" t="s">
        <v>12</v>
      </c>
      <c r="F244" s="27">
        <v>1.0</v>
      </c>
      <c r="G244" s="27">
        <v>3.08</v>
      </c>
      <c r="H244" s="27">
        <v>1.0</v>
      </c>
      <c r="I244" s="27">
        <v>20.0</v>
      </c>
      <c r="J244" s="27">
        <v>50.0</v>
      </c>
      <c r="K244" s="27">
        <v>12.0</v>
      </c>
      <c r="L244" s="27">
        <v>1.2</v>
      </c>
      <c r="M244" s="27">
        <v>121.1056</v>
      </c>
      <c r="N244" s="27">
        <v>2.0</v>
      </c>
      <c r="O244" s="27">
        <v>242.2112</v>
      </c>
      <c r="P244" s="96">
        <f t="shared" si="1"/>
        <v>260</v>
      </c>
      <c r="Q244" s="40">
        <f t="shared" si="2"/>
        <v>21.66666667</v>
      </c>
      <c r="R244" s="40">
        <f t="shared" si="3"/>
        <v>0.312</v>
      </c>
      <c r="S244" s="97">
        <v>0.0</v>
      </c>
      <c r="T244" s="98">
        <f t="shared" si="4"/>
        <v>0.312</v>
      </c>
      <c r="U244" s="98">
        <f t="shared" si="5"/>
        <v>0.026</v>
      </c>
      <c r="V244" s="98">
        <f t="shared" si="6"/>
        <v>0.312</v>
      </c>
      <c r="W244" s="98">
        <f t="shared" si="7"/>
        <v>0.312</v>
      </c>
      <c r="Y244" s="27">
        <v>0.7</v>
      </c>
    </row>
    <row r="245" ht="15.75" customHeight="1">
      <c r="A245" s="27" t="s">
        <v>26</v>
      </c>
      <c r="B245" s="27" t="s">
        <v>22</v>
      </c>
      <c r="C245" s="27" t="s">
        <v>48</v>
      </c>
      <c r="D245" s="27">
        <v>18234.0</v>
      </c>
      <c r="E245" s="27" t="s">
        <v>14</v>
      </c>
      <c r="F245" s="27">
        <v>3.0</v>
      </c>
      <c r="G245" s="27">
        <v>3.06</v>
      </c>
      <c r="H245" s="27">
        <v>0.95</v>
      </c>
      <c r="I245" s="27">
        <v>10.0</v>
      </c>
      <c r="J245" s="27">
        <v>10.0</v>
      </c>
      <c r="K245" s="27">
        <v>12.0</v>
      </c>
      <c r="L245" s="27">
        <v>7.8</v>
      </c>
      <c r="M245" s="27">
        <v>557.9604</v>
      </c>
      <c r="N245" s="27">
        <v>1.11111111111111</v>
      </c>
      <c r="O245" s="27">
        <v>1766.8746</v>
      </c>
      <c r="P245" s="96">
        <f t="shared" si="1"/>
        <v>1770</v>
      </c>
      <c r="Q245" s="40">
        <f t="shared" si="2"/>
        <v>147.5</v>
      </c>
      <c r="R245" s="40">
        <f t="shared" si="3"/>
        <v>13.806</v>
      </c>
      <c r="S245" s="97">
        <v>0.0</v>
      </c>
      <c r="T245" s="98">
        <f t="shared" si="4"/>
        <v>13.806</v>
      </c>
      <c r="U245" s="98">
        <f t="shared" si="5"/>
        <v>1.1505</v>
      </c>
      <c r="V245" s="98">
        <f t="shared" si="6"/>
        <v>13.806</v>
      </c>
      <c r="W245" s="98">
        <f t="shared" si="7"/>
        <v>13.806</v>
      </c>
      <c r="Y245" s="27">
        <v>0.0</v>
      </c>
    </row>
    <row r="246" ht="15.75" customHeight="1">
      <c r="A246" s="27" t="s">
        <v>26</v>
      </c>
      <c r="B246" s="27" t="s">
        <v>22</v>
      </c>
      <c r="C246" s="27" t="s">
        <v>49</v>
      </c>
      <c r="D246" s="27">
        <v>5443.0</v>
      </c>
      <c r="E246" s="27" t="s">
        <v>330</v>
      </c>
      <c r="F246" s="27">
        <v>1.0</v>
      </c>
      <c r="G246" s="27">
        <v>3.06</v>
      </c>
      <c r="H246" s="27">
        <v>0.95</v>
      </c>
      <c r="I246" s="27">
        <v>5.0</v>
      </c>
      <c r="J246" s="27">
        <v>5.0</v>
      </c>
      <c r="K246" s="27">
        <v>12.0</v>
      </c>
      <c r="L246" s="27">
        <v>4.4</v>
      </c>
      <c r="M246" s="27">
        <v>166.5558</v>
      </c>
      <c r="N246" s="27">
        <v>1.05263157894736</v>
      </c>
      <c r="O246" s="27">
        <v>166.555799999999</v>
      </c>
      <c r="P246" s="96">
        <f t="shared" si="1"/>
        <v>170</v>
      </c>
      <c r="Q246" s="40">
        <f t="shared" si="2"/>
        <v>14.16666667</v>
      </c>
      <c r="R246" s="40">
        <f t="shared" si="3"/>
        <v>0.748</v>
      </c>
      <c r="S246" s="97">
        <v>0.0</v>
      </c>
      <c r="T246" s="98">
        <f t="shared" si="4"/>
        <v>0.748</v>
      </c>
      <c r="U246" s="98">
        <f t="shared" si="5"/>
        <v>0.06233333333</v>
      </c>
      <c r="V246" s="98">
        <f t="shared" si="6"/>
        <v>0.748</v>
      </c>
      <c r="W246" s="98">
        <f t="shared" si="7"/>
        <v>0.748</v>
      </c>
      <c r="Y246" s="27">
        <v>0.0</v>
      </c>
    </row>
    <row r="247" ht="15.75" customHeight="1">
      <c r="A247" s="27" t="s">
        <v>26</v>
      </c>
      <c r="B247" s="27" t="s">
        <v>22</v>
      </c>
      <c r="C247" s="27" t="s">
        <v>50</v>
      </c>
      <c r="D247" s="27">
        <v>11238.0</v>
      </c>
      <c r="E247" s="27" t="s">
        <v>331</v>
      </c>
      <c r="F247" s="27">
        <v>2.0</v>
      </c>
      <c r="G247" s="27">
        <v>3.06</v>
      </c>
      <c r="H247" s="27">
        <v>0.9</v>
      </c>
      <c r="I247" s="27">
        <v>10.0</v>
      </c>
      <c r="J247" s="27">
        <v>25.0</v>
      </c>
      <c r="K247" s="27">
        <v>12.0</v>
      </c>
      <c r="L247" s="27">
        <v>5.2</v>
      </c>
      <c r="M247" s="27">
        <v>343.8828</v>
      </c>
      <c r="N247" s="27">
        <v>1.33333333333333</v>
      </c>
      <c r="O247" s="27">
        <v>825.318719999999</v>
      </c>
      <c r="P247" s="96">
        <f t="shared" si="1"/>
        <v>830</v>
      </c>
      <c r="Q247" s="40">
        <f t="shared" si="2"/>
        <v>69.16666667</v>
      </c>
      <c r="R247" s="40">
        <f t="shared" si="3"/>
        <v>4.316</v>
      </c>
      <c r="S247" s="97">
        <v>0.0</v>
      </c>
      <c r="T247" s="98">
        <f t="shared" si="4"/>
        <v>4.316</v>
      </c>
      <c r="U247" s="98">
        <f t="shared" si="5"/>
        <v>0.3596666667</v>
      </c>
      <c r="V247" s="98">
        <f t="shared" si="6"/>
        <v>4.316</v>
      </c>
      <c r="W247" s="98">
        <f t="shared" si="7"/>
        <v>4.316</v>
      </c>
      <c r="Y247" s="27">
        <v>7.0</v>
      </c>
    </row>
    <row r="248" ht="15.75" customHeight="1">
      <c r="A248" s="27" t="s">
        <v>26</v>
      </c>
      <c r="B248" s="27" t="s">
        <v>22</v>
      </c>
      <c r="C248" s="27" t="s">
        <v>51</v>
      </c>
      <c r="D248" s="27">
        <v>6534.0</v>
      </c>
      <c r="E248" s="27" t="s">
        <v>332</v>
      </c>
      <c r="F248" s="27">
        <v>2.0</v>
      </c>
      <c r="G248" s="27">
        <v>3.06</v>
      </c>
      <c r="H248" s="27">
        <v>0.95</v>
      </c>
      <c r="I248" s="27">
        <v>1.0</v>
      </c>
      <c r="J248" s="27">
        <v>5.0</v>
      </c>
      <c r="K248" s="27">
        <v>12.0</v>
      </c>
      <c r="L248" s="27">
        <v>17.1</v>
      </c>
      <c r="M248" s="27">
        <v>199.9404</v>
      </c>
      <c r="N248" s="27">
        <v>1.05263157894736</v>
      </c>
      <c r="O248" s="27">
        <v>399.880799999999</v>
      </c>
      <c r="P248" s="96">
        <f t="shared" si="1"/>
        <v>400</v>
      </c>
      <c r="Q248" s="40">
        <f t="shared" si="2"/>
        <v>33.33333333</v>
      </c>
      <c r="R248" s="40">
        <f t="shared" si="3"/>
        <v>6.84</v>
      </c>
      <c r="S248" s="97">
        <v>0.0</v>
      </c>
      <c r="T248" s="98">
        <f t="shared" si="4"/>
        <v>6.84</v>
      </c>
      <c r="U248" s="98">
        <f t="shared" si="5"/>
        <v>0.57</v>
      </c>
      <c r="V248" s="98">
        <f t="shared" si="6"/>
        <v>6.84</v>
      </c>
      <c r="W248" s="98">
        <f t="shared" si="7"/>
        <v>6.84</v>
      </c>
      <c r="Y248" s="27">
        <v>0.0</v>
      </c>
    </row>
    <row r="249" ht="15.75" customHeight="1">
      <c r="A249" s="27" t="s">
        <v>26</v>
      </c>
      <c r="B249" s="27" t="s">
        <v>22</v>
      </c>
      <c r="C249" s="27" t="s">
        <v>52</v>
      </c>
      <c r="D249" s="27">
        <v>5197.0</v>
      </c>
      <c r="E249" s="27" t="s">
        <v>20</v>
      </c>
      <c r="F249" s="27">
        <v>2.0</v>
      </c>
      <c r="G249" s="27">
        <v>3.06</v>
      </c>
      <c r="H249" s="27">
        <v>0.9</v>
      </c>
      <c r="I249" s="27">
        <v>10.0</v>
      </c>
      <c r="J249" s="27">
        <v>25.0</v>
      </c>
      <c r="K249" s="27">
        <v>12.0</v>
      </c>
      <c r="L249" s="27">
        <v>3.0</v>
      </c>
      <c r="M249" s="27">
        <v>159.0282</v>
      </c>
      <c r="N249" s="27">
        <v>1.33333333333333</v>
      </c>
      <c r="O249" s="27">
        <v>381.667679999999</v>
      </c>
      <c r="P249" s="96">
        <f t="shared" si="1"/>
        <v>390</v>
      </c>
      <c r="Q249" s="40">
        <f t="shared" si="2"/>
        <v>32.5</v>
      </c>
      <c r="R249" s="40">
        <f t="shared" si="3"/>
        <v>1.17</v>
      </c>
      <c r="S249" s="97">
        <v>0.0</v>
      </c>
      <c r="T249" s="98">
        <f t="shared" si="4"/>
        <v>1.17</v>
      </c>
      <c r="U249" s="98">
        <f t="shared" si="5"/>
        <v>0.0975</v>
      </c>
      <c r="V249" s="98">
        <f t="shared" si="6"/>
        <v>1.17</v>
      </c>
      <c r="W249" s="98">
        <f t="shared" si="7"/>
        <v>1.17</v>
      </c>
      <c r="Y249" s="27">
        <v>0.0</v>
      </c>
    </row>
    <row r="250" ht="15.75" customHeight="1">
      <c r="A250" s="27" t="s">
        <v>26</v>
      </c>
      <c r="B250" s="27" t="s">
        <v>22</v>
      </c>
      <c r="C250" s="27" t="s">
        <v>53</v>
      </c>
      <c r="D250" s="27">
        <v>3531.0</v>
      </c>
      <c r="E250" s="27" t="s">
        <v>333</v>
      </c>
      <c r="F250" s="27">
        <v>4.0</v>
      </c>
      <c r="G250" s="27">
        <v>3.06</v>
      </c>
      <c r="H250" s="27">
        <v>0.97</v>
      </c>
      <c r="I250" s="27">
        <v>10.0</v>
      </c>
      <c r="J250" s="27">
        <v>10.0</v>
      </c>
      <c r="K250" s="27">
        <v>12.0</v>
      </c>
      <c r="L250" s="27">
        <v>1.0</v>
      </c>
      <c r="M250" s="27">
        <v>108.0486</v>
      </c>
      <c r="N250" s="27">
        <v>1.11111111111111</v>
      </c>
      <c r="O250" s="27">
        <v>465.80952</v>
      </c>
      <c r="P250" s="96">
        <f t="shared" si="1"/>
        <v>470</v>
      </c>
      <c r="Q250" s="40">
        <f t="shared" si="2"/>
        <v>39.16666667</v>
      </c>
      <c r="R250" s="40">
        <f t="shared" si="3"/>
        <v>0.47</v>
      </c>
      <c r="S250" s="97">
        <v>0.0</v>
      </c>
      <c r="T250" s="98">
        <f t="shared" si="4"/>
        <v>0.47</v>
      </c>
      <c r="U250" s="98">
        <f t="shared" si="5"/>
        <v>0.03916666667</v>
      </c>
      <c r="V250" s="98">
        <f t="shared" si="6"/>
        <v>0.47</v>
      </c>
      <c r="W250" s="98">
        <f t="shared" si="7"/>
        <v>0.47</v>
      </c>
      <c r="Y250" s="27">
        <v>0.0</v>
      </c>
    </row>
    <row r="251" ht="15.75" customHeight="1">
      <c r="A251" s="27" t="s">
        <v>26</v>
      </c>
      <c r="B251" s="27" t="s">
        <v>22</v>
      </c>
      <c r="C251" s="27" t="s">
        <v>54</v>
      </c>
      <c r="D251" s="27">
        <v>2402.0</v>
      </c>
      <c r="E251" s="27" t="s">
        <v>15</v>
      </c>
      <c r="F251" s="27">
        <v>3.0</v>
      </c>
      <c r="G251" s="27">
        <v>3.06</v>
      </c>
      <c r="H251" s="27">
        <v>0.95</v>
      </c>
      <c r="I251" s="27">
        <v>4.0</v>
      </c>
      <c r="J251" s="27">
        <v>5.0</v>
      </c>
      <c r="K251" s="27">
        <v>12.0</v>
      </c>
      <c r="L251" s="27">
        <v>3.0</v>
      </c>
      <c r="M251" s="27">
        <v>73.5012</v>
      </c>
      <c r="N251" s="27">
        <v>1.05263157894736</v>
      </c>
      <c r="O251" s="27">
        <v>220.503599999999</v>
      </c>
      <c r="P251" s="96">
        <f t="shared" si="1"/>
        <v>224</v>
      </c>
      <c r="Q251" s="40">
        <f t="shared" si="2"/>
        <v>18.66666667</v>
      </c>
      <c r="R251" s="40">
        <f t="shared" si="3"/>
        <v>0.672</v>
      </c>
      <c r="S251" s="97">
        <v>0.0</v>
      </c>
      <c r="T251" s="98">
        <f t="shared" si="4"/>
        <v>0.672</v>
      </c>
      <c r="U251" s="98">
        <f t="shared" si="5"/>
        <v>0.056</v>
      </c>
      <c r="V251" s="98">
        <f t="shared" si="6"/>
        <v>0.672</v>
      </c>
      <c r="W251" s="98">
        <f t="shared" si="7"/>
        <v>0.672</v>
      </c>
      <c r="Y251" s="27">
        <v>0.0</v>
      </c>
    </row>
    <row r="252" ht="15.75" customHeight="1">
      <c r="A252" s="27" t="s">
        <v>26</v>
      </c>
      <c r="B252" s="27" t="s">
        <v>22</v>
      </c>
      <c r="C252" s="27" t="s">
        <v>55</v>
      </c>
      <c r="D252" s="27">
        <v>1160.0</v>
      </c>
      <c r="E252" s="27" t="s">
        <v>334</v>
      </c>
      <c r="F252" s="27">
        <v>1.0</v>
      </c>
      <c r="G252" s="27">
        <v>3.06</v>
      </c>
      <c r="H252" s="27">
        <v>0.9</v>
      </c>
      <c r="I252" s="27">
        <v>10.0</v>
      </c>
      <c r="J252" s="27">
        <v>10.0</v>
      </c>
      <c r="K252" s="27">
        <v>12.0</v>
      </c>
      <c r="L252" s="27">
        <v>3.6</v>
      </c>
      <c r="M252" s="27">
        <v>35.496</v>
      </c>
      <c r="N252" s="27">
        <v>1.11111111111111</v>
      </c>
      <c r="O252" s="27">
        <v>35.496</v>
      </c>
      <c r="P252" s="96">
        <f t="shared" si="1"/>
        <v>40</v>
      </c>
      <c r="Q252" s="40">
        <f t="shared" si="2"/>
        <v>3.333333333</v>
      </c>
      <c r="R252" s="40">
        <f t="shared" si="3"/>
        <v>0.144</v>
      </c>
      <c r="S252" s="97">
        <v>0.0</v>
      </c>
      <c r="T252" s="98">
        <f t="shared" si="4"/>
        <v>0.144</v>
      </c>
      <c r="U252" s="98">
        <f t="shared" si="5"/>
        <v>0.012</v>
      </c>
      <c r="V252" s="98">
        <f t="shared" si="6"/>
        <v>0.144</v>
      </c>
      <c r="W252" s="98">
        <f t="shared" si="7"/>
        <v>0.144</v>
      </c>
      <c r="Y252" s="27">
        <v>3.0</v>
      </c>
    </row>
    <row r="253" ht="15.75" customHeight="1">
      <c r="A253" s="27" t="s">
        <v>26</v>
      </c>
      <c r="B253" s="27" t="s">
        <v>22</v>
      </c>
      <c r="C253" s="27" t="s">
        <v>56</v>
      </c>
      <c r="D253" s="27">
        <v>3585.0</v>
      </c>
      <c r="E253" s="27" t="s">
        <v>11</v>
      </c>
      <c r="F253" s="27">
        <v>1.0</v>
      </c>
      <c r="G253" s="27">
        <v>3.08</v>
      </c>
      <c r="H253" s="27">
        <v>0.9</v>
      </c>
      <c r="I253" s="27">
        <v>10.0</v>
      </c>
      <c r="J253" s="27">
        <v>10.0</v>
      </c>
      <c r="K253" s="27">
        <v>12.0</v>
      </c>
      <c r="L253" s="27">
        <v>4.4</v>
      </c>
      <c r="M253" s="27">
        <v>110.418</v>
      </c>
      <c r="N253" s="27">
        <v>1.11111111111111</v>
      </c>
      <c r="O253" s="27">
        <v>110.418</v>
      </c>
      <c r="P253" s="96">
        <f t="shared" si="1"/>
        <v>120</v>
      </c>
      <c r="Q253" s="40">
        <f t="shared" si="2"/>
        <v>10</v>
      </c>
      <c r="R253" s="40">
        <f t="shared" si="3"/>
        <v>0.528</v>
      </c>
      <c r="S253" s="97">
        <v>0.0</v>
      </c>
      <c r="T253" s="98">
        <f t="shared" si="4"/>
        <v>0.528</v>
      </c>
      <c r="U253" s="98">
        <f t="shared" si="5"/>
        <v>0.044</v>
      </c>
      <c r="V253" s="98">
        <f t="shared" si="6"/>
        <v>0.528</v>
      </c>
      <c r="W253" s="98">
        <f t="shared" si="7"/>
        <v>0.528</v>
      </c>
      <c r="Y253" s="27">
        <v>0.0</v>
      </c>
    </row>
    <row r="254" ht="15.75" customHeight="1">
      <c r="A254" s="27" t="s">
        <v>26</v>
      </c>
      <c r="B254" s="27" t="s">
        <v>22</v>
      </c>
      <c r="C254" s="27" t="s">
        <v>57</v>
      </c>
      <c r="D254" s="27">
        <v>7893.0</v>
      </c>
      <c r="E254" s="27" t="s">
        <v>21</v>
      </c>
      <c r="F254" s="27">
        <v>2.0</v>
      </c>
      <c r="G254" s="27">
        <v>1.26</v>
      </c>
      <c r="H254" s="27">
        <v>0.9</v>
      </c>
      <c r="I254" s="27">
        <v>1.0</v>
      </c>
      <c r="J254" s="27">
        <v>5.0</v>
      </c>
      <c r="K254" s="27">
        <v>12.0</v>
      </c>
      <c r="L254" s="27">
        <v>15.0</v>
      </c>
      <c r="M254" s="27">
        <v>99.4518</v>
      </c>
      <c r="N254" s="27">
        <v>1.05263157894736</v>
      </c>
      <c r="O254" s="27">
        <v>188.434989473684</v>
      </c>
      <c r="P254" s="96">
        <f t="shared" si="1"/>
        <v>189</v>
      </c>
      <c r="Q254" s="40">
        <f t="shared" si="2"/>
        <v>15.75</v>
      </c>
      <c r="R254" s="40">
        <f t="shared" si="3"/>
        <v>2.835</v>
      </c>
      <c r="S254" s="97">
        <v>0.0</v>
      </c>
      <c r="T254" s="98">
        <f t="shared" si="4"/>
        <v>2.835</v>
      </c>
      <c r="U254" s="98">
        <f t="shared" si="5"/>
        <v>0.23625</v>
      </c>
      <c r="V254" s="98">
        <f t="shared" si="6"/>
        <v>2.835</v>
      </c>
      <c r="W254" s="98">
        <f t="shared" si="7"/>
        <v>2.835</v>
      </c>
      <c r="Y254" s="27">
        <v>0.0</v>
      </c>
    </row>
    <row r="255" ht="15.75" customHeight="1">
      <c r="A255" s="27" t="s">
        <v>26</v>
      </c>
      <c r="B255" s="27" t="s">
        <v>22</v>
      </c>
      <c r="C255" s="27" t="s">
        <v>58</v>
      </c>
      <c r="D255" s="27">
        <v>7235.0</v>
      </c>
      <c r="E255" s="27" t="s">
        <v>12</v>
      </c>
      <c r="F255" s="27">
        <v>1.0</v>
      </c>
      <c r="G255" s="27">
        <v>3.08</v>
      </c>
      <c r="H255" s="27">
        <v>1.0</v>
      </c>
      <c r="I255" s="27">
        <v>20.0</v>
      </c>
      <c r="J255" s="27">
        <v>50.0</v>
      </c>
      <c r="K255" s="27">
        <v>12.0</v>
      </c>
      <c r="L255" s="27">
        <v>1.2</v>
      </c>
      <c r="M255" s="27">
        <v>222.838</v>
      </c>
      <c r="N255" s="27">
        <v>2.0</v>
      </c>
      <c r="O255" s="27">
        <v>445.676</v>
      </c>
      <c r="P255" s="96">
        <f t="shared" si="1"/>
        <v>460</v>
      </c>
      <c r="Q255" s="40">
        <f t="shared" si="2"/>
        <v>38.33333333</v>
      </c>
      <c r="R255" s="40">
        <f t="shared" si="3"/>
        <v>0.552</v>
      </c>
      <c r="S255" s="97">
        <v>0.0</v>
      </c>
      <c r="T255" s="98">
        <f t="shared" si="4"/>
        <v>0.552</v>
      </c>
      <c r="U255" s="98">
        <f t="shared" si="5"/>
        <v>0.046</v>
      </c>
      <c r="V255" s="98">
        <f t="shared" si="6"/>
        <v>0.552</v>
      </c>
      <c r="W255" s="98">
        <f t="shared" si="7"/>
        <v>0.552</v>
      </c>
      <c r="Y255" s="27">
        <v>0.7</v>
      </c>
    </row>
    <row r="256" ht="15.75" customHeight="1">
      <c r="A256" s="27" t="s">
        <v>26</v>
      </c>
      <c r="B256" s="27" t="s">
        <v>22</v>
      </c>
      <c r="C256" s="27" t="s">
        <v>59</v>
      </c>
      <c r="D256" s="27">
        <v>12295.0</v>
      </c>
      <c r="E256" s="27" t="s">
        <v>14</v>
      </c>
      <c r="F256" s="27">
        <v>3.0</v>
      </c>
      <c r="G256" s="27">
        <v>3.06</v>
      </c>
      <c r="H256" s="27">
        <v>0.95</v>
      </c>
      <c r="I256" s="27">
        <v>10.0</v>
      </c>
      <c r="J256" s="27">
        <v>10.0</v>
      </c>
      <c r="K256" s="27">
        <v>12.0</v>
      </c>
      <c r="L256" s="27">
        <v>7.8</v>
      </c>
      <c r="M256" s="27">
        <v>376.227</v>
      </c>
      <c r="N256" s="27">
        <v>1.11111111111111</v>
      </c>
      <c r="O256" s="27">
        <v>1191.38549999999</v>
      </c>
      <c r="P256" s="96">
        <f t="shared" si="1"/>
        <v>1200</v>
      </c>
      <c r="Q256" s="40">
        <f t="shared" si="2"/>
        <v>100</v>
      </c>
      <c r="R256" s="40">
        <f t="shared" si="3"/>
        <v>9.36</v>
      </c>
      <c r="S256" s="97">
        <v>0.0</v>
      </c>
      <c r="T256" s="98">
        <f t="shared" si="4"/>
        <v>9.36</v>
      </c>
      <c r="U256" s="98">
        <f t="shared" si="5"/>
        <v>0.78</v>
      </c>
      <c r="V256" s="98">
        <f t="shared" si="6"/>
        <v>9.36</v>
      </c>
      <c r="W256" s="98">
        <f t="shared" si="7"/>
        <v>9.36</v>
      </c>
      <c r="Y256" s="27">
        <v>0.0</v>
      </c>
    </row>
    <row r="257" ht="15.75" customHeight="1">
      <c r="A257" s="27" t="s">
        <v>26</v>
      </c>
      <c r="B257" s="27" t="s">
        <v>22</v>
      </c>
      <c r="C257" s="27" t="s">
        <v>60</v>
      </c>
      <c r="D257" s="27">
        <v>1437.0</v>
      </c>
      <c r="E257" s="27" t="s">
        <v>330</v>
      </c>
      <c r="F257" s="27">
        <v>1.0</v>
      </c>
      <c r="G257" s="27">
        <v>3.06</v>
      </c>
      <c r="H257" s="27">
        <v>0.95</v>
      </c>
      <c r="I257" s="27">
        <v>5.0</v>
      </c>
      <c r="J257" s="27">
        <v>5.0</v>
      </c>
      <c r="K257" s="27">
        <v>12.0</v>
      </c>
      <c r="L257" s="27">
        <v>4.4</v>
      </c>
      <c r="M257" s="27">
        <v>43.9722</v>
      </c>
      <c r="N257" s="27">
        <v>1.05263157894736</v>
      </c>
      <c r="O257" s="27">
        <v>43.9721999999999</v>
      </c>
      <c r="P257" s="96">
        <f t="shared" si="1"/>
        <v>45</v>
      </c>
      <c r="Q257" s="40">
        <f t="shared" si="2"/>
        <v>3.75</v>
      </c>
      <c r="R257" s="40">
        <f t="shared" si="3"/>
        <v>0.198</v>
      </c>
      <c r="S257" s="97">
        <v>0.0</v>
      </c>
      <c r="T257" s="98">
        <f t="shared" si="4"/>
        <v>0.198</v>
      </c>
      <c r="U257" s="98">
        <f t="shared" si="5"/>
        <v>0.0165</v>
      </c>
      <c r="V257" s="98">
        <f t="shared" si="6"/>
        <v>0.198</v>
      </c>
      <c r="W257" s="98">
        <f t="shared" si="7"/>
        <v>0.198</v>
      </c>
      <c r="Y257" s="27">
        <v>0.0</v>
      </c>
    </row>
    <row r="258" ht="15.75" customHeight="1">
      <c r="A258" s="27" t="s">
        <v>26</v>
      </c>
      <c r="B258" s="27" t="s">
        <v>22</v>
      </c>
      <c r="C258" s="27" t="s">
        <v>61</v>
      </c>
      <c r="D258" s="27">
        <v>207969.0</v>
      </c>
      <c r="E258" s="27" t="s">
        <v>331</v>
      </c>
      <c r="F258" s="27">
        <v>2.0</v>
      </c>
      <c r="G258" s="27">
        <v>3.06</v>
      </c>
      <c r="H258" s="27">
        <v>0.9</v>
      </c>
      <c r="I258" s="27">
        <v>10.0</v>
      </c>
      <c r="J258" s="27">
        <v>25.0</v>
      </c>
      <c r="K258" s="27">
        <v>12.0</v>
      </c>
      <c r="L258" s="27">
        <v>5.2</v>
      </c>
      <c r="M258" s="27">
        <v>6363.8514</v>
      </c>
      <c r="N258" s="27">
        <v>1.33333333333333</v>
      </c>
      <c r="O258" s="27">
        <v>15273.24336</v>
      </c>
      <c r="P258" s="96">
        <f t="shared" si="1"/>
        <v>15280</v>
      </c>
      <c r="Q258" s="40">
        <f t="shared" si="2"/>
        <v>1273.333333</v>
      </c>
      <c r="R258" s="40">
        <f t="shared" si="3"/>
        <v>79.456</v>
      </c>
      <c r="S258" s="97">
        <v>0.0</v>
      </c>
      <c r="T258" s="98">
        <f t="shared" si="4"/>
        <v>79.456</v>
      </c>
      <c r="U258" s="98">
        <f t="shared" si="5"/>
        <v>6.621333333</v>
      </c>
      <c r="V258" s="98">
        <f t="shared" si="6"/>
        <v>79.456</v>
      </c>
      <c r="W258" s="98">
        <f t="shared" si="7"/>
        <v>79.456</v>
      </c>
      <c r="Y258" s="27">
        <v>7.0</v>
      </c>
    </row>
    <row r="259" ht="15.75" customHeight="1">
      <c r="A259" s="27" t="s">
        <v>26</v>
      </c>
      <c r="B259" s="27" t="s">
        <v>10</v>
      </c>
      <c r="C259" s="27" t="s">
        <v>62</v>
      </c>
      <c r="D259" s="27">
        <v>6763.0</v>
      </c>
      <c r="E259" s="27" t="s">
        <v>332</v>
      </c>
      <c r="F259" s="27">
        <v>2.0</v>
      </c>
      <c r="G259" s="27">
        <v>3.06</v>
      </c>
      <c r="H259" s="27">
        <v>0.95</v>
      </c>
      <c r="I259" s="27">
        <v>1.0</v>
      </c>
      <c r="J259" s="27">
        <v>5.0</v>
      </c>
      <c r="K259" s="27">
        <v>12.0</v>
      </c>
      <c r="L259" s="27">
        <v>17.1</v>
      </c>
      <c r="M259" s="27">
        <v>206.9478</v>
      </c>
      <c r="N259" s="27">
        <v>1.05263157894736</v>
      </c>
      <c r="O259" s="27">
        <v>413.895599999999</v>
      </c>
      <c r="P259" s="96">
        <f t="shared" si="1"/>
        <v>414</v>
      </c>
      <c r="Q259" s="40">
        <f t="shared" si="2"/>
        <v>34.5</v>
      </c>
      <c r="R259" s="40">
        <f t="shared" si="3"/>
        <v>7.0794</v>
      </c>
      <c r="S259" s="97">
        <v>0.0</v>
      </c>
      <c r="T259" s="98">
        <f t="shared" si="4"/>
        <v>7.0794</v>
      </c>
      <c r="U259" s="98">
        <f t="shared" si="5"/>
        <v>0.58995</v>
      </c>
      <c r="V259" s="98">
        <f t="shared" si="6"/>
        <v>7.0794</v>
      </c>
      <c r="W259" s="98">
        <f t="shared" si="7"/>
        <v>7.0794</v>
      </c>
      <c r="Y259" s="27">
        <v>0.0</v>
      </c>
    </row>
    <row r="260" ht="15.75" customHeight="1">
      <c r="A260" s="27" t="s">
        <v>26</v>
      </c>
      <c r="B260" s="27" t="s">
        <v>10</v>
      </c>
      <c r="C260" s="27" t="s">
        <v>63</v>
      </c>
      <c r="D260" s="27">
        <v>4624.0</v>
      </c>
      <c r="E260" s="27" t="s">
        <v>20</v>
      </c>
      <c r="F260" s="27">
        <v>2.0</v>
      </c>
      <c r="G260" s="27">
        <v>3.06</v>
      </c>
      <c r="H260" s="27">
        <v>0.9</v>
      </c>
      <c r="I260" s="27">
        <v>10.0</v>
      </c>
      <c r="J260" s="27">
        <v>25.0</v>
      </c>
      <c r="K260" s="27">
        <v>12.0</v>
      </c>
      <c r="L260" s="27">
        <v>3.0</v>
      </c>
      <c r="M260" s="27">
        <v>141.4944</v>
      </c>
      <c r="N260" s="27">
        <v>1.33333333333333</v>
      </c>
      <c r="O260" s="27">
        <v>339.58656</v>
      </c>
      <c r="P260" s="96">
        <f t="shared" si="1"/>
        <v>340</v>
      </c>
      <c r="Q260" s="40">
        <f t="shared" si="2"/>
        <v>28.33333333</v>
      </c>
      <c r="R260" s="40">
        <f t="shared" si="3"/>
        <v>1.02</v>
      </c>
      <c r="S260" s="97">
        <v>0.0</v>
      </c>
      <c r="T260" s="98">
        <f t="shared" si="4"/>
        <v>1.02</v>
      </c>
      <c r="U260" s="98">
        <f t="shared" si="5"/>
        <v>0.085</v>
      </c>
      <c r="V260" s="98">
        <f t="shared" si="6"/>
        <v>1.02</v>
      </c>
      <c r="W260" s="98">
        <f t="shared" si="7"/>
        <v>1.02</v>
      </c>
      <c r="Y260" s="27">
        <v>0.0</v>
      </c>
    </row>
    <row r="261" ht="15.75" customHeight="1">
      <c r="A261" s="27" t="s">
        <v>26</v>
      </c>
      <c r="B261" s="27" t="s">
        <v>10</v>
      </c>
      <c r="C261" s="27" t="s">
        <v>64</v>
      </c>
      <c r="D261" s="27">
        <v>4627.0</v>
      </c>
      <c r="E261" s="27" t="s">
        <v>333</v>
      </c>
      <c r="F261" s="27">
        <v>4.0</v>
      </c>
      <c r="G261" s="27">
        <v>3.06</v>
      </c>
      <c r="H261" s="27">
        <v>0.97</v>
      </c>
      <c r="I261" s="27">
        <v>10.0</v>
      </c>
      <c r="J261" s="27">
        <v>10.0</v>
      </c>
      <c r="K261" s="27">
        <v>12.0</v>
      </c>
      <c r="L261" s="27">
        <v>1.0</v>
      </c>
      <c r="M261" s="27">
        <v>141.5862</v>
      </c>
      <c r="N261" s="27">
        <v>1.11111111111111</v>
      </c>
      <c r="O261" s="27">
        <v>610.39384</v>
      </c>
      <c r="P261" s="96">
        <f t="shared" si="1"/>
        <v>620</v>
      </c>
      <c r="Q261" s="40">
        <f t="shared" si="2"/>
        <v>51.66666667</v>
      </c>
      <c r="R261" s="40">
        <f t="shared" si="3"/>
        <v>0.62</v>
      </c>
      <c r="S261" s="97">
        <v>0.0</v>
      </c>
      <c r="T261" s="98">
        <f t="shared" si="4"/>
        <v>0.62</v>
      </c>
      <c r="U261" s="98">
        <f t="shared" si="5"/>
        <v>0.05166666667</v>
      </c>
      <c r="V261" s="98">
        <f t="shared" si="6"/>
        <v>0.62</v>
      </c>
      <c r="W261" s="98">
        <f t="shared" si="7"/>
        <v>0.62</v>
      </c>
      <c r="Y261" s="27">
        <v>0.0</v>
      </c>
    </row>
    <row r="262" ht="15.75" customHeight="1">
      <c r="A262" s="27" t="s">
        <v>26</v>
      </c>
      <c r="B262" s="27" t="s">
        <v>10</v>
      </c>
      <c r="C262" s="27" t="s">
        <v>65</v>
      </c>
      <c r="D262" s="27">
        <v>3526.0</v>
      </c>
      <c r="E262" s="27" t="s">
        <v>15</v>
      </c>
      <c r="F262" s="27">
        <v>3.0</v>
      </c>
      <c r="G262" s="27">
        <v>3.06</v>
      </c>
      <c r="H262" s="27">
        <v>0.95</v>
      </c>
      <c r="I262" s="27">
        <v>4.0</v>
      </c>
      <c r="J262" s="27">
        <v>5.0</v>
      </c>
      <c r="K262" s="27">
        <v>12.0</v>
      </c>
      <c r="L262" s="27">
        <v>3.0</v>
      </c>
      <c r="M262" s="27">
        <v>107.8956</v>
      </c>
      <c r="N262" s="27">
        <v>1.05263157894736</v>
      </c>
      <c r="O262" s="27">
        <v>323.686799999999</v>
      </c>
      <c r="P262" s="96">
        <f t="shared" si="1"/>
        <v>324</v>
      </c>
      <c r="Q262" s="40">
        <f t="shared" si="2"/>
        <v>27</v>
      </c>
      <c r="R262" s="40">
        <f t="shared" si="3"/>
        <v>0.972</v>
      </c>
      <c r="S262" s="97">
        <v>0.0</v>
      </c>
      <c r="T262" s="98">
        <f t="shared" si="4"/>
        <v>0.972</v>
      </c>
      <c r="U262" s="98">
        <f t="shared" si="5"/>
        <v>0.081</v>
      </c>
      <c r="V262" s="98">
        <f t="shared" si="6"/>
        <v>0.972</v>
      </c>
      <c r="W262" s="98">
        <f t="shared" si="7"/>
        <v>0.972</v>
      </c>
      <c r="Y262" s="27">
        <v>0.0</v>
      </c>
    </row>
    <row r="263" ht="15.75" customHeight="1">
      <c r="A263" s="27" t="s">
        <v>26</v>
      </c>
      <c r="B263" s="27" t="s">
        <v>10</v>
      </c>
      <c r="C263" s="27" t="s">
        <v>66</v>
      </c>
      <c r="D263" s="27">
        <v>3565.0</v>
      </c>
      <c r="E263" s="27" t="s">
        <v>334</v>
      </c>
      <c r="F263" s="27">
        <v>1.0</v>
      </c>
      <c r="G263" s="27">
        <v>3.06</v>
      </c>
      <c r="H263" s="27">
        <v>0.9</v>
      </c>
      <c r="I263" s="27">
        <v>10.0</v>
      </c>
      <c r="J263" s="27">
        <v>10.0</v>
      </c>
      <c r="K263" s="27">
        <v>12.0</v>
      </c>
      <c r="L263" s="27">
        <v>3.6</v>
      </c>
      <c r="M263" s="27">
        <v>109.089</v>
      </c>
      <c r="N263" s="27">
        <v>1.11111111111111</v>
      </c>
      <c r="O263" s="27">
        <v>109.089</v>
      </c>
      <c r="P263" s="96">
        <f t="shared" si="1"/>
        <v>110</v>
      </c>
      <c r="Q263" s="40">
        <f t="shared" si="2"/>
        <v>9.166666667</v>
      </c>
      <c r="R263" s="40">
        <f t="shared" si="3"/>
        <v>0.396</v>
      </c>
      <c r="S263" s="97">
        <v>0.0</v>
      </c>
      <c r="T263" s="98">
        <f t="shared" si="4"/>
        <v>0.396</v>
      </c>
      <c r="U263" s="98">
        <f t="shared" si="5"/>
        <v>0.033</v>
      </c>
      <c r="V263" s="98">
        <f t="shared" si="6"/>
        <v>0.396</v>
      </c>
      <c r="W263" s="98">
        <f t="shared" si="7"/>
        <v>0.396</v>
      </c>
      <c r="Y263" s="27">
        <v>3.0</v>
      </c>
    </row>
    <row r="264" ht="15.75" customHeight="1">
      <c r="A264" s="27" t="s">
        <v>26</v>
      </c>
      <c r="B264" s="27" t="s">
        <v>10</v>
      </c>
      <c r="C264" s="27" t="s">
        <v>67</v>
      </c>
      <c r="D264" s="27">
        <v>3617.0</v>
      </c>
      <c r="E264" s="27" t="s">
        <v>11</v>
      </c>
      <c r="F264" s="27">
        <v>1.0</v>
      </c>
      <c r="G264" s="27">
        <v>3.08</v>
      </c>
      <c r="H264" s="27">
        <v>0.9</v>
      </c>
      <c r="I264" s="27">
        <v>10.0</v>
      </c>
      <c r="J264" s="27">
        <v>10.0</v>
      </c>
      <c r="K264" s="27">
        <v>12.0</v>
      </c>
      <c r="L264" s="27">
        <v>4.4</v>
      </c>
      <c r="M264" s="27">
        <v>111.4036</v>
      </c>
      <c r="N264" s="27">
        <v>1.11111111111111</v>
      </c>
      <c r="O264" s="27">
        <v>111.4036</v>
      </c>
      <c r="P264" s="96">
        <f t="shared" si="1"/>
        <v>120</v>
      </c>
      <c r="Q264" s="40">
        <f t="shared" si="2"/>
        <v>10</v>
      </c>
      <c r="R264" s="40">
        <f t="shared" si="3"/>
        <v>0.528</v>
      </c>
      <c r="S264" s="97">
        <v>0.0</v>
      </c>
      <c r="T264" s="98">
        <f t="shared" si="4"/>
        <v>0.528</v>
      </c>
      <c r="U264" s="98">
        <f t="shared" si="5"/>
        <v>0.044</v>
      </c>
      <c r="V264" s="98">
        <f t="shared" si="6"/>
        <v>0.528</v>
      </c>
      <c r="W264" s="98">
        <f t="shared" si="7"/>
        <v>0.528</v>
      </c>
      <c r="Y264" s="27">
        <v>0.0</v>
      </c>
    </row>
    <row r="265" ht="15.75" customHeight="1">
      <c r="A265" s="27" t="s">
        <v>26</v>
      </c>
      <c r="B265" s="27" t="s">
        <v>10</v>
      </c>
      <c r="C265" s="27" t="s">
        <v>68</v>
      </c>
      <c r="D265" s="27">
        <v>2009.0</v>
      </c>
      <c r="E265" s="27" t="s">
        <v>21</v>
      </c>
      <c r="F265" s="27">
        <v>2.0</v>
      </c>
      <c r="G265" s="27">
        <v>1.26</v>
      </c>
      <c r="H265" s="27">
        <v>0.9</v>
      </c>
      <c r="I265" s="27">
        <v>1.0</v>
      </c>
      <c r="J265" s="27">
        <v>5.0</v>
      </c>
      <c r="K265" s="27">
        <v>12.0</v>
      </c>
      <c r="L265" s="27">
        <v>15.0</v>
      </c>
      <c r="M265" s="27">
        <v>25.3134</v>
      </c>
      <c r="N265" s="27">
        <v>1.05263157894736</v>
      </c>
      <c r="O265" s="27">
        <v>47.9622315789473</v>
      </c>
      <c r="P265" s="96">
        <f t="shared" si="1"/>
        <v>48</v>
      </c>
      <c r="Q265" s="40">
        <f t="shared" si="2"/>
        <v>4</v>
      </c>
      <c r="R265" s="40">
        <f t="shared" si="3"/>
        <v>0.72</v>
      </c>
      <c r="S265" s="97">
        <v>0.0</v>
      </c>
      <c r="T265" s="98">
        <f t="shared" si="4"/>
        <v>0.72</v>
      </c>
      <c r="U265" s="98">
        <f t="shared" si="5"/>
        <v>0.06</v>
      </c>
      <c r="V265" s="98">
        <f t="shared" si="6"/>
        <v>0.72</v>
      </c>
      <c r="W265" s="98">
        <f t="shared" si="7"/>
        <v>0.72</v>
      </c>
      <c r="Y265" s="27">
        <v>0.0</v>
      </c>
    </row>
    <row r="266" ht="15.75" customHeight="1">
      <c r="A266" s="27" t="s">
        <v>26</v>
      </c>
      <c r="B266" s="27" t="s">
        <v>10</v>
      </c>
      <c r="C266" s="27" t="s">
        <v>69</v>
      </c>
      <c r="D266" s="27">
        <v>4313.0</v>
      </c>
      <c r="E266" s="27" t="s">
        <v>12</v>
      </c>
      <c r="F266" s="27">
        <v>1.0</v>
      </c>
      <c r="G266" s="27">
        <v>3.08</v>
      </c>
      <c r="H266" s="27">
        <v>1.0</v>
      </c>
      <c r="I266" s="27">
        <v>20.0</v>
      </c>
      <c r="J266" s="27">
        <v>50.0</v>
      </c>
      <c r="K266" s="27">
        <v>12.0</v>
      </c>
      <c r="L266" s="27">
        <v>1.2</v>
      </c>
      <c r="M266" s="27">
        <v>132.8404</v>
      </c>
      <c r="N266" s="27">
        <v>2.0</v>
      </c>
      <c r="O266" s="27">
        <v>265.6808</v>
      </c>
      <c r="P266" s="96">
        <f t="shared" si="1"/>
        <v>280</v>
      </c>
      <c r="Q266" s="40">
        <f t="shared" si="2"/>
        <v>23.33333333</v>
      </c>
      <c r="R266" s="40">
        <f t="shared" si="3"/>
        <v>0.336</v>
      </c>
      <c r="S266" s="97">
        <v>0.0</v>
      </c>
      <c r="T266" s="98">
        <f t="shared" si="4"/>
        <v>0.336</v>
      </c>
      <c r="U266" s="98">
        <f t="shared" si="5"/>
        <v>0.028</v>
      </c>
      <c r="V266" s="98">
        <f t="shared" si="6"/>
        <v>0.336</v>
      </c>
      <c r="W266" s="98">
        <f t="shared" si="7"/>
        <v>0.336</v>
      </c>
      <c r="Y266" s="27">
        <v>0.7</v>
      </c>
    </row>
    <row r="267" ht="15.75" customHeight="1">
      <c r="A267" s="27" t="s">
        <v>26</v>
      </c>
      <c r="B267" s="27" t="s">
        <v>10</v>
      </c>
      <c r="C267" s="27" t="s">
        <v>70</v>
      </c>
      <c r="D267" s="27">
        <v>4657.0</v>
      </c>
      <c r="E267" s="27" t="s">
        <v>14</v>
      </c>
      <c r="F267" s="27">
        <v>3.0</v>
      </c>
      <c r="G267" s="27">
        <v>3.06</v>
      </c>
      <c r="H267" s="27">
        <v>0.95</v>
      </c>
      <c r="I267" s="27">
        <v>10.0</v>
      </c>
      <c r="J267" s="27">
        <v>10.0</v>
      </c>
      <c r="K267" s="27">
        <v>12.0</v>
      </c>
      <c r="L267" s="27">
        <v>7.8</v>
      </c>
      <c r="M267" s="27">
        <v>142.5042</v>
      </c>
      <c r="N267" s="27">
        <v>1.11111111111111</v>
      </c>
      <c r="O267" s="27">
        <v>451.263299999999</v>
      </c>
      <c r="P267" s="96">
        <f t="shared" si="1"/>
        <v>460</v>
      </c>
      <c r="Q267" s="40">
        <f t="shared" si="2"/>
        <v>38.33333333</v>
      </c>
      <c r="R267" s="40">
        <f t="shared" si="3"/>
        <v>3.588</v>
      </c>
      <c r="S267" s="97">
        <v>0.0</v>
      </c>
      <c r="T267" s="98">
        <f t="shared" si="4"/>
        <v>3.588</v>
      </c>
      <c r="U267" s="98">
        <f t="shared" si="5"/>
        <v>0.299</v>
      </c>
      <c r="V267" s="98">
        <f t="shared" si="6"/>
        <v>3.588</v>
      </c>
      <c r="W267" s="98">
        <f t="shared" si="7"/>
        <v>3.588</v>
      </c>
      <c r="Y267" s="27">
        <v>0.0</v>
      </c>
    </row>
    <row r="268" ht="15.75" customHeight="1">
      <c r="A268" s="27" t="s">
        <v>26</v>
      </c>
      <c r="B268" s="27" t="s">
        <v>10</v>
      </c>
      <c r="C268" s="27" t="s">
        <v>71</v>
      </c>
      <c r="D268" s="27">
        <v>17254.0</v>
      </c>
      <c r="E268" s="27" t="s">
        <v>330</v>
      </c>
      <c r="F268" s="27">
        <v>1.0</v>
      </c>
      <c r="G268" s="27">
        <v>3.06</v>
      </c>
      <c r="H268" s="27">
        <v>0.95</v>
      </c>
      <c r="I268" s="27">
        <v>5.0</v>
      </c>
      <c r="J268" s="27">
        <v>5.0</v>
      </c>
      <c r="K268" s="27">
        <v>12.0</v>
      </c>
      <c r="L268" s="27">
        <v>4.4</v>
      </c>
      <c r="M268" s="27">
        <v>527.9724</v>
      </c>
      <c r="N268" s="27">
        <v>1.05263157894736</v>
      </c>
      <c r="O268" s="27">
        <v>527.972399999999</v>
      </c>
      <c r="P268" s="96">
        <f t="shared" si="1"/>
        <v>530</v>
      </c>
      <c r="Q268" s="40">
        <f t="shared" si="2"/>
        <v>44.16666667</v>
      </c>
      <c r="R268" s="40">
        <f t="shared" si="3"/>
        <v>2.332</v>
      </c>
      <c r="S268" s="97">
        <v>0.0</v>
      </c>
      <c r="T268" s="98">
        <f t="shared" si="4"/>
        <v>2.332</v>
      </c>
      <c r="U268" s="98">
        <f t="shared" si="5"/>
        <v>0.1943333333</v>
      </c>
      <c r="V268" s="98">
        <f t="shared" si="6"/>
        <v>2.332</v>
      </c>
      <c r="W268" s="98">
        <f t="shared" si="7"/>
        <v>2.332</v>
      </c>
      <c r="Y268" s="27">
        <v>0.0</v>
      </c>
    </row>
    <row r="269" ht="15.75" customHeight="1">
      <c r="A269" s="27" t="s">
        <v>26</v>
      </c>
      <c r="B269" s="27" t="s">
        <v>10</v>
      </c>
      <c r="C269" s="27" t="s">
        <v>72</v>
      </c>
      <c r="D269" s="27">
        <v>7575.0</v>
      </c>
      <c r="E269" s="27" t="s">
        <v>331</v>
      </c>
      <c r="F269" s="27">
        <v>2.0</v>
      </c>
      <c r="G269" s="27">
        <v>3.06</v>
      </c>
      <c r="H269" s="27">
        <v>0.9</v>
      </c>
      <c r="I269" s="27">
        <v>10.0</v>
      </c>
      <c r="J269" s="27">
        <v>25.0</v>
      </c>
      <c r="K269" s="27">
        <v>12.0</v>
      </c>
      <c r="L269" s="27">
        <v>5.2</v>
      </c>
      <c r="M269" s="27">
        <v>231.795</v>
      </c>
      <c r="N269" s="27">
        <v>1.33333333333333</v>
      </c>
      <c r="O269" s="27">
        <v>556.308</v>
      </c>
      <c r="P269" s="96">
        <f t="shared" si="1"/>
        <v>560</v>
      </c>
      <c r="Q269" s="40">
        <f t="shared" si="2"/>
        <v>46.66666667</v>
      </c>
      <c r="R269" s="40">
        <f t="shared" si="3"/>
        <v>2.912</v>
      </c>
      <c r="S269" s="97">
        <v>0.0</v>
      </c>
      <c r="T269" s="98">
        <f t="shared" si="4"/>
        <v>2.912</v>
      </c>
      <c r="U269" s="98">
        <f t="shared" si="5"/>
        <v>0.2426666667</v>
      </c>
      <c r="V269" s="98">
        <f t="shared" si="6"/>
        <v>2.912</v>
      </c>
      <c r="W269" s="98">
        <f t="shared" si="7"/>
        <v>2.912</v>
      </c>
      <c r="Y269" s="27">
        <v>7.0</v>
      </c>
    </row>
    <row r="270" ht="15.75" customHeight="1">
      <c r="A270" s="27" t="s">
        <v>26</v>
      </c>
      <c r="B270" s="27" t="s">
        <v>10</v>
      </c>
      <c r="C270" s="27" t="s">
        <v>73</v>
      </c>
      <c r="D270" s="27">
        <v>5104.0</v>
      </c>
      <c r="E270" s="27" t="s">
        <v>332</v>
      </c>
      <c r="F270" s="27">
        <v>2.0</v>
      </c>
      <c r="G270" s="27">
        <v>3.06</v>
      </c>
      <c r="H270" s="27">
        <v>0.95</v>
      </c>
      <c r="I270" s="27">
        <v>1.0</v>
      </c>
      <c r="J270" s="27">
        <v>5.0</v>
      </c>
      <c r="K270" s="27">
        <v>12.0</v>
      </c>
      <c r="L270" s="27">
        <v>17.1</v>
      </c>
      <c r="M270" s="27">
        <v>156.1824</v>
      </c>
      <c r="N270" s="27">
        <v>1.05263157894736</v>
      </c>
      <c r="O270" s="27">
        <v>312.364799999999</v>
      </c>
      <c r="P270" s="96">
        <f t="shared" si="1"/>
        <v>313</v>
      </c>
      <c r="Q270" s="40">
        <f t="shared" si="2"/>
        <v>26.08333333</v>
      </c>
      <c r="R270" s="40">
        <f t="shared" si="3"/>
        <v>5.3523</v>
      </c>
      <c r="S270" s="97">
        <v>0.0</v>
      </c>
      <c r="T270" s="98">
        <f t="shared" si="4"/>
        <v>5.3523</v>
      </c>
      <c r="U270" s="98">
        <f t="shared" si="5"/>
        <v>0.446025</v>
      </c>
      <c r="V270" s="98">
        <f t="shared" si="6"/>
        <v>5.3523</v>
      </c>
      <c r="W270" s="98">
        <f t="shared" si="7"/>
        <v>5.3523</v>
      </c>
      <c r="Y270" s="27">
        <v>0.0</v>
      </c>
    </row>
    <row r="271" ht="15.75" customHeight="1">
      <c r="A271" s="27" t="s">
        <v>26</v>
      </c>
      <c r="B271" s="27" t="s">
        <v>10</v>
      </c>
      <c r="C271" s="27" t="s">
        <v>74</v>
      </c>
      <c r="D271" s="27">
        <v>17991.0</v>
      </c>
      <c r="E271" s="27" t="s">
        <v>20</v>
      </c>
      <c r="F271" s="27">
        <v>2.0</v>
      </c>
      <c r="G271" s="27">
        <v>3.06</v>
      </c>
      <c r="H271" s="27">
        <v>0.9</v>
      </c>
      <c r="I271" s="27">
        <v>10.0</v>
      </c>
      <c r="J271" s="27">
        <v>25.0</v>
      </c>
      <c r="K271" s="27">
        <v>12.0</v>
      </c>
      <c r="L271" s="27">
        <v>3.0</v>
      </c>
      <c r="M271" s="27">
        <v>550.5246</v>
      </c>
      <c r="N271" s="27">
        <v>1.33333333333333</v>
      </c>
      <c r="O271" s="27">
        <v>1321.25904</v>
      </c>
      <c r="P271" s="96">
        <f t="shared" si="1"/>
        <v>1330</v>
      </c>
      <c r="Q271" s="40">
        <f t="shared" si="2"/>
        <v>110.8333333</v>
      </c>
      <c r="R271" s="40">
        <f t="shared" si="3"/>
        <v>3.99</v>
      </c>
      <c r="S271" s="97">
        <v>0.0</v>
      </c>
      <c r="T271" s="98">
        <f t="shared" si="4"/>
        <v>3.99</v>
      </c>
      <c r="U271" s="98">
        <f t="shared" si="5"/>
        <v>0.3325</v>
      </c>
      <c r="V271" s="98">
        <f t="shared" si="6"/>
        <v>3.99</v>
      </c>
      <c r="W271" s="98">
        <f t="shared" si="7"/>
        <v>3.99</v>
      </c>
      <c r="Y271" s="27">
        <v>0.0</v>
      </c>
    </row>
    <row r="272" ht="15.75" customHeight="1">
      <c r="A272" s="27" t="s">
        <v>26</v>
      </c>
      <c r="B272" s="27" t="s">
        <v>10</v>
      </c>
      <c r="C272" s="27" t="s">
        <v>75</v>
      </c>
      <c r="D272" s="27">
        <v>5760.0</v>
      </c>
      <c r="E272" s="27" t="s">
        <v>333</v>
      </c>
      <c r="F272" s="27">
        <v>4.0</v>
      </c>
      <c r="G272" s="27">
        <v>3.06</v>
      </c>
      <c r="H272" s="27">
        <v>0.97</v>
      </c>
      <c r="I272" s="27">
        <v>10.0</v>
      </c>
      <c r="J272" s="27">
        <v>10.0</v>
      </c>
      <c r="K272" s="27">
        <v>12.0</v>
      </c>
      <c r="L272" s="27">
        <v>1.0</v>
      </c>
      <c r="M272" s="27">
        <v>176.255999999999</v>
      </c>
      <c r="N272" s="27">
        <v>1.11111111111111</v>
      </c>
      <c r="O272" s="27">
        <v>759.859199999999</v>
      </c>
      <c r="P272" s="96">
        <f t="shared" si="1"/>
        <v>760</v>
      </c>
      <c r="Q272" s="40">
        <f t="shared" si="2"/>
        <v>63.33333333</v>
      </c>
      <c r="R272" s="40">
        <f t="shared" si="3"/>
        <v>0.76</v>
      </c>
      <c r="S272" s="97">
        <v>0.0</v>
      </c>
      <c r="T272" s="98">
        <f t="shared" si="4"/>
        <v>0.76</v>
      </c>
      <c r="U272" s="98">
        <f t="shared" si="5"/>
        <v>0.06333333333</v>
      </c>
      <c r="V272" s="98">
        <f t="shared" si="6"/>
        <v>0.76</v>
      </c>
      <c r="W272" s="98">
        <f t="shared" si="7"/>
        <v>0.76</v>
      </c>
      <c r="Y272" s="27">
        <v>0.0</v>
      </c>
    </row>
    <row r="273" ht="15.75" customHeight="1">
      <c r="A273" s="27" t="s">
        <v>26</v>
      </c>
      <c r="B273" s="27" t="s">
        <v>10</v>
      </c>
      <c r="C273" s="27" t="s">
        <v>76</v>
      </c>
      <c r="D273" s="27">
        <v>3134.0</v>
      </c>
      <c r="E273" s="27" t="s">
        <v>15</v>
      </c>
      <c r="F273" s="27">
        <v>3.0</v>
      </c>
      <c r="G273" s="27">
        <v>3.06</v>
      </c>
      <c r="H273" s="27">
        <v>0.95</v>
      </c>
      <c r="I273" s="27">
        <v>4.0</v>
      </c>
      <c r="J273" s="27">
        <v>5.0</v>
      </c>
      <c r="K273" s="27">
        <v>12.0</v>
      </c>
      <c r="L273" s="27">
        <v>3.0</v>
      </c>
      <c r="M273" s="27">
        <v>95.9004</v>
      </c>
      <c r="N273" s="27">
        <v>1.05263157894736</v>
      </c>
      <c r="O273" s="27">
        <v>287.7012</v>
      </c>
      <c r="P273" s="96">
        <f t="shared" si="1"/>
        <v>288</v>
      </c>
      <c r="Q273" s="40">
        <f t="shared" si="2"/>
        <v>24</v>
      </c>
      <c r="R273" s="40">
        <f t="shared" si="3"/>
        <v>0.864</v>
      </c>
      <c r="S273" s="97">
        <v>0.0</v>
      </c>
      <c r="T273" s="98">
        <f t="shared" si="4"/>
        <v>0.864</v>
      </c>
      <c r="U273" s="98">
        <f t="shared" si="5"/>
        <v>0.072</v>
      </c>
      <c r="V273" s="98">
        <f t="shared" si="6"/>
        <v>0.864</v>
      </c>
      <c r="W273" s="98">
        <f t="shared" si="7"/>
        <v>0.864</v>
      </c>
      <c r="Y273" s="27">
        <v>0.0</v>
      </c>
    </row>
    <row r="274" ht="15.75" customHeight="1">
      <c r="A274" s="27" t="s">
        <v>26</v>
      </c>
      <c r="B274" s="27" t="s">
        <v>10</v>
      </c>
      <c r="C274" s="27" t="s">
        <v>77</v>
      </c>
      <c r="D274" s="27">
        <v>7437.0</v>
      </c>
      <c r="E274" s="27" t="s">
        <v>334</v>
      </c>
      <c r="F274" s="27">
        <v>1.0</v>
      </c>
      <c r="G274" s="27">
        <v>3.06</v>
      </c>
      <c r="H274" s="27">
        <v>0.9</v>
      </c>
      <c r="I274" s="27">
        <v>10.0</v>
      </c>
      <c r="J274" s="27">
        <v>10.0</v>
      </c>
      <c r="K274" s="27">
        <v>12.0</v>
      </c>
      <c r="L274" s="27">
        <v>3.6</v>
      </c>
      <c r="M274" s="27">
        <v>227.5722</v>
      </c>
      <c r="N274" s="27">
        <v>1.11111111111111</v>
      </c>
      <c r="O274" s="27">
        <v>227.5722</v>
      </c>
      <c r="P274" s="96">
        <f t="shared" si="1"/>
        <v>230</v>
      </c>
      <c r="Q274" s="40">
        <f t="shared" si="2"/>
        <v>19.16666667</v>
      </c>
      <c r="R274" s="40">
        <f t="shared" si="3"/>
        <v>0.828</v>
      </c>
      <c r="S274" s="97">
        <v>0.0</v>
      </c>
      <c r="T274" s="98">
        <f t="shared" si="4"/>
        <v>0.828</v>
      </c>
      <c r="U274" s="98">
        <f t="shared" si="5"/>
        <v>0.069</v>
      </c>
      <c r="V274" s="98">
        <f t="shared" si="6"/>
        <v>0.828</v>
      </c>
      <c r="W274" s="98">
        <f t="shared" si="7"/>
        <v>0.828</v>
      </c>
      <c r="Y274" s="27">
        <v>3.0</v>
      </c>
    </row>
    <row r="275" ht="15.75" customHeight="1">
      <c r="A275" s="27" t="s">
        <v>26</v>
      </c>
      <c r="B275" s="27" t="s">
        <v>10</v>
      </c>
      <c r="C275" s="27" t="s">
        <v>78</v>
      </c>
      <c r="D275" s="27">
        <v>5013.0</v>
      </c>
      <c r="E275" s="27" t="s">
        <v>11</v>
      </c>
      <c r="F275" s="27">
        <v>1.0</v>
      </c>
      <c r="G275" s="27">
        <v>3.08</v>
      </c>
      <c r="H275" s="27">
        <v>0.9</v>
      </c>
      <c r="I275" s="27">
        <v>10.0</v>
      </c>
      <c r="J275" s="27">
        <v>10.0</v>
      </c>
      <c r="K275" s="27">
        <v>12.0</v>
      </c>
      <c r="L275" s="27">
        <v>4.4</v>
      </c>
      <c r="M275" s="27">
        <v>154.4004</v>
      </c>
      <c r="N275" s="27">
        <v>1.11111111111111</v>
      </c>
      <c r="O275" s="27">
        <v>154.4004</v>
      </c>
      <c r="P275" s="96">
        <f t="shared" si="1"/>
        <v>160</v>
      </c>
      <c r="Q275" s="40">
        <f t="shared" si="2"/>
        <v>13.33333333</v>
      </c>
      <c r="R275" s="40">
        <f t="shared" si="3"/>
        <v>0.704</v>
      </c>
      <c r="S275" s="97">
        <v>0.0</v>
      </c>
      <c r="T275" s="98">
        <f t="shared" si="4"/>
        <v>0.704</v>
      </c>
      <c r="U275" s="98">
        <f t="shared" si="5"/>
        <v>0.05866666667</v>
      </c>
      <c r="V275" s="98">
        <f t="shared" si="6"/>
        <v>0.704</v>
      </c>
      <c r="W275" s="98">
        <f t="shared" si="7"/>
        <v>0.704</v>
      </c>
      <c r="Y275" s="27">
        <v>0.0</v>
      </c>
    </row>
    <row r="276" ht="15.75" customHeight="1">
      <c r="A276" s="27" t="s">
        <v>26</v>
      </c>
      <c r="B276" s="27" t="s">
        <v>10</v>
      </c>
      <c r="C276" s="27" t="s">
        <v>79</v>
      </c>
      <c r="D276" s="27">
        <v>7192.0</v>
      </c>
      <c r="E276" s="27" t="s">
        <v>21</v>
      </c>
      <c r="F276" s="27">
        <v>2.0</v>
      </c>
      <c r="G276" s="27">
        <v>1.26</v>
      </c>
      <c r="H276" s="27">
        <v>0.9</v>
      </c>
      <c r="I276" s="27">
        <v>1.0</v>
      </c>
      <c r="J276" s="27">
        <v>5.0</v>
      </c>
      <c r="K276" s="27">
        <v>12.0</v>
      </c>
      <c r="L276" s="27">
        <v>15.0</v>
      </c>
      <c r="M276" s="27">
        <v>90.6192</v>
      </c>
      <c r="N276" s="27">
        <v>1.05263157894736</v>
      </c>
      <c r="O276" s="27">
        <v>171.699536842105</v>
      </c>
      <c r="P276" s="96">
        <f t="shared" si="1"/>
        <v>172</v>
      </c>
      <c r="Q276" s="40">
        <f t="shared" si="2"/>
        <v>14.33333333</v>
      </c>
      <c r="R276" s="40">
        <f t="shared" si="3"/>
        <v>2.58</v>
      </c>
      <c r="S276" s="97">
        <v>0.0</v>
      </c>
      <c r="T276" s="98">
        <f t="shared" si="4"/>
        <v>2.58</v>
      </c>
      <c r="U276" s="98">
        <f t="shared" si="5"/>
        <v>0.215</v>
      </c>
      <c r="V276" s="98">
        <f t="shared" si="6"/>
        <v>2.58</v>
      </c>
      <c r="W276" s="98">
        <f t="shared" si="7"/>
        <v>2.58</v>
      </c>
      <c r="Y276" s="27">
        <v>0.0</v>
      </c>
    </row>
    <row r="277" ht="15.75" customHeight="1">
      <c r="A277" s="27" t="s">
        <v>26</v>
      </c>
      <c r="B277" s="27" t="s">
        <v>10</v>
      </c>
      <c r="C277" s="27" t="s">
        <v>80</v>
      </c>
      <c r="D277" s="27">
        <v>4393.0</v>
      </c>
      <c r="E277" s="27" t="s">
        <v>12</v>
      </c>
      <c r="F277" s="27">
        <v>1.0</v>
      </c>
      <c r="G277" s="27">
        <v>3.08</v>
      </c>
      <c r="H277" s="27">
        <v>1.0</v>
      </c>
      <c r="I277" s="27">
        <v>20.0</v>
      </c>
      <c r="J277" s="27">
        <v>50.0</v>
      </c>
      <c r="K277" s="27">
        <v>12.0</v>
      </c>
      <c r="L277" s="27">
        <v>1.2</v>
      </c>
      <c r="M277" s="27">
        <v>135.3044</v>
      </c>
      <c r="N277" s="27">
        <v>2.0</v>
      </c>
      <c r="O277" s="27">
        <v>270.6088</v>
      </c>
      <c r="P277" s="96">
        <f t="shared" si="1"/>
        <v>280</v>
      </c>
      <c r="Q277" s="40">
        <f t="shared" si="2"/>
        <v>23.33333333</v>
      </c>
      <c r="R277" s="40">
        <f t="shared" si="3"/>
        <v>0.336</v>
      </c>
      <c r="S277" s="97">
        <v>0.0</v>
      </c>
      <c r="T277" s="98">
        <f t="shared" si="4"/>
        <v>0.336</v>
      </c>
      <c r="U277" s="98">
        <f t="shared" si="5"/>
        <v>0.028</v>
      </c>
      <c r="V277" s="98">
        <f t="shared" si="6"/>
        <v>0.336</v>
      </c>
      <c r="W277" s="98">
        <f t="shared" si="7"/>
        <v>0.336</v>
      </c>
      <c r="Y277" s="27">
        <v>0.7</v>
      </c>
    </row>
    <row r="278" ht="15.75" customHeight="1">
      <c r="A278" s="27" t="s">
        <v>26</v>
      </c>
      <c r="B278" s="27" t="s">
        <v>10</v>
      </c>
      <c r="C278" s="27" t="s">
        <v>81</v>
      </c>
      <c r="D278" s="27">
        <v>2565.0</v>
      </c>
      <c r="E278" s="27" t="s">
        <v>14</v>
      </c>
      <c r="F278" s="27">
        <v>3.0</v>
      </c>
      <c r="G278" s="27">
        <v>3.06</v>
      </c>
      <c r="H278" s="27">
        <v>0.95</v>
      </c>
      <c r="I278" s="27">
        <v>10.0</v>
      </c>
      <c r="J278" s="27">
        <v>10.0</v>
      </c>
      <c r="K278" s="27">
        <v>12.0</v>
      </c>
      <c r="L278" s="27">
        <v>7.8</v>
      </c>
      <c r="M278" s="27">
        <v>78.489</v>
      </c>
      <c r="N278" s="27">
        <v>1.11111111111111</v>
      </c>
      <c r="O278" s="27">
        <v>248.5485</v>
      </c>
      <c r="P278" s="96">
        <f t="shared" si="1"/>
        <v>250</v>
      </c>
      <c r="Q278" s="40">
        <f t="shared" si="2"/>
        <v>20.83333333</v>
      </c>
      <c r="R278" s="40">
        <f t="shared" si="3"/>
        <v>1.95</v>
      </c>
      <c r="S278" s="97">
        <v>0.0</v>
      </c>
      <c r="T278" s="98">
        <f t="shared" si="4"/>
        <v>1.95</v>
      </c>
      <c r="U278" s="98">
        <f t="shared" si="5"/>
        <v>0.1625</v>
      </c>
      <c r="V278" s="98">
        <f t="shared" si="6"/>
        <v>1.95</v>
      </c>
      <c r="W278" s="98">
        <f t="shared" si="7"/>
        <v>1.95</v>
      </c>
      <c r="Y278" s="27">
        <v>0.0</v>
      </c>
    </row>
    <row r="279" ht="15.75" customHeight="1">
      <c r="A279" s="27" t="s">
        <v>26</v>
      </c>
      <c r="B279" s="27" t="s">
        <v>10</v>
      </c>
      <c r="C279" s="27" t="s">
        <v>82</v>
      </c>
      <c r="D279" s="27">
        <v>2646.0</v>
      </c>
      <c r="E279" s="27" t="s">
        <v>330</v>
      </c>
      <c r="F279" s="27">
        <v>1.0</v>
      </c>
      <c r="G279" s="27">
        <v>3.06</v>
      </c>
      <c r="H279" s="27">
        <v>0.95</v>
      </c>
      <c r="I279" s="27">
        <v>5.0</v>
      </c>
      <c r="J279" s="27">
        <v>5.0</v>
      </c>
      <c r="K279" s="27">
        <v>12.0</v>
      </c>
      <c r="L279" s="27">
        <v>4.4</v>
      </c>
      <c r="M279" s="27">
        <v>80.9676</v>
      </c>
      <c r="N279" s="27">
        <v>1.05263157894736</v>
      </c>
      <c r="O279" s="27">
        <v>80.9675999999999</v>
      </c>
      <c r="P279" s="96">
        <f t="shared" si="1"/>
        <v>85</v>
      </c>
      <c r="Q279" s="40">
        <f t="shared" si="2"/>
        <v>7.083333333</v>
      </c>
      <c r="R279" s="40">
        <f t="shared" si="3"/>
        <v>0.374</v>
      </c>
      <c r="S279" s="97">
        <v>0.0</v>
      </c>
      <c r="T279" s="98">
        <f t="shared" si="4"/>
        <v>0.374</v>
      </c>
      <c r="U279" s="98">
        <f t="shared" si="5"/>
        <v>0.03116666667</v>
      </c>
      <c r="V279" s="98">
        <f t="shared" si="6"/>
        <v>0.374</v>
      </c>
      <c r="W279" s="98">
        <f t="shared" si="7"/>
        <v>0.374</v>
      </c>
      <c r="Y279" s="27">
        <v>0.0</v>
      </c>
    </row>
    <row r="280" ht="15.75" customHeight="1">
      <c r="A280" s="27" t="s">
        <v>26</v>
      </c>
      <c r="B280" s="27" t="s">
        <v>10</v>
      </c>
      <c r="C280" s="27" t="s">
        <v>83</v>
      </c>
      <c r="D280" s="27">
        <v>7085.0</v>
      </c>
      <c r="E280" s="27" t="s">
        <v>331</v>
      </c>
      <c r="F280" s="27">
        <v>2.0</v>
      </c>
      <c r="G280" s="27">
        <v>3.06</v>
      </c>
      <c r="H280" s="27">
        <v>0.9</v>
      </c>
      <c r="I280" s="27">
        <v>10.0</v>
      </c>
      <c r="J280" s="27">
        <v>25.0</v>
      </c>
      <c r="K280" s="27">
        <v>12.0</v>
      </c>
      <c r="L280" s="27">
        <v>5.2</v>
      </c>
      <c r="M280" s="27">
        <v>216.801</v>
      </c>
      <c r="N280" s="27">
        <v>1.33333333333333</v>
      </c>
      <c r="O280" s="27">
        <v>520.3224</v>
      </c>
      <c r="P280" s="96">
        <f t="shared" si="1"/>
        <v>530</v>
      </c>
      <c r="Q280" s="40">
        <f t="shared" si="2"/>
        <v>44.16666667</v>
      </c>
      <c r="R280" s="40">
        <f t="shared" si="3"/>
        <v>2.756</v>
      </c>
      <c r="S280" s="97">
        <v>0.0</v>
      </c>
      <c r="T280" s="98">
        <f t="shared" si="4"/>
        <v>2.756</v>
      </c>
      <c r="U280" s="98">
        <f t="shared" si="5"/>
        <v>0.2296666667</v>
      </c>
      <c r="V280" s="98">
        <f t="shared" si="6"/>
        <v>2.756</v>
      </c>
      <c r="W280" s="98">
        <f t="shared" si="7"/>
        <v>2.756</v>
      </c>
      <c r="Y280" s="27">
        <v>7.0</v>
      </c>
    </row>
    <row r="281" ht="15.75" customHeight="1">
      <c r="A281" s="27" t="s">
        <v>26</v>
      </c>
      <c r="B281" s="27" t="s">
        <v>10</v>
      </c>
      <c r="C281" s="27" t="s">
        <v>84</v>
      </c>
      <c r="D281" s="27">
        <v>6940.0</v>
      </c>
      <c r="E281" s="27" t="s">
        <v>332</v>
      </c>
      <c r="F281" s="27">
        <v>2.0</v>
      </c>
      <c r="G281" s="27">
        <v>3.06</v>
      </c>
      <c r="H281" s="27">
        <v>0.95</v>
      </c>
      <c r="I281" s="27">
        <v>1.0</v>
      </c>
      <c r="J281" s="27">
        <v>5.0</v>
      </c>
      <c r="K281" s="27">
        <v>12.0</v>
      </c>
      <c r="L281" s="27">
        <v>17.1</v>
      </c>
      <c r="M281" s="27">
        <v>212.364</v>
      </c>
      <c r="N281" s="27">
        <v>1.05263157894736</v>
      </c>
      <c r="O281" s="27">
        <v>424.727999999999</v>
      </c>
      <c r="P281" s="96">
        <f t="shared" si="1"/>
        <v>425</v>
      </c>
      <c r="Q281" s="40">
        <f t="shared" si="2"/>
        <v>35.41666667</v>
      </c>
      <c r="R281" s="40">
        <f t="shared" si="3"/>
        <v>7.2675</v>
      </c>
      <c r="S281" s="97">
        <v>0.0</v>
      </c>
      <c r="T281" s="98">
        <f t="shared" si="4"/>
        <v>7.2675</v>
      </c>
      <c r="U281" s="98">
        <f t="shared" si="5"/>
        <v>0.605625</v>
      </c>
      <c r="V281" s="98">
        <f t="shared" si="6"/>
        <v>7.2675</v>
      </c>
      <c r="W281" s="98">
        <f t="shared" si="7"/>
        <v>7.2675</v>
      </c>
      <c r="Y281" s="27">
        <v>0.0</v>
      </c>
    </row>
    <row r="282" ht="15.75" customHeight="1">
      <c r="A282" s="27" t="s">
        <v>26</v>
      </c>
      <c r="B282" s="27" t="s">
        <v>10</v>
      </c>
      <c r="C282" s="27" t="s">
        <v>85</v>
      </c>
      <c r="D282" s="27">
        <v>10952.0</v>
      </c>
      <c r="E282" s="27" t="s">
        <v>20</v>
      </c>
      <c r="F282" s="27">
        <v>2.0</v>
      </c>
      <c r="G282" s="27">
        <v>3.06</v>
      </c>
      <c r="H282" s="27">
        <v>0.9</v>
      </c>
      <c r="I282" s="27">
        <v>10.0</v>
      </c>
      <c r="J282" s="27">
        <v>25.0</v>
      </c>
      <c r="K282" s="27">
        <v>12.0</v>
      </c>
      <c r="L282" s="27">
        <v>3.0</v>
      </c>
      <c r="M282" s="27">
        <v>335.1312</v>
      </c>
      <c r="N282" s="27">
        <v>1.33333333333333</v>
      </c>
      <c r="O282" s="27">
        <v>804.31488</v>
      </c>
      <c r="P282" s="96">
        <f t="shared" si="1"/>
        <v>810</v>
      </c>
      <c r="Q282" s="40">
        <f t="shared" si="2"/>
        <v>67.5</v>
      </c>
      <c r="R282" s="40">
        <f t="shared" si="3"/>
        <v>2.43</v>
      </c>
      <c r="S282" s="97">
        <v>0.0</v>
      </c>
      <c r="T282" s="98">
        <f t="shared" si="4"/>
        <v>2.43</v>
      </c>
      <c r="U282" s="98">
        <f t="shared" si="5"/>
        <v>0.2025</v>
      </c>
      <c r="V282" s="98">
        <f t="shared" si="6"/>
        <v>2.43</v>
      </c>
      <c r="W282" s="98">
        <f t="shared" si="7"/>
        <v>2.43</v>
      </c>
      <c r="Y282" s="27">
        <v>0.0</v>
      </c>
    </row>
    <row r="283" ht="15.75" customHeight="1">
      <c r="A283" s="27" t="s">
        <v>26</v>
      </c>
      <c r="B283" s="27" t="s">
        <v>10</v>
      </c>
      <c r="C283" s="27" t="s">
        <v>86</v>
      </c>
      <c r="D283" s="27">
        <v>3944.0</v>
      </c>
      <c r="E283" s="27" t="s">
        <v>333</v>
      </c>
      <c r="F283" s="27">
        <v>4.0</v>
      </c>
      <c r="G283" s="27">
        <v>3.06</v>
      </c>
      <c r="H283" s="27">
        <v>0.97</v>
      </c>
      <c r="I283" s="27">
        <v>10.0</v>
      </c>
      <c r="J283" s="27">
        <v>10.0</v>
      </c>
      <c r="K283" s="27">
        <v>12.0</v>
      </c>
      <c r="L283" s="27">
        <v>1.0</v>
      </c>
      <c r="M283" s="27">
        <v>120.686399999999</v>
      </c>
      <c r="N283" s="27">
        <v>1.11111111111111</v>
      </c>
      <c r="O283" s="27">
        <v>520.29248</v>
      </c>
      <c r="P283" s="96">
        <f t="shared" si="1"/>
        <v>530</v>
      </c>
      <c r="Q283" s="40">
        <f t="shared" si="2"/>
        <v>44.16666667</v>
      </c>
      <c r="R283" s="40">
        <f t="shared" si="3"/>
        <v>0.53</v>
      </c>
      <c r="S283" s="97">
        <v>0.0</v>
      </c>
      <c r="T283" s="98">
        <f t="shared" si="4"/>
        <v>0.53</v>
      </c>
      <c r="U283" s="98">
        <f t="shared" si="5"/>
        <v>0.04416666667</v>
      </c>
      <c r="V283" s="98">
        <f t="shared" si="6"/>
        <v>0.53</v>
      </c>
      <c r="W283" s="98">
        <f t="shared" si="7"/>
        <v>0.53</v>
      </c>
      <c r="Y283" s="27">
        <v>0.0</v>
      </c>
    </row>
    <row r="284" ht="15.75" customHeight="1">
      <c r="A284" s="27" t="s">
        <v>26</v>
      </c>
      <c r="B284" s="27" t="s">
        <v>10</v>
      </c>
      <c r="C284" s="27" t="s">
        <v>87</v>
      </c>
      <c r="D284" s="27">
        <v>16276.0</v>
      </c>
      <c r="E284" s="27" t="s">
        <v>15</v>
      </c>
      <c r="F284" s="27">
        <v>3.0</v>
      </c>
      <c r="G284" s="27">
        <v>3.06</v>
      </c>
      <c r="H284" s="27">
        <v>0.95</v>
      </c>
      <c r="I284" s="27">
        <v>4.0</v>
      </c>
      <c r="J284" s="27">
        <v>5.0</v>
      </c>
      <c r="K284" s="27">
        <v>12.0</v>
      </c>
      <c r="L284" s="27">
        <v>3.0</v>
      </c>
      <c r="M284" s="27">
        <v>498.0456</v>
      </c>
      <c r="N284" s="27">
        <v>1.05263157894736</v>
      </c>
      <c r="O284" s="27">
        <v>1494.13679999999</v>
      </c>
      <c r="P284" s="96">
        <f t="shared" si="1"/>
        <v>1496</v>
      </c>
      <c r="Q284" s="40">
        <f t="shared" si="2"/>
        <v>124.6666667</v>
      </c>
      <c r="R284" s="40">
        <f t="shared" si="3"/>
        <v>4.488</v>
      </c>
      <c r="S284" s="97">
        <v>0.0</v>
      </c>
      <c r="T284" s="98">
        <f t="shared" si="4"/>
        <v>4.488</v>
      </c>
      <c r="U284" s="98">
        <f t="shared" si="5"/>
        <v>0.374</v>
      </c>
      <c r="V284" s="98">
        <f t="shared" si="6"/>
        <v>4.488</v>
      </c>
      <c r="W284" s="98">
        <f t="shared" si="7"/>
        <v>4.488</v>
      </c>
      <c r="Y284" s="27">
        <v>0.0</v>
      </c>
    </row>
    <row r="285" ht="15.75" customHeight="1">
      <c r="A285" s="27" t="s">
        <v>26</v>
      </c>
      <c r="B285" s="27" t="s">
        <v>10</v>
      </c>
      <c r="C285" s="27" t="s">
        <v>88</v>
      </c>
      <c r="D285" s="27">
        <v>6982.0</v>
      </c>
      <c r="E285" s="27" t="s">
        <v>334</v>
      </c>
      <c r="F285" s="27">
        <v>1.0</v>
      </c>
      <c r="G285" s="27">
        <v>3.06</v>
      </c>
      <c r="H285" s="27">
        <v>0.9</v>
      </c>
      <c r="I285" s="27">
        <v>10.0</v>
      </c>
      <c r="J285" s="27">
        <v>10.0</v>
      </c>
      <c r="K285" s="27">
        <v>12.0</v>
      </c>
      <c r="L285" s="27">
        <v>3.6</v>
      </c>
      <c r="M285" s="27">
        <v>213.6492</v>
      </c>
      <c r="N285" s="27">
        <v>1.11111111111111</v>
      </c>
      <c r="O285" s="27">
        <v>213.6492</v>
      </c>
      <c r="P285" s="96">
        <f t="shared" si="1"/>
        <v>220</v>
      </c>
      <c r="Q285" s="40">
        <f t="shared" si="2"/>
        <v>18.33333333</v>
      </c>
      <c r="R285" s="40">
        <f t="shared" si="3"/>
        <v>0.792</v>
      </c>
      <c r="S285" s="97">
        <v>0.0</v>
      </c>
      <c r="T285" s="98">
        <f t="shared" si="4"/>
        <v>0.792</v>
      </c>
      <c r="U285" s="98">
        <f t="shared" si="5"/>
        <v>0.066</v>
      </c>
      <c r="V285" s="98">
        <f t="shared" si="6"/>
        <v>0.792</v>
      </c>
      <c r="W285" s="98">
        <f t="shared" si="7"/>
        <v>0.792</v>
      </c>
      <c r="Y285" s="27">
        <v>3.0</v>
      </c>
    </row>
    <row r="286" ht="15.75" customHeight="1">
      <c r="A286" s="27" t="s">
        <v>26</v>
      </c>
      <c r="B286" s="27" t="s">
        <v>10</v>
      </c>
      <c r="C286" s="27" t="s">
        <v>89</v>
      </c>
      <c r="D286" s="27">
        <v>16145.0</v>
      </c>
      <c r="E286" s="27" t="s">
        <v>11</v>
      </c>
      <c r="F286" s="27">
        <v>1.0</v>
      </c>
      <c r="G286" s="27">
        <v>3.08</v>
      </c>
      <c r="H286" s="27">
        <v>0.9</v>
      </c>
      <c r="I286" s="27">
        <v>10.0</v>
      </c>
      <c r="J286" s="27">
        <v>10.0</v>
      </c>
      <c r="K286" s="27">
        <v>12.0</v>
      </c>
      <c r="L286" s="27">
        <v>4.4</v>
      </c>
      <c r="M286" s="27">
        <v>497.265999999999</v>
      </c>
      <c r="N286" s="27">
        <v>1.11111111111111</v>
      </c>
      <c r="O286" s="27">
        <v>497.265999999999</v>
      </c>
      <c r="P286" s="96">
        <f t="shared" si="1"/>
        <v>500</v>
      </c>
      <c r="Q286" s="40">
        <f t="shared" si="2"/>
        <v>41.66666667</v>
      </c>
      <c r="R286" s="40">
        <f t="shared" si="3"/>
        <v>2.2</v>
      </c>
      <c r="S286" s="97">
        <v>0.0</v>
      </c>
      <c r="T286" s="98">
        <f t="shared" si="4"/>
        <v>2.2</v>
      </c>
      <c r="U286" s="98">
        <f t="shared" si="5"/>
        <v>0.1833333333</v>
      </c>
      <c r="V286" s="98">
        <f t="shared" si="6"/>
        <v>2.2</v>
      </c>
      <c r="W286" s="98">
        <f t="shared" si="7"/>
        <v>2.2</v>
      </c>
      <c r="Y286" s="27">
        <v>0.0</v>
      </c>
    </row>
    <row r="287" ht="15.75" customHeight="1">
      <c r="A287" s="27" t="s">
        <v>26</v>
      </c>
      <c r="B287" s="27" t="s">
        <v>10</v>
      </c>
      <c r="C287" s="27" t="s">
        <v>90</v>
      </c>
      <c r="D287" s="27">
        <v>7332.0</v>
      </c>
      <c r="E287" s="27" t="s">
        <v>21</v>
      </c>
      <c r="F287" s="27">
        <v>2.0</v>
      </c>
      <c r="G287" s="27">
        <v>1.26</v>
      </c>
      <c r="H287" s="27">
        <v>0.9</v>
      </c>
      <c r="I287" s="27">
        <v>1.0</v>
      </c>
      <c r="J287" s="27">
        <v>5.0</v>
      </c>
      <c r="K287" s="27">
        <v>12.0</v>
      </c>
      <c r="L287" s="27">
        <v>15.0</v>
      </c>
      <c r="M287" s="27">
        <v>92.3832</v>
      </c>
      <c r="N287" s="27">
        <v>1.05263157894736</v>
      </c>
      <c r="O287" s="27">
        <v>175.041852631578</v>
      </c>
      <c r="P287" s="96">
        <f t="shared" si="1"/>
        <v>176</v>
      </c>
      <c r="Q287" s="40">
        <f t="shared" si="2"/>
        <v>14.66666667</v>
      </c>
      <c r="R287" s="40">
        <f t="shared" si="3"/>
        <v>2.64</v>
      </c>
      <c r="S287" s="97">
        <v>0.0</v>
      </c>
      <c r="T287" s="98">
        <f t="shared" si="4"/>
        <v>2.64</v>
      </c>
      <c r="U287" s="98">
        <f t="shared" si="5"/>
        <v>0.22</v>
      </c>
      <c r="V287" s="98">
        <f t="shared" si="6"/>
        <v>2.64</v>
      </c>
      <c r="W287" s="98">
        <f t="shared" si="7"/>
        <v>2.64</v>
      </c>
      <c r="Y287" s="27">
        <v>0.0</v>
      </c>
    </row>
    <row r="288" ht="15.75" customHeight="1">
      <c r="A288" s="27" t="s">
        <v>26</v>
      </c>
      <c r="B288" s="27" t="s">
        <v>10</v>
      </c>
      <c r="C288" s="27" t="s">
        <v>91</v>
      </c>
      <c r="D288" s="27">
        <v>7133.0</v>
      </c>
      <c r="E288" s="27" t="s">
        <v>12</v>
      </c>
      <c r="F288" s="27">
        <v>1.0</v>
      </c>
      <c r="G288" s="27">
        <v>3.08</v>
      </c>
      <c r="H288" s="27">
        <v>1.0</v>
      </c>
      <c r="I288" s="27">
        <v>20.0</v>
      </c>
      <c r="J288" s="27">
        <v>50.0</v>
      </c>
      <c r="K288" s="27">
        <v>12.0</v>
      </c>
      <c r="L288" s="27">
        <v>1.2</v>
      </c>
      <c r="M288" s="27">
        <v>219.696399999999</v>
      </c>
      <c r="N288" s="27">
        <v>2.0</v>
      </c>
      <c r="O288" s="27">
        <v>439.392799999999</v>
      </c>
      <c r="P288" s="96">
        <f t="shared" si="1"/>
        <v>440</v>
      </c>
      <c r="Q288" s="40">
        <f t="shared" si="2"/>
        <v>36.66666667</v>
      </c>
      <c r="R288" s="40">
        <f t="shared" si="3"/>
        <v>0.528</v>
      </c>
      <c r="S288" s="97">
        <v>0.0</v>
      </c>
      <c r="T288" s="98">
        <f t="shared" si="4"/>
        <v>0.528</v>
      </c>
      <c r="U288" s="98">
        <f t="shared" si="5"/>
        <v>0.044</v>
      </c>
      <c r="V288" s="98">
        <f t="shared" si="6"/>
        <v>0.528</v>
      </c>
      <c r="W288" s="98">
        <f t="shared" si="7"/>
        <v>0.528</v>
      </c>
      <c r="Y288" s="27">
        <v>0.7</v>
      </c>
    </row>
    <row r="289" ht="15.75" customHeight="1">
      <c r="A289" s="27" t="s">
        <v>26</v>
      </c>
      <c r="B289" s="27" t="s">
        <v>10</v>
      </c>
      <c r="C289" s="27" t="s">
        <v>92</v>
      </c>
      <c r="D289" s="27">
        <v>3438.0</v>
      </c>
      <c r="E289" s="27" t="s">
        <v>14</v>
      </c>
      <c r="F289" s="27">
        <v>3.0</v>
      </c>
      <c r="G289" s="27">
        <v>3.06</v>
      </c>
      <c r="H289" s="27">
        <v>0.95</v>
      </c>
      <c r="I289" s="27">
        <v>10.0</v>
      </c>
      <c r="J289" s="27">
        <v>10.0</v>
      </c>
      <c r="K289" s="27">
        <v>12.0</v>
      </c>
      <c r="L289" s="27">
        <v>7.8</v>
      </c>
      <c r="M289" s="27">
        <v>105.2028</v>
      </c>
      <c r="N289" s="27">
        <v>1.11111111111111</v>
      </c>
      <c r="O289" s="27">
        <v>333.1422</v>
      </c>
      <c r="P289" s="96">
        <f t="shared" si="1"/>
        <v>340</v>
      </c>
      <c r="Q289" s="40">
        <f t="shared" si="2"/>
        <v>28.33333333</v>
      </c>
      <c r="R289" s="40">
        <f t="shared" si="3"/>
        <v>2.652</v>
      </c>
      <c r="S289" s="97">
        <v>0.0</v>
      </c>
      <c r="T289" s="98">
        <f t="shared" si="4"/>
        <v>2.652</v>
      </c>
      <c r="U289" s="98">
        <f t="shared" si="5"/>
        <v>0.221</v>
      </c>
      <c r="V289" s="98">
        <f t="shared" si="6"/>
        <v>2.652</v>
      </c>
      <c r="W289" s="98">
        <f t="shared" si="7"/>
        <v>2.652</v>
      </c>
      <c r="Y289" s="27">
        <v>0.0</v>
      </c>
    </row>
    <row r="290" ht="15.75" customHeight="1">
      <c r="A290" s="27" t="s">
        <v>26</v>
      </c>
      <c r="B290" s="27" t="s">
        <v>10</v>
      </c>
      <c r="C290" s="27" t="s">
        <v>93</v>
      </c>
      <c r="D290" s="27">
        <v>6097.0</v>
      </c>
      <c r="E290" s="27" t="s">
        <v>330</v>
      </c>
      <c r="F290" s="27">
        <v>1.0</v>
      </c>
      <c r="G290" s="27">
        <v>3.06</v>
      </c>
      <c r="H290" s="27">
        <v>0.95</v>
      </c>
      <c r="I290" s="27">
        <v>5.0</v>
      </c>
      <c r="J290" s="27">
        <v>5.0</v>
      </c>
      <c r="K290" s="27">
        <v>12.0</v>
      </c>
      <c r="L290" s="27">
        <v>4.4</v>
      </c>
      <c r="M290" s="27">
        <v>186.5682</v>
      </c>
      <c r="N290" s="27">
        <v>1.05263157894736</v>
      </c>
      <c r="O290" s="27">
        <v>186.568199999999</v>
      </c>
      <c r="P290" s="96">
        <f t="shared" si="1"/>
        <v>190</v>
      </c>
      <c r="Q290" s="40">
        <f t="shared" si="2"/>
        <v>15.83333333</v>
      </c>
      <c r="R290" s="40">
        <f t="shared" si="3"/>
        <v>0.836</v>
      </c>
      <c r="S290" s="97">
        <v>0.0</v>
      </c>
      <c r="T290" s="98">
        <f t="shared" si="4"/>
        <v>0.836</v>
      </c>
      <c r="U290" s="98">
        <f t="shared" si="5"/>
        <v>0.06966666667</v>
      </c>
      <c r="V290" s="98">
        <f t="shared" si="6"/>
        <v>0.836</v>
      </c>
      <c r="W290" s="98">
        <f t="shared" si="7"/>
        <v>0.836</v>
      </c>
      <c r="Y290" s="27">
        <v>0.0</v>
      </c>
    </row>
    <row r="291" ht="15.75" customHeight="1">
      <c r="A291" s="27" t="s">
        <v>26</v>
      </c>
      <c r="B291" s="27" t="s">
        <v>10</v>
      </c>
      <c r="C291" s="27" t="s">
        <v>94</v>
      </c>
      <c r="D291" s="27">
        <v>4376.0</v>
      </c>
      <c r="E291" s="27" t="s">
        <v>331</v>
      </c>
      <c r="F291" s="27">
        <v>2.0</v>
      </c>
      <c r="G291" s="27">
        <v>3.06</v>
      </c>
      <c r="H291" s="27">
        <v>0.9</v>
      </c>
      <c r="I291" s="27">
        <v>10.0</v>
      </c>
      <c r="J291" s="27">
        <v>25.0</v>
      </c>
      <c r="K291" s="27">
        <v>12.0</v>
      </c>
      <c r="L291" s="27">
        <v>5.2</v>
      </c>
      <c r="M291" s="27">
        <v>133.9056</v>
      </c>
      <c r="N291" s="27">
        <v>1.33333333333333</v>
      </c>
      <c r="O291" s="27">
        <v>321.373439999999</v>
      </c>
      <c r="P291" s="96">
        <f t="shared" si="1"/>
        <v>330</v>
      </c>
      <c r="Q291" s="40">
        <f t="shared" si="2"/>
        <v>27.5</v>
      </c>
      <c r="R291" s="40">
        <f t="shared" si="3"/>
        <v>1.716</v>
      </c>
      <c r="S291" s="97">
        <v>0.0</v>
      </c>
      <c r="T291" s="98">
        <f t="shared" si="4"/>
        <v>1.716</v>
      </c>
      <c r="U291" s="98">
        <f t="shared" si="5"/>
        <v>0.143</v>
      </c>
      <c r="V291" s="98">
        <f t="shared" si="6"/>
        <v>1.716</v>
      </c>
      <c r="W291" s="98">
        <f t="shared" si="7"/>
        <v>1.716</v>
      </c>
      <c r="Y291" s="27">
        <v>7.0</v>
      </c>
    </row>
    <row r="292" ht="15.75" customHeight="1">
      <c r="A292" s="27" t="s">
        <v>26</v>
      </c>
      <c r="B292" s="27" t="s">
        <v>10</v>
      </c>
      <c r="C292" s="27" t="s">
        <v>95</v>
      </c>
      <c r="D292" s="27">
        <v>3966.0</v>
      </c>
      <c r="E292" s="27" t="s">
        <v>332</v>
      </c>
      <c r="F292" s="27">
        <v>2.0</v>
      </c>
      <c r="G292" s="27">
        <v>3.06</v>
      </c>
      <c r="H292" s="27">
        <v>0.95</v>
      </c>
      <c r="I292" s="27">
        <v>1.0</v>
      </c>
      <c r="J292" s="27">
        <v>5.0</v>
      </c>
      <c r="K292" s="27">
        <v>12.0</v>
      </c>
      <c r="L292" s="27">
        <v>17.1</v>
      </c>
      <c r="M292" s="27">
        <v>121.3596</v>
      </c>
      <c r="N292" s="27">
        <v>1.05263157894736</v>
      </c>
      <c r="O292" s="27">
        <v>242.7192</v>
      </c>
      <c r="P292" s="96">
        <f t="shared" si="1"/>
        <v>243</v>
      </c>
      <c r="Q292" s="40">
        <f t="shared" si="2"/>
        <v>20.25</v>
      </c>
      <c r="R292" s="40">
        <f t="shared" si="3"/>
        <v>4.1553</v>
      </c>
      <c r="S292" s="97">
        <v>0.0</v>
      </c>
      <c r="T292" s="98">
        <f t="shared" si="4"/>
        <v>4.1553</v>
      </c>
      <c r="U292" s="98">
        <f t="shared" si="5"/>
        <v>0.346275</v>
      </c>
      <c r="V292" s="98">
        <f t="shared" si="6"/>
        <v>4.1553</v>
      </c>
      <c r="W292" s="98">
        <f t="shared" si="7"/>
        <v>4.1553</v>
      </c>
      <c r="Y292" s="27">
        <v>0.0</v>
      </c>
    </row>
    <row r="293" ht="15.75" customHeight="1">
      <c r="A293" s="27" t="s">
        <v>26</v>
      </c>
      <c r="B293" s="27" t="s">
        <v>10</v>
      </c>
      <c r="C293" s="27" t="s">
        <v>96</v>
      </c>
      <c r="D293" s="27">
        <v>4564.0</v>
      </c>
      <c r="E293" s="27" t="s">
        <v>20</v>
      </c>
      <c r="F293" s="27">
        <v>2.0</v>
      </c>
      <c r="G293" s="27">
        <v>3.06</v>
      </c>
      <c r="H293" s="27">
        <v>0.9</v>
      </c>
      <c r="I293" s="27">
        <v>10.0</v>
      </c>
      <c r="J293" s="27">
        <v>25.0</v>
      </c>
      <c r="K293" s="27">
        <v>12.0</v>
      </c>
      <c r="L293" s="27">
        <v>3.0</v>
      </c>
      <c r="M293" s="27">
        <v>139.6584</v>
      </c>
      <c r="N293" s="27">
        <v>1.33333333333333</v>
      </c>
      <c r="O293" s="27">
        <v>335.18016</v>
      </c>
      <c r="P293" s="96">
        <f t="shared" si="1"/>
        <v>340</v>
      </c>
      <c r="Q293" s="40">
        <f t="shared" si="2"/>
        <v>28.33333333</v>
      </c>
      <c r="R293" s="40">
        <f t="shared" si="3"/>
        <v>1.02</v>
      </c>
      <c r="S293" s="97">
        <v>0.0</v>
      </c>
      <c r="T293" s="98">
        <f t="shared" si="4"/>
        <v>1.02</v>
      </c>
      <c r="U293" s="98">
        <f t="shared" si="5"/>
        <v>0.085</v>
      </c>
      <c r="V293" s="98">
        <f t="shared" si="6"/>
        <v>1.02</v>
      </c>
      <c r="W293" s="98">
        <f t="shared" si="7"/>
        <v>1.02</v>
      </c>
      <c r="Y293" s="27">
        <v>0.0</v>
      </c>
    </row>
    <row r="294" ht="15.75" customHeight="1">
      <c r="A294" s="27" t="s">
        <v>26</v>
      </c>
      <c r="B294" s="27" t="s">
        <v>10</v>
      </c>
      <c r="C294" s="27" t="s">
        <v>97</v>
      </c>
      <c r="D294" s="27">
        <v>8814.0</v>
      </c>
      <c r="E294" s="27" t="s">
        <v>333</v>
      </c>
      <c r="F294" s="27">
        <v>4.0</v>
      </c>
      <c r="G294" s="27">
        <v>3.06</v>
      </c>
      <c r="H294" s="27">
        <v>0.97</v>
      </c>
      <c r="I294" s="27">
        <v>10.0</v>
      </c>
      <c r="J294" s="27">
        <v>10.0</v>
      </c>
      <c r="K294" s="27">
        <v>12.0</v>
      </c>
      <c r="L294" s="27">
        <v>1.0</v>
      </c>
      <c r="M294" s="27">
        <v>269.7084</v>
      </c>
      <c r="N294" s="27">
        <v>1.11111111111111</v>
      </c>
      <c r="O294" s="27">
        <v>1162.74287999999</v>
      </c>
      <c r="P294" s="96">
        <f t="shared" si="1"/>
        <v>1170</v>
      </c>
      <c r="Q294" s="40">
        <f t="shared" si="2"/>
        <v>97.5</v>
      </c>
      <c r="R294" s="40">
        <f t="shared" si="3"/>
        <v>1.17</v>
      </c>
      <c r="S294" s="97">
        <v>0.0</v>
      </c>
      <c r="T294" s="98">
        <f t="shared" si="4"/>
        <v>1.17</v>
      </c>
      <c r="U294" s="98">
        <f t="shared" si="5"/>
        <v>0.0975</v>
      </c>
      <c r="V294" s="98">
        <f t="shared" si="6"/>
        <v>1.17</v>
      </c>
      <c r="W294" s="98">
        <f t="shared" si="7"/>
        <v>1.17</v>
      </c>
      <c r="Y294" s="27">
        <v>0.0</v>
      </c>
    </row>
    <row r="295" ht="15.75" customHeight="1">
      <c r="A295" s="27" t="s">
        <v>26</v>
      </c>
      <c r="B295" s="27" t="s">
        <v>10</v>
      </c>
      <c r="C295" s="27" t="s">
        <v>98</v>
      </c>
      <c r="D295" s="27">
        <v>8933.0</v>
      </c>
      <c r="E295" s="27" t="s">
        <v>15</v>
      </c>
      <c r="F295" s="27">
        <v>3.0</v>
      </c>
      <c r="G295" s="27">
        <v>3.06</v>
      </c>
      <c r="H295" s="27">
        <v>0.95</v>
      </c>
      <c r="I295" s="27">
        <v>4.0</v>
      </c>
      <c r="J295" s="27">
        <v>5.0</v>
      </c>
      <c r="K295" s="27">
        <v>12.0</v>
      </c>
      <c r="L295" s="27">
        <v>3.0</v>
      </c>
      <c r="M295" s="27">
        <v>273.3498</v>
      </c>
      <c r="N295" s="27">
        <v>1.05263157894736</v>
      </c>
      <c r="O295" s="27">
        <v>820.049399999999</v>
      </c>
      <c r="P295" s="96">
        <f t="shared" si="1"/>
        <v>824</v>
      </c>
      <c r="Q295" s="40">
        <f t="shared" si="2"/>
        <v>68.66666667</v>
      </c>
      <c r="R295" s="40">
        <f t="shared" si="3"/>
        <v>2.472</v>
      </c>
      <c r="S295" s="97">
        <v>0.0</v>
      </c>
      <c r="T295" s="98">
        <f t="shared" si="4"/>
        <v>2.472</v>
      </c>
      <c r="U295" s="98">
        <f t="shared" si="5"/>
        <v>0.206</v>
      </c>
      <c r="V295" s="98">
        <f t="shared" si="6"/>
        <v>2.472</v>
      </c>
      <c r="W295" s="98">
        <f t="shared" si="7"/>
        <v>2.472</v>
      </c>
      <c r="Y295" s="27">
        <v>0.0</v>
      </c>
    </row>
    <row r="296" ht="15.75" customHeight="1">
      <c r="A296" s="27" t="s">
        <v>26</v>
      </c>
      <c r="B296" s="27" t="s">
        <v>10</v>
      </c>
      <c r="C296" s="27" t="s">
        <v>99</v>
      </c>
      <c r="D296" s="27">
        <v>6556.0</v>
      </c>
      <c r="E296" s="27" t="s">
        <v>334</v>
      </c>
      <c r="F296" s="27">
        <v>1.0</v>
      </c>
      <c r="G296" s="27">
        <v>3.06</v>
      </c>
      <c r="H296" s="27">
        <v>0.9</v>
      </c>
      <c r="I296" s="27">
        <v>10.0</v>
      </c>
      <c r="J296" s="27">
        <v>10.0</v>
      </c>
      <c r="K296" s="27">
        <v>12.0</v>
      </c>
      <c r="L296" s="27">
        <v>3.6</v>
      </c>
      <c r="M296" s="27">
        <v>200.6136</v>
      </c>
      <c r="N296" s="27">
        <v>1.11111111111111</v>
      </c>
      <c r="O296" s="27">
        <v>200.6136</v>
      </c>
      <c r="P296" s="96">
        <f t="shared" si="1"/>
        <v>210</v>
      </c>
      <c r="Q296" s="40">
        <f t="shared" si="2"/>
        <v>17.5</v>
      </c>
      <c r="R296" s="40">
        <f t="shared" si="3"/>
        <v>0.756</v>
      </c>
      <c r="S296" s="97">
        <v>0.0</v>
      </c>
      <c r="T296" s="98">
        <f t="shared" si="4"/>
        <v>0.756</v>
      </c>
      <c r="U296" s="98">
        <f t="shared" si="5"/>
        <v>0.063</v>
      </c>
      <c r="V296" s="98">
        <f t="shared" si="6"/>
        <v>0.756</v>
      </c>
      <c r="W296" s="98">
        <f t="shared" si="7"/>
        <v>0.756</v>
      </c>
      <c r="Y296" s="27">
        <v>3.0</v>
      </c>
    </row>
    <row r="297" ht="15.75" customHeight="1">
      <c r="A297" s="27" t="s">
        <v>26</v>
      </c>
      <c r="B297" s="27" t="s">
        <v>10</v>
      </c>
      <c r="C297" s="27" t="s">
        <v>100</v>
      </c>
      <c r="D297" s="27">
        <v>7840.0</v>
      </c>
      <c r="E297" s="27" t="s">
        <v>11</v>
      </c>
      <c r="F297" s="27">
        <v>1.0</v>
      </c>
      <c r="G297" s="27">
        <v>3.08</v>
      </c>
      <c r="H297" s="27">
        <v>0.9</v>
      </c>
      <c r="I297" s="27">
        <v>10.0</v>
      </c>
      <c r="J297" s="27">
        <v>10.0</v>
      </c>
      <c r="K297" s="27">
        <v>12.0</v>
      </c>
      <c r="L297" s="27">
        <v>4.4</v>
      </c>
      <c r="M297" s="27">
        <v>241.472</v>
      </c>
      <c r="N297" s="27">
        <v>1.11111111111111</v>
      </c>
      <c r="O297" s="27">
        <v>241.472</v>
      </c>
      <c r="P297" s="96">
        <f t="shared" si="1"/>
        <v>250</v>
      </c>
      <c r="Q297" s="40">
        <f t="shared" si="2"/>
        <v>20.83333333</v>
      </c>
      <c r="R297" s="40">
        <f t="shared" si="3"/>
        <v>1.1</v>
      </c>
      <c r="S297" s="97">
        <v>0.0</v>
      </c>
      <c r="T297" s="98">
        <f t="shared" si="4"/>
        <v>1.1</v>
      </c>
      <c r="U297" s="98">
        <f t="shared" si="5"/>
        <v>0.09166666667</v>
      </c>
      <c r="V297" s="98">
        <f t="shared" si="6"/>
        <v>1.1</v>
      </c>
      <c r="W297" s="98">
        <f t="shared" si="7"/>
        <v>1.1</v>
      </c>
      <c r="Y297" s="27">
        <v>0.0</v>
      </c>
    </row>
    <row r="298" ht="15.75" customHeight="1">
      <c r="A298" s="27" t="s">
        <v>26</v>
      </c>
      <c r="B298" s="27" t="s">
        <v>22</v>
      </c>
      <c r="C298" s="27" t="s">
        <v>27</v>
      </c>
      <c r="D298" s="27">
        <v>6924.0</v>
      </c>
      <c r="E298" s="27" t="s">
        <v>21</v>
      </c>
      <c r="F298" s="27">
        <v>2.0</v>
      </c>
      <c r="G298" s="27">
        <v>1.26</v>
      </c>
      <c r="H298" s="27">
        <v>0.9</v>
      </c>
      <c r="I298" s="27">
        <v>1.0</v>
      </c>
      <c r="J298" s="27">
        <v>5.0</v>
      </c>
      <c r="K298" s="27">
        <v>12.0</v>
      </c>
      <c r="L298" s="27">
        <v>15.0</v>
      </c>
      <c r="M298" s="27">
        <v>87.2424</v>
      </c>
      <c r="N298" s="27">
        <v>1.05263157894736</v>
      </c>
      <c r="O298" s="27">
        <v>165.301389473684</v>
      </c>
      <c r="P298" s="96">
        <f t="shared" si="1"/>
        <v>166</v>
      </c>
      <c r="Q298" s="40">
        <f t="shared" si="2"/>
        <v>13.83333333</v>
      </c>
      <c r="R298" s="40">
        <f t="shared" si="3"/>
        <v>2.49</v>
      </c>
      <c r="S298" s="97">
        <v>0.0</v>
      </c>
      <c r="T298" s="98">
        <f t="shared" si="4"/>
        <v>2.49</v>
      </c>
      <c r="U298" s="98">
        <f t="shared" si="5"/>
        <v>0.2075</v>
      </c>
      <c r="V298" s="98">
        <f t="shared" si="6"/>
        <v>2.49</v>
      </c>
      <c r="W298" s="98">
        <f t="shared" si="7"/>
        <v>2.49</v>
      </c>
      <c r="Y298" s="27">
        <v>0.0</v>
      </c>
    </row>
    <row r="299" ht="15.75" customHeight="1">
      <c r="A299" s="27" t="s">
        <v>26</v>
      </c>
      <c r="B299" s="27" t="s">
        <v>22</v>
      </c>
      <c r="C299" s="27" t="s">
        <v>28</v>
      </c>
      <c r="D299" s="27">
        <v>16899.0</v>
      </c>
      <c r="E299" s="27" t="s">
        <v>12</v>
      </c>
      <c r="F299" s="27">
        <v>1.0</v>
      </c>
      <c r="G299" s="27">
        <v>3.08</v>
      </c>
      <c r="H299" s="27">
        <v>1.0</v>
      </c>
      <c r="I299" s="27">
        <v>20.0</v>
      </c>
      <c r="J299" s="27">
        <v>50.0</v>
      </c>
      <c r="K299" s="27">
        <v>12.0</v>
      </c>
      <c r="L299" s="27">
        <v>1.2</v>
      </c>
      <c r="M299" s="27">
        <v>520.4892</v>
      </c>
      <c r="N299" s="27">
        <v>2.0</v>
      </c>
      <c r="O299" s="27">
        <v>1040.9784</v>
      </c>
      <c r="P299" s="96">
        <f t="shared" si="1"/>
        <v>1060</v>
      </c>
      <c r="Q299" s="40">
        <f t="shared" si="2"/>
        <v>88.33333333</v>
      </c>
      <c r="R299" s="40">
        <f t="shared" si="3"/>
        <v>1.272</v>
      </c>
      <c r="S299" s="97">
        <v>0.0</v>
      </c>
      <c r="T299" s="98">
        <f t="shared" si="4"/>
        <v>1.272</v>
      </c>
      <c r="U299" s="98">
        <f t="shared" si="5"/>
        <v>0.106</v>
      </c>
      <c r="V299" s="98">
        <f t="shared" si="6"/>
        <v>1.272</v>
      </c>
      <c r="W299" s="98">
        <f t="shared" si="7"/>
        <v>1.272</v>
      </c>
      <c r="Y299" s="27">
        <v>0.7</v>
      </c>
    </row>
    <row r="300" ht="15.75" customHeight="1">
      <c r="A300" s="27" t="s">
        <v>26</v>
      </c>
      <c r="B300" s="27" t="s">
        <v>22</v>
      </c>
      <c r="C300" s="27" t="s">
        <v>29</v>
      </c>
      <c r="D300" s="27">
        <v>4158.0</v>
      </c>
      <c r="E300" s="27" t="s">
        <v>14</v>
      </c>
      <c r="F300" s="27">
        <v>3.0</v>
      </c>
      <c r="G300" s="27">
        <v>3.06</v>
      </c>
      <c r="H300" s="27">
        <v>0.95</v>
      </c>
      <c r="I300" s="27">
        <v>10.0</v>
      </c>
      <c r="J300" s="27">
        <v>10.0</v>
      </c>
      <c r="K300" s="27">
        <v>12.0</v>
      </c>
      <c r="L300" s="27">
        <v>7.8</v>
      </c>
      <c r="M300" s="27">
        <v>127.234799999999</v>
      </c>
      <c r="N300" s="27">
        <v>1.11111111111111</v>
      </c>
      <c r="O300" s="27">
        <v>402.9102</v>
      </c>
      <c r="P300" s="96">
        <f t="shared" si="1"/>
        <v>410</v>
      </c>
      <c r="Q300" s="40">
        <f t="shared" si="2"/>
        <v>34.16666667</v>
      </c>
      <c r="R300" s="40">
        <f t="shared" si="3"/>
        <v>3.198</v>
      </c>
      <c r="S300" s="97">
        <v>0.0</v>
      </c>
      <c r="T300" s="98">
        <f t="shared" si="4"/>
        <v>3.198</v>
      </c>
      <c r="U300" s="98">
        <f t="shared" si="5"/>
        <v>0.2665</v>
      </c>
      <c r="V300" s="98">
        <f t="shared" si="6"/>
        <v>3.198</v>
      </c>
      <c r="W300" s="98">
        <f t="shared" si="7"/>
        <v>3.198</v>
      </c>
      <c r="Y300" s="27">
        <v>0.0</v>
      </c>
    </row>
    <row r="301" ht="15.75" customHeight="1">
      <c r="A301" s="27" t="s">
        <v>26</v>
      </c>
      <c r="B301" s="27" t="s">
        <v>22</v>
      </c>
      <c r="C301" s="27" t="s">
        <v>30</v>
      </c>
      <c r="D301" s="27">
        <v>8949.0</v>
      </c>
      <c r="E301" s="27" t="s">
        <v>330</v>
      </c>
      <c r="F301" s="27">
        <v>1.0</v>
      </c>
      <c r="G301" s="27">
        <v>3.06</v>
      </c>
      <c r="H301" s="27">
        <v>0.95</v>
      </c>
      <c r="I301" s="27">
        <v>5.0</v>
      </c>
      <c r="J301" s="27">
        <v>5.0</v>
      </c>
      <c r="K301" s="27">
        <v>12.0</v>
      </c>
      <c r="L301" s="27">
        <v>4.4</v>
      </c>
      <c r="M301" s="27">
        <v>273.8394</v>
      </c>
      <c r="N301" s="27">
        <v>1.05263157894736</v>
      </c>
      <c r="O301" s="27">
        <v>273.839399999999</v>
      </c>
      <c r="P301" s="96">
        <f t="shared" si="1"/>
        <v>275</v>
      </c>
      <c r="Q301" s="40">
        <f t="shared" si="2"/>
        <v>22.91666667</v>
      </c>
      <c r="R301" s="40">
        <f t="shared" si="3"/>
        <v>1.21</v>
      </c>
      <c r="S301" s="97">
        <v>0.0</v>
      </c>
      <c r="T301" s="98">
        <f t="shared" si="4"/>
        <v>1.21</v>
      </c>
      <c r="U301" s="98">
        <f t="shared" si="5"/>
        <v>0.1008333333</v>
      </c>
      <c r="V301" s="98">
        <f t="shared" si="6"/>
        <v>1.21</v>
      </c>
      <c r="W301" s="98">
        <f t="shared" si="7"/>
        <v>1.21</v>
      </c>
      <c r="Y301" s="27">
        <v>0.0</v>
      </c>
    </row>
    <row r="302" ht="15.75" customHeight="1">
      <c r="A302" s="27" t="s">
        <v>26</v>
      </c>
      <c r="B302" s="27" t="s">
        <v>22</v>
      </c>
      <c r="C302" s="27" t="s">
        <v>31</v>
      </c>
      <c r="D302" s="27">
        <v>1831.0</v>
      </c>
      <c r="E302" s="27" t="s">
        <v>331</v>
      </c>
      <c r="F302" s="27">
        <v>2.0</v>
      </c>
      <c r="G302" s="27">
        <v>3.06</v>
      </c>
      <c r="H302" s="27">
        <v>0.9</v>
      </c>
      <c r="I302" s="27">
        <v>10.0</v>
      </c>
      <c r="J302" s="27">
        <v>25.0</v>
      </c>
      <c r="K302" s="27">
        <v>12.0</v>
      </c>
      <c r="L302" s="27">
        <v>5.2</v>
      </c>
      <c r="M302" s="27">
        <v>56.0286</v>
      </c>
      <c r="N302" s="27">
        <v>1.33333333333333</v>
      </c>
      <c r="O302" s="27">
        <v>134.46864</v>
      </c>
      <c r="P302" s="96">
        <f t="shared" si="1"/>
        <v>140</v>
      </c>
      <c r="Q302" s="40">
        <f t="shared" si="2"/>
        <v>11.66666667</v>
      </c>
      <c r="R302" s="40">
        <f t="shared" si="3"/>
        <v>0.728</v>
      </c>
      <c r="S302" s="97">
        <v>0.0</v>
      </c>
      <c r="T302" s="98">
        <f t="shared" si="4"/>
        <v>0.728</v>
      </c>
      <c r="U302" s="98">
        <f t="shared" si="5"/>
        <v>0.06066666667</v>
      </c>
      <c r="V302" s="98">
        <f t="shared" si="6"/>
        <v>0.728</v>
      </c>
      <c r="W302" s="98">
        <f t="shared" si="7"/>
        <v>0.728</v>
      </c>
      <c r="Y302" s="27">
        <v>7.0</v>
      </c>
    </row>
    <row r="303" ht="15.75" customHeight="1">
      <c r="A303" s="27" t="s">
        <v>26</v>
      </c>
      <c r="B303" s="27" t="s">
        <v>22</v>
      </c>
      <c r="C303" s="27" t="s">
        <v>32</v>
      </c>
      <c r="D303" s="27">
        <v>4743.0</v>
      </c>
      <c r="E303" s="27" t="s">
        <v>332</v>
      </c>
      <c r="F303" s="27">
        <v>2.0</v>
      </c>
      <c r="G303" s="27">
        <v>3.06</v>
      </c>
      <c r="H303" s="27">
        <v>0.95</v>
      </c>
      <c r="I303" s="27">
        <v>1.0</v>
      </c>
      <c r="J303" s="27">
        <v>5.0</v>
      </c>
      <c r="K303" s="27">
        <v>12.0</v>
      </c>
      <c r="L303" s="27">
        <v>17.1</v>
      </c>
      <c r="M303" s="27">
        <v>145.1358</v>
      </c>
      <c r="N303" s="27">
        <v>1.05263157894736</v>
      </c>
      <c r="O303" s="27">
        <v>290.271599999999</v>
      </c>
      <c r="P303" s="96">
        <f t="shared" si="1"/>
        <v>291</v>
      </c>
      <c r="Q303" s="40">
        <f t="shared" si="2"/>
        <v>24.25</v>
      </c>
      <c r="R303" s="40">
        <f t="shared" si="3"/>
        <v>4.9761</v>
      </c>
      <c r="S303" s="97">
        <v>0.0</v>
      </c>
      <c r="T303" s="98">
        <f t="shared" si="4"/>
        <v>4.9761</v>
      </c>
      <c r="U303" s="98">
        <f t="shared" si="5"/>
        <v>0.414675</v>
      </c>
      <c r="V303" s="98">
        <f t="shared" si="6"/>
        <v>4.9761</v>
      </c>
      <c r="W303" s="98">
        <f t="shared" si="7"/>
        <v>4.9761</v>
      </c>
      <c r="Y303" s="27">
        <v>0.0</v>
      </c>
    </row>
    <row r="304" ht="15.75" customHeight="1">
      <c r="A304" s="27" t="s">
        <v>26</v>
      </c>
      <c r="B304" s="27" t="s">
        <v>22</v>
      </c>
      <c r="C304" s="27" t="s">
        <v>33</v>
      </c>
      <c r="D304" s="27">
        <v>3357.0</v>
      </c>
      <c r="E304" s="27" t="s">
        <v>20</v>
      </c>
      <c r="F304" s="27">
        <v>2.0</v>
      </c>
      <c r="G304" s="27">
        <v>3.06</v>
      </c>
      <c r="H304" s="27">
        <v>0.9</v>
      </c>
      <c r="I304" s="27">
        <v>10.0</v>
      </c>
      <c r="J304" s="27">
        <v>25.0</v>
      </c>
      <c r="K304" s="27">
        <v>12.0</v>
      </c>
      <c r="L304" s="27">
        <v>3.0</v>
      </c>
      <c r="M304" s="27">
        <v>102.7242</v>
      </c>
      <c r="N304" s="27">
        <v>1.33333333333333</v>
      </c>
      <c r="O304" s="27">
        <v>246.538079999999</v>
      </c>
      <c r="P304" s="96">
        <f t="shared" si="1"/>
        <v>250</v>
      </c>
      <c r="Q304" s="40">
        <f t="shared" si="2"/>
        <v>20.83333333</v>
      </c>
      <c r="R304" s="40">
        <f t="shared" si="3"/>
        <v>0.75</v>
      </c>
      <c r="S304" s="97">
        <v>0.0</v>
      </c>
      <c r="T304" s="98">
        <f t="shared" si="4"/>
        <v>0.75</v>
      </c>
      <c r="U304" s="98">
        <f t="shared" si="5"/>
        <v>0.0625</v>
      </c>
      <c r="V304" s="98">
        <f t="shared" si="6"/>
        <v>0.75</v>
      </c>
      <c r="W304" s="98">
        <f t="shared" si="7"/>
        <v>0.75</v>
      </c>
      <c r="Y304" s="27">
        <v>0.0</v>
      </c>
    </row>
    <row r="305" ht="15.75" customHeight="1">
      <c r="A305" s="27" t="s">
        <v>26</v>
      </c>
      <c r="B305" s="27" t="s">
        <v>22</v>
      </c>
      <c r="C305" s="27" t="s">
        <v>34</v>
      </c>
      <c r="D305" s="27">
        <v>2976.0</v>
      </c>
      <c r="E305" s="27" t="s">
        <v>333</v>
      </c>
      <c r="F305" s="27">
        <v>4.0</v>
      </c>
      <c r="G305" s="27">
        <v>3.06</v>
      </c>
      <c r="H305" s="27">
        <v>0.97</v>
      </c>
      <c r="I305" s="27">
        <v>10.0</v>
      </c>
      <c r="J305" s="27">
        <v>10.0</v>
      </c>
      <c r="K305" s="27">
        <v>12.0</v>
      </c>
      <c r="L305" s="27">
        <v>1.0</v>
      </c>
      <c r="M305" s="27">
        <v>91.0655999999999</v>
      </c>
      <c r="N305" s="27">
        <v>1.11111111111111</v>
      </c>
      <c r="O305" s="27">
        <v>392.593919999999</v>
      </c>
      <c r="P305" s="96">
        <f t="shared" si="1"/>
        <v>400</v>
      </c>
      <c r="Q305" s="40">
        <f t="shared" si="2"/>
        <v>33.33333333</v>
      </c>
      <c r="R305" s="40">
        <f t="shared" si="3"/>
        <v>0.4</v>
      </c>
      <c r="S305" s="97">
        <v>0.0</v>
      </c>
      <c r="T305" s="98">
        <f t="shared" si="4"/>
        <v>0.4</v>
      </c>
      <c r="U305" s="98">
        <f t="shared" si="5"/>
        <v>0.03333333333</v>
      </c>
      <c r="V305" s="98">
        <f t="shared" si="6"/>
        <v>0.4</v>
      </c>
      <c r="W305" s="98">
        <f t="shared" si="7"/>
        <v>0.4</v>
      </c>
      <c r="Y305" s="27">
        <v>0.0</v>
      </c>
    </row>
    <row r="306" ht="15.75" customHeight="1">
      <c r="A306" s="27" t="s">
        <v>26</v>
      </c>
      <c r="B306" s="27" t="s">
        <v>22</v>
      </c>
      <c r="C306" s="27" t="s">
        <v>35</v>
      </c>
      <c r="D306" s="27">
        <v>2683.0</v>
      </c>
      <c r="E306" s="27" t="s">
        <v>15</v>
      </c>
      <c r="F306" s="27">
        <v>3.0</v>
      </c>
      <c r="G306" s="27">
        <v>3.06</v>
      </c>
      <c r="H306" s="27">
        <v>0.95</v>
      </c>
      <c r="I306" s="27">
        <v>4.0</v>
      </c>
      <c r="J306" s="27">
        <v>5.0</v>
      </c>
      <c r="K306" s="27">
        <v>12.0</v>
      </c>
      <c r="L306" s="27">
        <v>3.0</v>
      </c>
      <c r="M306" s="27">
        <v>82.0998</v>
      </c>
      <c r="N306" s="27">
        <v>1.05263157894736</v>
      </c>
      <c r="O306" s="27">
        <v>246.299399999999</v>
      </c>
      <c r="P306" s="96">
        <f t="shared" si="1"/>
        <v>248</v>
      </c>
      <c r="Q306" s="40">
        <f t="shared" si="2"/>
        <v>20.66666667</v>
      </c>
      <c r="R306" s="40">
        <f t="shared" si="3"/>
        <v>0.744</v>
      </c>
      <c r="S306" s="97">
        <v>0.0</v>
      </c>
      <c r="T306" s="98">
        <f t="shared" si="4"/>
        <v>0.744</v>
      </c>
      <c r="U306" s="98">
        <f t="shared" si="5"/>
        <v>0.062</v>
      </c>
      <c r="V306" s="98">
        <f t="shared" si="6"/>
        <v>0.744</v>
      </c>
      <c r="W306" s="98">
        <f t="shared" si="7"/>
        <v>0.744</v>
      </c>
      <c r="Y306" s="27">
        <v>0.0</v>
      </c>
    </row>
    <row r="307" ht="15.75" customHeight="1">
      <c r="A307" s="27" t="s">
        <v>26</v>
      </c>
      <c r="B307" s="27" t="s">
        <v>22</v>
      </c>
      <c r="C307" s="27" t="s">
        <v>36</v>
      </c>
      <c r="D307" s="27">
        <v>5466.0</v>
      </c>
      <c r="E307" s="27" t="s">
        <v>334</v>
      </c>
      <c r="F307" s="27">
        <v>1.0</v>
      </c>
      <c r="G307" s="27">
        <v>3.06</v>
      </c>
      <c r="H307" s="27">
        <v>0.9</v>
      </c>
      <c r="I307" s="27">
        <v>10.0</v>
      </c>
      <c r="J307" s="27">
        <v>10.0</v>
      </c>
      <c r="K307" s="27">
        <v>12.0</v>
      </c>
      <c r="L307" s="27">
        <v>3.6</v>
      </c>
      <c r="M307" s="27">
        <v>167.259599999999</v>
      </c>
      <c r="N307" s="27">
        <v>1.11111111111111</v>
      </c>
      <c r="O307" s="27">
        <v>167.259599999999</v>
      </c>
      <c r="P307" s="96">
        <f t="shared" si="1"/>
        <v>170</v>
      </c>
      <c r="Q307" s="40">
        <f t="shared" si="2"/>
        <v>14.16666667</v>
      </c>
      <c r="R307" s="40">
        <f t="shared" si="3"/>
        <v>0.612</v>
      </c>
      <c r="S307" s="97">
        <v>0.0</v>
      </c>
      <c r="T307" s="98">
        <f t="shared" si="4"/>
        <v>0.612</v>
      </c>
      <c r="U307" s="98">
        <f t="shared" si="5"/>
        <v>0.051</v>
      </c>
      <c r="V307" s="98">
        <f t="shared" si="6"/>
        <v>0.612</v>
      </c>
      <c r="W307" s="98">
        <f t="shared" si="7"/>
        <v>0.612</v>
      </c>
      <c r="Y307" s="27">
        <v>3.0</v>
      </c>
    </row>
    <row r="308" ht="15.75" customHeight="1">
      <c r="A308" s="27" t="s">
        <v>26</v>
      </c>
      <c r="B308" s="27" t="s">
        <v>22</v>
      </c>
      <c r="C308" s="27" t="s">
        <v>37</v>
      </c>
      <c r="D308" s="27">
        <v>7217.0</v>
      </c>
      <c r="E308" s="27" t="s">
        <v>11</v>
      </c>
      <c r="F308" s="27">
        <v>1.0</v>
      </c>
      <c r="G308" s="27">
        <v>3.08</v>
      </c>
      <c r="H308" s="27">
        <v>0.9</v>
      </c>
      <c r="I308" s="27">
        <v>10.0</v>
      </c>
      <c r="J308" s="27">
        <v>10.0</v>
      </c>
      <c r="K308" s="27">
        <v>12.0</v>
      </c>
      <c r="L308" s="27">
        <v>4.4</v>
      </c>
      <c r="M308" s="27">
        <v>222.2836</v>
      </c>
      <c r="N308" s="27">
        <v>1.11111111111111</v>
      </c>
      <c r="O308" s="27">
        <v>222.2836</v>
      </c>
      <c r="P308" s="96">
        <f t="shared" si="1"/>
        <v>230</v>
      </c>
      <c r="Q308" s="40">
        <f t="shared" si="2"/>
        <v>19.16666667</v>
      </c>
      <c r="R308" s="40">
        <f t="shared" si="3"/>
        <v>1.012</v>
      </c>
      <c r="S308" s="97">
        <v>0.0</v>
      </c>
      <c r="T308" s="98">
        <f t="shared" si="4"/>
        <v>1.012</v>
      </c>
      <c r="U308" s="98">
        <f t="shared" si="5"/>
        <v>0.08433333333</v>
      </c>
      <c r="V308" s="98">
        <f t="shared" si="6"/>
        <v>1.012</v>
      </c>
      <c r="W308" s="98">
        <f t="shared" si="7"/>
        <v>1.012</v>
      </c>
      <c r="Y308" s="27">
        <v>0.0</v>
      </c>
    </row>
    <row r="309" ht="15.75" customHeight="1">
      <c r="A309" s="27" t="s">
        <v>26</v>
      </c>
      <c r="B309" s="27" t="s">
        <v>22</v>
      </c>
      <c r="C309" s="27" t="s">
        <v>38</v>
      </c>
      <c r="D309" s="27">
        <v>5021.0</v>
      </c>
      <c r="E309" s="27" t="s">
        <v>21</v>
      </c>
      <c r="F309" s="27">
        <v>2.0</v>
      </c>
      <c r="G309" s="27">
        <v>1.26</v>
      </c>
      <c r="H309" s="27">
        <v>0.9</v>
      </c>
      <c r="I309" s="27">
        <v>1.0</v>
      </c>
      <c r="J309" s="27">
        <v>5.0</v>
      </c>
      <c r="K309" s="27">
        <v>12.0</v>
      </c>
      <c r="L309" s="27">
        <v>15.0</v>
      </c>
      <c r="M309" s="27">
        <v>63.2646</v>
      </c>
      <c r="N309" s="27">
        <v>1.05263157894736</v>
      </c>
      <c r="O309" s="27">
        <v>119.869768421052</v>
      </c>
      <c r="P309" s="96">
        <f t="shared" si="1"/>
        <v>120</v>
      </c>
      <c r="Q309" s="40">
        <f t="shared" si="2"/>
        <v>10</v>
      </c>
      <c r="R309" s="40">
        <f t="shared" si="3"/>
        <v>1.8</v>
      </c>
      <c r="S309" s="97">
        <v>0.0</v>
      </c>
      <c r="T309" s="98">
        <f t="shared" si="4"/>
        <v>1.8</v>
      </c>
      <c r="U309" s="98">
        <f t="shared" si="5"/>
        <v>0.15</v>
      </c>
      <c r="V309" s="98">
        <f t="shared" si="6"/>
        <v>1.8</v>
      </c>
      <c r="W309" s="98">
        <f t="shared" si="7"/>
        <v>1.8</v>
      </c>
      <c r="Y309" s="27">
        <v>0.0</v>
      </c>
    </row>
    <row r="310" ht="15.75" customHeight="1">
      <c r="A310" s="27" t="s">
        <v>26</v>
      </c>
      <c r="B310" s="27" t="s">
        <v>22</v>
      </c>
      <c r="C310" s="27" t="s">
        <v>39</v>
      </c>
      <c r="D310" s="27">
        <v>8169.0</v>
      </c>
      <c r="E310" s="27" t="s">
        <v>12</v>
      </c>
      <c r="F310" s="27">
        <v>1.0</v>
      </c>
      <c r="G310" s="27">
        <v>3.08</v>
      </c>
      <c r="H310" s="27">
        <v>1.0</v>
      </c>
      <c r="I310" s="27">
        <v>20.0</v>
      </c>
      <c r="J310" s="27">
        <v>50.0</v>
      </c>
      <c r="K310" s="27">
        <v>12.0</v>
      </c>
      <c r="L310" s="27">
        <v>1.2</v>
      </c>
      <c r="M310" s="27">
        <v>251.6052</v>
      </c>
      <c r="N310" s="27">
        <v>2.0</v>
      </c>
      <c r="O310" s="27">
        <v>503.2104</v>
      </c>
      <c r="P310" s="96">
        <f t="shared" si="1"/>
        <v>520</v>
      </c>
      <c r="Q310" s="40">
        <f t="shared" si="2"/>
        <v>43.33333333</v>
      </c>
      <c r="R310" s="40">
        <f t="shared" si="3"/>
        <v>0.624</v>
      </c>
      <c r="S310" s="97">
        <v>0.0</v>
      </c>
      <c r="T310" s="98">
        <f t="shared" si="4"/>
        <v>0.624</v>
      </c>
      <c r="U310" s="98">
        <f t="shared" si="5"/>
        <v>0.052</v>
      </c>
      <c r="V310" s="98">
        <f t="shared" si="6"/>
        <v>0.624</v>
      </c>
      <c r="W310" s="98">
        <f t="shared" si="7"/>
        <v>0.624</v>
      </c>
      <c r="Y310" s="27">
        <v>0.7</v>
      </c>
    </row>
    <row r="311" ht="15.75" customHeight="1">
      <c r="A311" s="27" t="s">
        <v>26</v>
      </c>
      <c r="B311" s="27" t="s">
        <v>22</v>
      </c>
      <c r="C311" s="27" t="s">
        <v>40</v>
      </c>
      <c r="D311" s="27">
        <v>3826.0</v>
      </c>
      <c r="E311" s="27" t="s">
        <v>14</v>
      </c>
      <c r="F311" s="27">
        <v>3.0</v>
      </c>
      <c r="G311" s="27">
        <v>3.06</v>
      </c>
      <c r="H311" s="27">
        <v>0.95</v>
      </c>
      <c r="I311" s="27">
        <v>10.0</v>
      </c>
      <c r="J311" s="27">
        <v>10.0</v>
      </c>
      <c r="K311" s="27">
        <v>12.0</v>
      </c>
      <c r="L311" s="27">
        <v>7.8</v>
      </c>
      <c r="M311" s="27">
        <v>117.0756</v>
      </c>
      <c r="N311" s="27">
        <v>1.11111111111111</v>
      </c>
      <c r="O311" s="27">
        <v>370.7394</v>
      </c>
      <c r="P311" s="96">
        <f t="shared" si="1"/>
        <v>380</v>
      </c>
      <c r="Q311" s="40">
        <f t="shared" si="2"/>
        <v>31.66666667</v>
      </c>
      <c r="R311" s="40">
        <f t="shared" si="3"/>
        <v>2.964</v>
      </c>
      <c r="S311" s="97">
        <v>0.0</v>
      </c>
      <c r="T311" s="98">
        <f t="shared" si="4"/>
        <v>2.964</v>
      </c>
      <c r="U311" s="98">
        <f t="shared" si="5"/>
        <v>0.247</v>
      </c>
      <c r="V311" s="98">
        <f t="shared" si="6"/>
        <v>2.964</v>
      </c>
      <c r="W311" s="98">
        <f t="shared" si="7"/>
        <v>2.964</v>
      </c>
      <c r="Y311" s="27">
        <v>0.0</v>
      </c>
    </row>
    <row r="312" ht="15.75" customHeight="1">
      <c r="A312" s="27" t="s">
        <v>26</v>
      </c>
      <c r="B312" s="27" t="s">
        <v>22</v>
      </c>
      <c r="C312" s="27" t="s">
        <v>41</v>
      </c>
      <c r="D312" s="27">
        <v>7614.0</v>
      </c>
      <c r="E312" s="27" t="s">
        <v>330</v>
      </c>
      <c r="F312" s="27">
        <v>1.0</v>
      </c>
      <c r="G312" s="27">
        <v>3.06</v>
      </c>
      <c r="H312" s="27">
        <v>0.95</v>
      </c>
      <c r="I312" s="27">
        <v>5.0</v>
      </c>
      <c r="J312" s="27">
        <v>5.0</v>
      </c>
      <c r="K312" s="27">
        <v>12.0</v>
      </c>
      <c r="L312" s="27">
        <v>4.4</v>
      </c>
      <c r="M312" s="27">
        <v>232.9884</v>
      </c>
      <c r="N312" s="27">
        <v>1.05263157894736</v>
      </c>
      <c r="O312" s="27">
        <v>232.988399999999</v>
      </c>
      <c r="P312" s="96">
        <f t="shared" si="1"/>
        <v>235</v>
      </c>
      <c r="Q312" s="40">
        <f t="shared" si="2"/>
        <v>19.58333333</v>
      </c>
      <c r="R312" s="40">
        <f t="shared" si="3"/>
        <v>1.034</v>
      </c>
      <c r="S312" s="97">
        <v>0.0</v>
      </c>
      <c r="T312" s="98">
        <f t="shared" si="4"/>
        <v>1.034</v>
      </c>
      <c r="U312" s="98">
        <f t="shared" si="5"/>
        <v>0.08616666667</v>
      </c>
      <c r="V312" s="98">
        <f t="shared" si="6"/>
        <v>1.034</v>
      </c>
      <c r="W312" s="98">
        <f t="shared" si="7"/>
        <v>1.034</v>
      </c>
      <c r="Y312" s="27">
        <v>0.0</v>
      </c>
    </row>
    <row r="313" ht="15.75" customHeight="1">
      <c r="A313" s="27" t="s">
        <v>26</v>
      </c>
      <c r="B313" s="27" t="s">
        <v>22</v>
      </c>
      <c r="C313" s="27" t="s">
        <v>42</v>
      </c>
      <c r="D313" s="27">
        <v>2615.0</v>
      </c>
      <c r="E313" s="27" t="s">
        <v>331</v>
      </c>
      <c r="F313" s="27">
        <v>2.0</v>
      </c>
      <c r="G313" s="27">
        <v>3.06</v>
      </c>
      <c r="H313" s="27">
        <v>0.9</v>
      </c>
      <c r="I313" s="27">
        <v>10.0</v>
      </c>
      <c r="J313" s="27">
        <v>25.0</v>
      </c>
      <c r="K313" s="27">
        <v>12.0</v>
      </c>
      <c r="L313" s="27">
        <v>5.2</v>
      </c>
      <c r="M313" s="27">
        <v>80.019</v>
      </c>
      <c r="N313" s="27">
        <v>1.33333333333333</v>
      </c>
      <c r="O313" s="27">
        <v>192.0456</v>
      </c>
      <c r="P313" s="96">
        <f t="shared" si="1"/>
        <v>200</v>
      </c>
      <c r="Q313" s="40">
        <f t="shared" si="2"/>
        <v>16.66666667</v>
      </c>
      <c r="R313" s="40">
        <f t="shared" si="3"/>
        <v>1.04</v>
      </c>
      <c r="S313" s="97">
        <v>0.0</v>
      </c>
      <c r="T313" s="98">
        <f t="shared" si="4"/>
        <v>1.04</v>
      </c>
      <c r="U313" s="98">
        <f t="shared" si="5"/>
        <v>0.08666666667</v>
      </c>
      <c r="V313" s="98">
        <f t="shared" si="6"/>
        <v>1.04</v>
      </c>
      <c r="W313" s="98">
        <f t="shared" si="7"/>
        <v>1.04</v>
      </c>
      <c r="Y313" s="27">
        <v>7.0</v>
      </c>
    </row>
    <row r="314" ht="15.75" customHeight="1">
      <c r="A314" s="27" t="s">
        <v>26</v>
      </c>
      <c r="B314" s="27" t="s">
        <v>22</v>
      </c>
      <c r="C314" s="27" t="s">
        <v>43</v>
      </c>
      <c r="D314" s="27">
        <v>11536.0</v>
      </c>
      <c r="E314" s="27" t="s">
        <v>332</v>
      </c>
      <c r="F314" s="27">
        <v>2.0</v>
      </c>
      <c r="G314" s="27">
        <v>3.06</v>
      </c>
      <c r="H314" s="27">
        <v>0.95</v>
      </c>
      <c r="I314" s="27">
        <v>1.0</v>
      </c>
      <c r="J314" s="27">
        <v>5.0</v>
      </c>
      <c r="K314" s="27">
        <v>12.0</v>
      </c>
      <c r="L314" s="27">
        <v>17.1</v>
      </c>
      <c r="M314" s="27">
        <v>353.0016</v>
      </c>
      <c r="N314" s="27">
        <v>1.05263157894736</v>
      </c>
      <c r="O314" s="27">
        <v>706.0032</v>
      </c>
      <c r="P314" s="96">
        <f t="shared" si="1"/>
        <v>707</v>
      </c>
      <c r="Q314" s="40">
        <f t="shared" si="2"/>
        <v>58.91666667</v>
      </c>
      <c r="R314" s="40">
        <f t="shared" si="3"/>
        <v>12.0897</v>
      </c>
      <c r="S314" s="97">
        <v>0.0</v>
      </c>
      <c r="T314" s="98">
        <f t="shared" si="4"/>
        <v>12.0897</v>
      </c>
      <c r="U314" s="98">
        <f t="shared" si="5"/>
        <v>1.007475</v>
      </c>
      <c r="V314" s="98">
        <f t="shared" si="6"/>
        <v>12.0897</v>
      </c>
      <c r="W314" s="98">
        <f t="shared" si="7"/>
        <v>12.0897</v>
      </c>
      <c r="Y314" s="27">
        <v>0.0</v>
      </c>
    </row>
    <row r="315" ht="15.75" customHeight="1">
      <c r="A315" s="27" t="s">
        <v>26</v>
      </c>
      <c r="B315" s="27" t="s">
        <v>22</v>
      </c>
      <c r="C315" s="27" t="s">
        <v>44</v>
      </c>
      <c r="D315" s="27">
        <v>1806.0</v>
      </c>
      <c r="E315" s="27" t="s">
        <v>20</v>
      </c>
      <c r="F315" s="27">
        <v>2.0</v>
      </c>
      <c r="G315" s="27">
        <v>3.06</v>
      </c>
      <c r="H315" s="27">
        <v>0.9</v>
      </c>
      <c r="I315" s="27">
        <v>10.0</v>
      </c>
      <c r="J315" s="27">
        <v>25.0</v>
      </c>
      <c r="K315" s="27">
        <v>12.0</v>
      </c>
      <c r="L315" s="27">
        <v>3.0</v>
      </c>
      <c r="M315" s="27">
        <v>55.2636</v>
      </c>
      <c r="N315" s="27">
        <v>1.33333333333333</v>
      </c>
      <c r="O315" s="27">
        <v>132.632639999999</v>
      </c>
      <c r="P315" s="96">
        <f t="shared" si="1"/>
        <v>140</v>
      </c>
      <c r="Q315" s="40">
        <f t="shared" si="2"/>
        <v>11.66666667</v>
      </c>
      <c r="R315" s="40">
        <f t="shared" si="3"/>
        <v>0.42</v>
      </c>
      <c r="S315" s="97">
        <v>0.0</v>
      </c>
      <c r="T315" s="98">
        <f t="shared" si="4"/>
        <v>0.42</v>
      </c>
      <c r="U315" s="98">
        <f t="shared" si="5"/>
        <v>0.035</v>
      </c>
      <c r="V315" s="98">
        <f t="shared" si="6"/>
        <v>0.42</v>
      </c>
      <c r="W315" s="98">
        <f t="shared" si="7"/>
        <v>0.42</v>
      </c>
      <c r="Y315" s="27">
        <v>0.0</v>
      </c>
    </row>
    <row r="316" ht="15.75" customHeight="1">
      <c r="A316" s="27" t="s">
        <v>26</v>
      </c>
      <c r="B316" s="27" t="s">
        <v>22</v>
      </c>
      <c r="C316" s="27" t="s">
        <v>45</v>
      </c>
      <c r="D316" s="27">
        <v>9438.0</v>
      </c>
      <c r="E316" s="27" t="s">
        <v>333</v>
      </c>
      <c r="F316" s="27">
        <v>4.0</v>
      </c>
      <c r="G316" s="27">
        <v>3.06</v>
      </c>
      <c r="H316" s="27">
        <v>0.97</v>
      </c>
      <c r="I316" s="27">
        <v>10.0</v>
      </c>
      <c r="J316" s="27">
        <v>10.0</v>
      </c>
      <c r="K316" s="27">
        <v>12.0</v>
      </c>
      <c r="L316" s="27">
        <v>1.0</v>
      </c>
      <c r="M316" s="27">
        <v>288.8028</v>
      </c>
      <c r="N316" s="27">
        <v>1.11111111111111</v>
      </c>
      <c r="O316" s="27">
        <v>1245.06095999999</v>
      </c>
      <c r="P316" s="96">
        <f t="shared" si="1"/>
        <v>1250</v>
      </c>
      <c r="Q316" s="40">
        <f t="shared" si="2"/>
        <v>104.1666667</v>
      </c>
      <c r="R316" s="40">
        <f t="shared" si="3"/>
        <v>1.25</v>
      </c>
      <c r="S316" s="97">
        <v>0.0</v>
      </c>
      <c r="T316" s="98">
        <f t="shared" si="4"/>
        <v>1.25</v>
      </c>
      <c r="U316" s="98">
        <f t="shared" si="5"/>
        <v>0.1041666667</v>
      </c>
      <c r="V316" s="98">
        <f t="shared" si="6"/>
        <v>1.25</v>
      </c>
      <c r="W316" s="98">
        <f t="shared" si="7"/>
        <v>1.25</v>
      </c>
      <c r="Y316" s="27">
        <v>0.0</v>
      </c>
    </row>
    <row r="317" ht="15.75" customHeight="1">
      <c r="A317" s="27" t="s">
        <v>26</v>
      </c>
      <c r="B317" s="27" t="s">
        <v>22</v>
      </c>
      <c r="C317" s="27" t="s">
        <v>46</v>
      </c>
      <c r="D317" s="27">
        <v>2627.0</v>
      </c>
      <c r="E317" s="27" t="s">
        <v>15</v>
      </c>
      <c r="F317" s="27">
        <v>3.0</v>
      </c>
      <c r="G317" s="27">
        <v>3.06</v>
      </c>
      <c r="H317" s="27">
        <v>0.95</v>
      </c>
      <c r="I317" s="27">
        <v>4.0</v>
      </c>
      <c r="J317" s="27">
        <v>5.0</v>
      </c>
      <c r="K317" s="27">
        <v>12.0</v>
      </c>
      <c r="L317" s="27">
        <v>3.0</v>
      </c>
      <c r="M317" s="27">
        <v>80.3862</v>
      </c>
      <c r="N317" s="27">
        <v>1.05263157894736</v>
      </c>
      <c r="O317" s="27">
        <v>241.158599999999</v>
      </c>
      <c r="P317" s="96">
        <f t="shared" si="1"/>
        <v>244</v>
      </c>
      <c r="Q317" s="40">
        <f t="shared" si="2"/>
        <v>20.33333333</v>
      </c>
      <c r="R317" s="40">
        <f t="shared" si="3"/>
        <v>0.732</v>
      </c>
      <c r="S317" s="97">
        <v>0.0</v>
      </c>
      <c r="T317" s="98">
        <f t="shared" si="4"/>
        <v>0.732</v>
      </c>
      <c r="U317" s="98">
        <f t="shared" si="5"/>
        <v>0.061</v>
      </c>
      <c r="V317" s="98">
        <f t="shared" si="6"/>
        <v>0.732</v>
      </c>
      <c r="W317" s="98">
        <f t="shared" si="7"/>
        <v>0.732</v>
      </c>
      <c r="Y317" s="27">
        <v>0.0</v>
      </c>
    </row>
    <row r="318" ht="15.75" customHeight="1">
      <c r="A318" s="27" t="s">
        <v>26</v>
      </c>
      <c r="B318" s="27" t="s">
        <v>22</v>
      </c>
      <c r="C318" s="27" t="s">
        <v>47</v>
      </c>
      <c r="D318" s="27">
        <v>3932.0</v>
      </c>
      <c r="E318" s="27" t="s">
        <v>334</v>
      </c>
      <c r="F318" s="27">
        <v>1.0</v>
      </c>
      <c r="G318" s="27">
        <v>3.06</v>
      </c>
      <c r="H318" s="27">
        <v>0.9</v>
      </c>
      <c r="I318" s="27">
        <v>10.0</v>
      </c>
      <c r="J318" s="27">
        <v>10.0</v>
      </c>
      <c r="K318" s="27">
        <v>12.0</v>
      </c>
      <c r="L318" s="27">
        <v>3.6</v>
      </c>
      <c r="M318" s="27">
        <v>120.3192</v>
      </c>
      <c r="N318" s="27">
        <v>1.11111111111111</v>
      </c>
      <c r="O318" s="27">
        <v>120.3192</v>
      </c>
      <c r="P318" s="96">
        <f t="shared" si="1"/>
        <v>130</v>
      </c>
      <c r="Q318" s="40">
        <f t="shared" si="2"/>
        <v>10.83333333</v>
      </c>
      <c r="R318" s="40">
        <f t="shared" si="3"/>
        <v>0.468</v>
      </c>
      <c r="S318" s="97">
        <v>0.0</v>
      </c>
      <c r="T318" s="98">
        <f t="shared" si="4"/>
        <v>0.468</v>
      </c>
      <c r="U318" s="98">
        <f t="shared" si="5"/>
        <v>0.039</v>
      </c>
      <c r="V318" s="98">
        <f t="shared" si="6"/>
        <v>0.468</v>
      </c>
      <c r="W318" s="98">
        <f t="shared" si="7"/>
        <v>0.468</v>
      </c>
      <c r="Y318" s="27">
        <v>3.0</v>
      </c>
    </row>
    <row r="319" ht="15.75" customHeight="1">
      <c r="A319" s="27" t="s">
        <v>26</v>
      </c>
      <c r="B319" s="27" t="s">
        <v>22</v>
      </c>
      <c r="C319" s="27" t="s">
        <v>48</v>
      </c>
      <c r="D319" s="27">
        <v>18234.0</v>
      </c>
      <c r="E319" s="27" t="s">
        <v>11</v>
      </c>
      <c r="F319" s="27">
        <v>1.0</v>
      </c>
      <c r="G319" s="27">
        <v>3.08</v>
      </c>
      <c r="H319" s="27">
        <v>0.9</v>
      </c>
      <c r="I319" s="27">
        <v>10.0</v>
      </c>
      <c r="J319" s="27">
        <v>10.0</v>
      </c>
      <c r="K319" s="27">
        <v>12.0</v>
      </c>
      <c r="L319" s="27">
        <v>4.4</v>
      </c>
      <c r="M319" s="27">
        <v>561.6072</v>
      </c>
      <c r="N319" s="27">
        <v>1.11111111111111</v>
      </c>
      <c r="O319" s="27">
        <v>561.6072</v>
      </c>
      <c r="P319" s="96">
        <f t="shared" si="1"/>
        <v>570</v>
      </c>
      <c r="Q319" s="40">
        <f t="shared" si="2"/>
        <v>47.5</v>
      </c>
      <c r="R319" s="40">
        <f t="shared" si="3"/>
        <v>2.508</v>
      </c>
      <c r="S319" s="97">
        <v>0.0</v>
      </c>
      <c r="T319" s="98">
        <f t="shared" si="4"/>
        <v>2.508</v>
      </c>
      <c r="U319" s="98">
        <f t="shared" si="5"/>
        <v>0.209</v>
      </c>
      <c r="V319" s="98">
        <f t="shared" si="6"/>
        <v>2.508</v>
      </c>
      <c r="W319" s="98">
        <f t="shared" si="7"/>
        <v>2.508</v>
      </c>
      <c r="Y319" s="27">
        <v>0.0</v>
      </c>
    </row>
    <row r="320" ht="15.75" customHeight="1">
      <c r="A320" s="27" t="s">
        <v>26</v>
      </c>
      <c r="B320" s="27" t="s">
        <v>22</v>
      </c>
      <c r="C320" s="27" t="s">
        <v>49</v>
      </c>
      <c r="D320" s="27">
        <v>5443.0</v>
      </c>
      <c r="E320" s="27" t="s">
        <v>21</v>
      </c>
      <c r="F320" s="27">
        <v>2.0</v>
      </c>
      <c r="G320" s="27">
        <v>1.26</v>
      </c>
      <c r="H320" s="27">
        <v>0.9</v>
      </c>
      <c r="I320" s="27">
        <v>1.0</v>
      </c>
      <c r="J320" s="27">
        <v>5.0</v>
      </c>
      <c r="K320" s="27">
        <v>12.0</v>
      </c>
      <c r="L320" s="27">
        <v>15.0</v>
      </c>
      <c r="M320" s="27">
        <v>68.5818</v>
      </c>
      <c r="N320" s="27">
        <v>1.05263157894736</v>
      </c>
      <c r="O320" s="27">
        <v>129.944463157894</v>
      </c>
      <c r="P320" s="96">
        <f t="shared" si="1"/>
        <v>130</v>
      </c>
      <c r="Q320" s="40">
        <f t="shared" si="2"/>
        <v>10.83333333</v>
      </c>
      <c r="R320" s="40">
        <f t="shared" si="3"/>
        <v>1.95</v>
      </c>
      <c r="S320" s="97">
        <v>0.0</v>
      </c>
      <c r="T320" s="98">
        <f t="shared" si="4"/>
        <v>1.95</v>
      </c>
      <c r="U320" s="98">
        <f t="shared" si="5"/>
        <v>0.1625</v>
      </c>
      <c r="V320" s="98">
        <f t="shared" si="6"/>
        <v>1.95</v>
      </c>
      <c r="W320" s="98">
        <f t="shared" si="7"/>
        <v>1.95</v>
      </c>
      <c r="Y320" s="27">
        <v>0.0</v>
      </c>
    </row>
    <row r="321" ht="15.75" customHeight="1">
      <c r="A321" s="27" t="s">
        <v>26</v>
      </c>
      <c r="B321" s="27" t="s">
        <v>22</v>
      </c>
      <c r="C321" s="27" t="s">
        <v>50</v>
      </c>
      <c r="D321" s="27">
        <v>11238.0</v>
      </c>
      <c r="E321" s="27" t="s">
        <v>12</v>
      </c>
      <c r="F321" s="27">
        <v>1.0</v>
      </c>
      <c r="G321" s="27">
        <v>3.08</v>
      </c>
      <c r="H321" s="27">
        <v>1.0</v>
      </c>
      <c r="I321" s="27">
        <v>20.0</v>
      </c>
      <c r="J321" s="27">
        <v>50.0</v>
      </c>
      <c r="K321" s="27">
        <v>12.0</v>
      </c>
      <c r="L321" s="27">
        <v>1.2</v>
      </c>
      <c r="M321" s="27">
        <v>346.1304</v>
      </c>
      <c r="N321" s="27">
        <v>2.0</v>
      </c>
      <c r="O321" s="27">
        <v>692.2608</v>
      </c>
      <c r="P321" s="96">
        <f t="shared" si="1"/>
        <v>700</v>
      </c>
      <c r="Q321" s="40">
        <f t="shared" si="2"/>
        <v>58.33333333</v>
      </c>
      <c r="R321" s="40">
        <f t="shared" si="3"/>
        <v>0.84</v>
      </c>
      <c r="S321" s="97">
        <v>0.0</v>
      </c>
      <c r="T321" s="98">
        <f t="shared" si="4"/>
        <v>0.84</v>
      </c>
      <c r="U321" s="98">
        <f t="shared" si="5"/>
        <v>0.07</v>
      </c>
      <c r="V321" s="98">
        <f t="shared" si="6"/>
        <v>0.84</v>
      </c>
      <c r="W321" s="98">
        <f t="shared" si="7"/>
        <v>0.84</v>
      </c>
      <c r="Y321" s="27">
        <v>0.7</v>
      </c>
    </row>
    <row r="322" ht="15.75" customHeight="1">
      <c r="A322" s="27" t="s">
        <v>26</v>
      </c>
      <c r="B322" s="27" t="s">
        <v>22</v>
      </c>
      <c r="C322" s="27" t="s">
        <v>51</v>
      </c>
      <c r="D322" s="27">
        <v>6534.0</v>
      </c>
      <c r="E322" s="27" t="s">
        <v>14</v>
      </c>
      <c r="F322" s="27">
        <v>3.0</v>
      </c>
      <c r="G322" s="27">
        <v>3.06</v>
      </c>
      <c r="H322" s="27">
        <v>0.95</v>
      </c>
      <c r="I322" s="27">
        <v>10.0</v>
      </c>
      <c r="J322" s="27">
        <v>10.0</v>
      </c>
      <c r="K322" s="27">
        <v>12.0</v>
      </c>
      <c r="L322" s="27">
        <v>7.8</v>
      </c>
      <c r="M322" s="27">
        <v>199.9404</v>
      </c>
      <c r="N322" s="27">
        <v>1.11111111111111</v>
      </c>
      <c r="O322" s="27">
        <v>633.1446</v>
      </c>
      <c r="P322" s="96">
        <f t="shared" si="1"/>
        <v>640</v>
      </c>
      <c r="Q322" s="40">
        <f t="shared" si="2"/>
        <v>53.33333333</v>
      </c>
      <c r="R322" s="40">
        <f t="shared" si="3"/>
        <v>4.992</v>
      </c>
      <c r="S322" s="97">
        <v>0.0</v>
      </c>
      <c r="T322" s="98">
        <f t="shared" si="4"/>
        <v>4.992</v>
      </c>
      <c r="U322" s="98">
        <f t="shared" si="5"/>
        <v>0.416</v>
      </c>
      <c r="V322" s="98">
        <f t="shared" si="6"/>
        <v>4.992</v>
      </c>
      <c r="W322" s="98">
        <f t="shared" si="7"/>
        <v>4.992</v>
      </c>
      <c r="Y322" s="27">
        <v>0.0</v>
      </c>
    </row>
    <row r="323" ht="15.75" customHeight="1">
      <c r="A323" s="27" t="s">
        <v>26</v>
      </c>
      <c r="B323" s="27" t="s">
        <v>22</v>
      </c>
      <c r="C323" s="27" t="s">
        <v>52</v>
      </c>
      <c r="D323" s="27">
        <v>5197.0</v>
      </c>
      <c r="E323" s="27" t="s">
        <v>330</v>
      </c>
      <c r="F323" s="27">
        <v>1.0</v>
      </c>
      <c r="G323" s="27">
        <v>3.06</v>
      </c>
      <c r="H323" s="27">
        <v>0.95</v>
      </c>
      <c r="I323" s="27">
        <v>5.0</v>
      </c>
      <c r="J323" s="27">
        <v>5.0</v>
      </c>
      <c r="K323" s="27">
        <v>12.0</v>
      </c>
      <c r="L323" s="27">
        <v>4.4</v>
      </c>
      <c r="M323" s="27">
        <v>159.0282</v>
      </c>
      <c r="N323" s="27">
        <v>1.05263157894736</v>
      </c>
      <c r="O323" s="27">
        <v>159.028199999999</v>
      </c>
      <c r="P323" s="96">
        <f t="shared" si="1"/>
        <v>160</v>
      </c>
      <c r="Q323" s="40">
        <f t="shared" si="2"/>
        <v>13.33333333</v>
      </c>
      <c r="R323" s="40">
        <f t="shared" si="3"/>
        <v>0.704</v>
      </c>
      <c r="S323" s="97">
        <v>0.0</v>
      </c>
      <c r="T323" s="98">
        <f t="shared" si="4"/>
        <v>0.704</v>
      </c>
      <c r="U323" s="98">
        <f t="shared" si="5"/>
        <v>0.05866666667</v>
      </c>
      <c r="V323" s="98">
        <f t="shared" si="6"/>
        <v>0.704</v>
      </c>
      <c r="W323" s="98">
        <f t="shared" si="7"/>
        <v>0.704</v>
      </c>
      <c r="Y323" s="27">
        <v>0.0</v>
      </c>
    </row>
    <row r="324" ht="15.75" customHeight="1">
      <c r="A324" s="27" t="s">
        <v>26</v>
      </c>
      <c r="B324" s="27" t="s">
        <v>22</v>
      </c>
      <c r="C324" s="27" t="s">
        <v>53</v>
      </c>
      <c r="D324" s="27">
        <v>3531.0</v>
      </c>
      <c r="E324" s="27" t="s">
        <v>331</v>
      </c>
      <c r="F324" s="27">
        <v>2.0</v>
      </c>
      <c r="G324" s="27">
        <v>3.06</v>
      </c>
      <c r="H324" s="27">
        <v>0.9</v>
      </c>
      <c r="I324" s="27">
        <v>10.0</v>
      </c>
      <c r="J324" s="27">
        <v>25.0</v>
      </c>
      <c r="K324" s="27">
        <v>12.0</v>
      </c>
      <c r="L324" s="27">
        <v>5.2</v>
      </c>
      <c r="M324" s="27">
        <v>108.0486</v>
      </c>
      <c r="N324" s="27">
        <v>1.33333333333333</v>
      </c>
      <c r="O324" s="27">
        <v>259.31664</v>
      </c>
      <c r="P324" s="96">
        <f t="shared" si="1"/>
        <v>260</v>
      </c>
      <c r="Q324" s="40">
        <f t="shared" si="2"/>
        <v>21.66666667</v>
      </c>
      <c r="R324" s="40">
        <f t="shared" si="3"/>
        <v>1.352</v>
      </c>
      <c r="S324" s="97">
        <v>0.0</v>
      </c>
      <c r="T324" s="98">
        <f t="shared" si="4"/>
        <v>1.352</v>
      </c>
      <c r="U324" s="98">
        <f t="shared" si="5"/>
        <v>0.1126666667</v>
      </c>
      <c r="V324" s="98">
        <f t="shared" si="6"/>
        <v>1.352</v>
      </c>
      <c r="W324" s="98">
        <f t="shared" si="7"/>
        <v>1.352</v>
      </c>
      <c r="Y324" s="27">
        <v>7.0</v>
      </c>
    </row>
    <row r="325" ht="15.75" customHeight="1">
      <c r="A325" s="27" t="s">
        <v>26</v>
      </c>
      <c r="B325" s="27" t="s">
        <v>22</v>
      </c>
      <c r="C325" s="27" t="s">
        <v>54</v>
      </c>
      <c r="D325" s="27">
        <v>2402.0</v>
      </c>
      <c r="E325" s="27" t="s">
        <v>332</v>
      </c>
      <c r="F325" s="27">
        <v>2.0</v>
      </c>
      <c r="G325" s="27">
        <v>3.06</v>
      </c>
      <c r="H325" s="27">
        <v>0.95</v>
      </c>
      <c r="I325" s="27">
        <v>1.0</v>
      </c>
      <c r="J325" s="27">
        <v>5.0</v>
      </c>
      <c r="K325" s="27">
        <v>12.0</v>
      </c>
      <c r="L325" s="27">
        <v>17.1</v>
      </c>
      <c r="M325" s="27">
        <v>73.5012</v>
      </c>
      <c r="N325" s="27">
        <v>1.05263157894736</v>
      </c>
      <c r="O325" s="27">
        <v>147.002399999999</v>
      </c>
      <c r="P325" s="96">
        <f t="shared" si="1"/>
        <v>148</v>
      </c>
      <c r="Q325" s="40">
        <f t="shared" si="2"/>
        <v>12.33333333</v>
      </c>
      <c r="R325" s="40">
        <f t="shared" si="3"/>
        <v>2.5308</v>
      </c>
      <c r="S325" s="97">
        <v>0.0</v>
      </c>
      <c r="T325" s="98">
        <f t="shared" si="4"/>
        <v>2.5308</v>
      </c>
      <c r="U325" s="98">
        <f t="shared" si="5"/>
        <v>0.2109</v>
      </c>
      <c r="V325" s="98">
        <f t="shared" si="6"/>
        <v>2.5308</v>
      </c>
      <c r="W325" s="98">
        <f t="shared" si="7"/>
        <v>2.5308</v>
      </c>
      <c r="Y325" s="27">
        <v>0.0</v>
      </c>
    </row>
    <row r="326" ht="15.75" customHeight="1">
      <c r="A326" s="27" t="s">
        <v>26</v>
      </c>
      <c r="B326" s="27" t="s">
        <v>22</v>
      </c>
      <c r="C326" s="27" t="s">
        <v>55</v>
      </c>
      <c r="D326" s="27">
        <v>1160.0</v>
      </c>
      <c r="E326" s="27" t="s">
        <v>20</v>
      </c>
      <c r="F326" s="27">
        <v>2.0</v>
      </c>
      <c r="G326" s="27">
        <v>3.06</v>
      </c>
      <c r="H326" s="27">
        <v>0.9</v>
      </c>
      <c r="I326" s="27">
        <v>10.0</v>
      </c>
      <c r="J326" s="27">
        <v>25.0</v>
      </c>
      <c r="K326" s="27">
        <v>12.0</v>
      </c>
      <c r="L326" s="27">
        <v>3.0</v>
      </c>
      <c r="M326" s="27">
        <v>35.496</v>
      </c>
      <c r="N326" s="27">
        <v>1.33333333333333</v>
      </c>
      <c r="O326" s="27">
        <v>85.1904</v>
      </c>
      <c r="P326" s="96">
        <f t="shared" si="1"/>
        <v>90</v>
      </c>
      <c r="Q326" s="40">
        <f t="shared" si="2"/>
        <v>7.5</v>
      </c>
      <c r="R326" s="40">
        <f t="shared" si="3"/>
        <v>0.27</v>
      </c>
      <c r="S326" s="97">
        <v>0.0</v>
      </c>
      <c r="T326" s="98">
        <f t="shared" si="4"/>
        <v>0.27</v>
      </c>
      <c r="U326" s="98">
        <f t="shared" si="5"/>
        <v>0.0225</v>
      </c>
      <c r="V326" s="98">
        <f t="shared" si="6"/>
        <v>0.27</v>
      </c>
      <c r="W326" s="98">
        <f t="shared" si="7"/>
        <v>0.27</v>
      </c>
      <c r="Y326" s="27">
        <v>0.0</v>
      </c>
    </row>
    <row r="327" ht="15.75" customHeight="1">
      <c r="A327" s="27" t="s">
        <v>26</v>
      </c>
      <c r="B327" s="27" t="s">
        <v>22</v>
      </c>
      <c r="C327" s="27" t="s">
        <v>56</v>
      </c>
      <c r="D327" s="27">
        <v>3585.0</v>
      </c>
      <c r="E327" s="27" t="s">
        <v>333</v>
      </c>
      <c r="F327" s="27">
        <v>4.0</v>
      </c>
      <c r="G327" s="27">
        <v>3.06</v>
      </c>
      <c r="H327" s="27">
        <v>0.97</v>
      </c>
      <c r="I327" s="27">
        <v>10.0</v>
      </c>
      <c r="J327" s="27">
        <v>10.0</v>
      </c>
      <c r="K327" s="27">
        <v>12.0</v>
      </c>
      <c r="L327" s="27">
        <v>1.0</v>
      </c>
      <c r="M327" s="27">
        <v>109.701</v>
      </c>
      <c r="N327" s="27">
        <v>1.11111111111111</v>
      </c>
      <c r="O327" s="27">
        <v>472.9332</v>
      </c>
      <c r="P327" s="96">
        <f t="shared" si="1"/>
        <v>480</v>
      </c>
      <c r="Q327" s="40">
        <f t="shared" si="2"/>
        <v>40</v>
      </c>
      <c r="R327" s="40">
        <f t="shared" si="3"/>
        <v>0.48</v>
      </c>
      <c r="S327" s="97">
        <v>0.0</v>
      </c>
      <c r="T327" s="98">
        <f t="shared" si="4"/>
        <v>0.48</v>
      </c>
      <c r="U327" s="98">
        <f t="shared" si="5"/>
        <v>0.04</v>
      </c>
      <c r="V327" s="98">
        <f t="shared" si="6"/>
        <v>0.48</v>
      </c>
      <c r="W327" s="98">
        <f t="shared" si="7"/>
        <v>0.48</v>
      </c>
      <c r="Y327" s="27">
        <v>0.0</v>
      </c>
    </row>
    <row r="328" ht="15.75" customHeight="1">
      <c r="A328" s="27" t="s">
        <v>26</v>
      </c>
      <c r="B328" s="27" t="s">
        <v>22</v>
      </c>
      <c r="C328" s="27" t="s">
        <v>57</v>
      </c>
      <c r="D328" s="27">
        <v>7893.0</v>
      </c>
      <c r="E328" s="27" t="s">
        <v>15</v>
      </c>
      <c r="F328" s="27">
        <v>3.0</v>
      </c>
      <c r="G328" s="27">
        <v>3.06</v>
      </c>
      <c r="H328" s="27">
        <v>0.95</v>
      </c>
      <c r="I328" s="27">
        <v>4.0</v>
      </c>
      <c r="J328" s="27">
        <v>5.0</v>
      </c>
      <c r="K328" s="27">
        <v>12.0</v>
      </c>
      <c r="L328" s="27">
        <v>3.0</v>
      </c>
      <c r="M328" s="27">
        <v>241.5258</v>
      </c>
      <c r="N328" s="27">
        <v>1.05263157894736</v>
      </c>
      <c r="O328" s="27">
        <v>724.577399999999</v>
      </c>
      <c r="P328" s="96">
        <f t="shared" si="1"/>
        <v>728</v>
      </c>
      <c r="Q328" s="40">
        <f t="shared" si="2"/>
        <v>60.66666667</v>
      </c>
      <c r="R328" s="40">
        <f t="shared" si="3"/>
        <v>2.184</v>
      </c>
      <c r="S328" s="97">
        <v>0.0</v>
      </c>
      <c r="T328" s="98">
        <f t="shared" si="4"/>
        <v>2.184</v>
      </c>
      <c r="U328" s="98">
        <f t="shared" si="5"/>
        <v>0.182</v>
      </c>
      <c r="V328" s="98">
        <f t="shared" si="6"/>
        <v>2.184</v>
      </c>
      <c r="W328" s="98">
        <f t="shared" si="7"/>
        <v>2.184</v>
      </c>
      <c r="Y328" s="27">
        <v>0.0</v>
      </c>
    </row>
    <row r="329" ht="15.75" customHeight="1">
      <c r="A329" s="27" t="s">
        <v>26</v>
      </c>
      <c r="B329" s="27" t="s">
        <v>22</v>
      </c>
      <c r="C329" s="27" t="s">
        <v>58</v>
      </c>
      <c r="D329" s="27">
        <v>7235.0</v>
      </c>
      <c r="E329" s="27" t="s">
        <v>334</v>
      </c>
      <c r="F329" s="27">
        <v>1.0</v>
      </c>
      <c r="G329" s="27">
        <v>3.06</v>
      </c>
      <c r="H329" s="27">
        <v>0.9</v>
      </c>
      <c r="I329" s="27">
        <v>10.0</v>
      </c>
      <c r="J329" s="27">
        <v>10.0</v>
      </c>
      <c r="K329" s="27">
        <v>12.0</v>
      </c>
      <c r="L329" s="27">
        <v>3.6</v>
      </c>
      <c r="M329" s="27">
        <v>221.391</v>
      </c>
      <c r="N329" s="27">
        <v>1.11111111111111</v>
      </c>
      <c r="O329" s="27">
        <v>221.391</v>
      </c>
      <c r="P329" s="96">
        <f t="shared" si="1"/>
        <v>230</v>
      </c>
      <c r="Q329" s="40">
        <f t="shared" si="2"/>
        <v>19.16666667</v>
      </c>
      <c r="R329" s="40">
        <f t="shared" si="3"/>
        <v>0.828</v>
      </c>
      <c r="S329" s="97">
        <v>0.0</v>
      </c>
      <c r="T329" s="98">
        <f t="shared" si="4"/>
        <v>0.828</v>
      </c>
      <c r="U329" s="98">
        <f t="shared" si="5"/>
        <v>0.069</v>
      </c>
      <c r="V329" s="98">
        <f t="shared" si="6"/>
        <v>0.828</v>
      </c>
      <c r="W329" s="98">
        <f t="shared" si="7"/>
        <v>0.828</v>
      </c>
      <c r="Y329" s="27">
        <v>3.0</v>
      </c>
    </row>
    <row r="330" ht="15.75" customHeight="1">
      <c r="A330" s="27" t="s">
        <v>26</v>
      </c>
      <c r="B330" s="27" t="s">
        <v>22</v>
      </c>
      <c r="C330" s="27" t="s">
        <v>59</v>
      </c>
      <c r="D330" s="27">
        <v>12295.0</v>
      </c>
      <c r="E330" s="27" t="s">
        <v>11</v>
      </c>
      <c r="F330" s="27">
        <v>1.0</v>
      </c>
      <c r="G330" s="27">
        <v>3.08</v>
      </c>
      <c r="H330" s="27">
        <v>0.9</v>
      </c>
      <c r="I330" s="27">
        <v>10.0</v>
      </c>
      <c r="J330" s="27">
        <v>10.0</v>
      </c>
      <c r="K330" s="27">
        <v>12.0</v>
      </c>
      <c r="L330" s="27">
        <v>4.4</v>
      </c>
      <c r="M330" s="27">
        <v>378.686</v>
      </c>
      <c r="N330" s="27">
        <v>1.11111111111111</v>
      </c>
      <c r="O330" s="27">
        <v>378.686</v>
      </c>
      <c r="P330" s="96">
        <f t="shared" si="1"/>
        <v>380</v>
      </c>
      <c r="Q330" s="40">
        <f t="shared" si="2"/>
        <v>31.66666667</v>
      </c>
      <c r="R330" s="40">
        <f t="shared" si="3"/>
        <v>1.672</v>
      </c>
      <c r="S330" s="97">
        <v>0.0</v>
      </c>
      <c r="T330" s="98">
        <f t="shared" si="4"/>
        <v>1.672</v>
      </c>
      <c r="U330" s="98">
        <f t="shared" si="5"/>
        <v>0.1393333333</v>
      </c>
      <c r="V330" s="98">
        <f t="shared" si="6"/>
        <v>1.672</v>
      </c>
      <c r="W330" s="98">
        <f t="shared" si="7"/>
        <v>1.672</v>
      </c>
      <c r="Y330" s="27">
        <v>0.0</v>
      </c>
    </row>
    <row r="331" ht="15.75" customHeight="1">
      <c r="A331" s="27" t="s">
        <v>26</v>
      </c>
      <c r="B331" s="27" t="s">
        <v>22</v>
      </c>
      <c r="C331" s="27" t="s">
        <v>60</v>
      </c>
      <c r="D331" s="27">
        <v>1437.0</v>
      </c>
      <c r="E331" s="27" t="s">
        <v>21</v>
      </c>
      <c r="F331" s="27">
        <v>2.0</v>
      </c>
      <c r="G331" s="27">
        <v>1.26</v>
      </c>
      <c r="H331" s="27">
        <v>0.9</v>
      </c>
      <c r="I331" s="27">
        <v>1.0</v>
      </c>
      <c r="J331" s="27">
        <v>5.0</v>
      </c>
      <c r="K331" s="27">
        <v>12.0</v>
      </c>
      <c r="L331" s="27">
        <v>15.0</v>
      </c>
      <c r="M331" s="27">
        <v>18.1062</v>
      </c>
      <c r="N331" s="27">
        <v>1.05263157894736</v>
      </c>
      <c r="O331" s="27">
        <v>34.3064842105263</v>
      </c>
      <c r="P331" s="96">
        <f t="shared" si="1"/>
        <v>35</v>
      </c>
      <c r="Q331" s="40">
        <f t="shared" si="2"/>
        <v>2.916666667</v>
      </c>
      <c r="R331" s="40">
        <f t="shared" si="3"/>
        <v>0.525</v>
      </c>
      <c r="S331" s="97">
        <v>0.0</v>
      </c>
      <c r="T331" s="98">
        <f t="shared" si="4"/>
        <v>0.525</v>
      </c>
      <c r="U331" s="98">
        <f t="shared" si="5"/>
        <v>0.04375</v>
      </c>
      <c r="V331" s="98">
        <f t="shared" si="6"/>
        <v>0.525</v>
      </c>
      <c r="W331" s="98">
        <f t="shared" si="7"/>
        <v>0.525</v>
      </c>
      <c r="Y331" s="27">
        <v>0.0</v>
      </c>
    </row>
    <row r="332" ht="15.75" customHeight="1">
      <c r="A332" s="27" t="s">
        <v>26</v>
      </c>
      <c r="B332" s="27" t="s">
        <v>22</v>
      </c>
      <c r="C332" s="27" t="s">
        <v>61</v>
      </c>
      <c r="D332" s="27">
        <v>207969.0</v>
      </c>
      <c r="E332" s="27" t="s">
        <v>12</v>
      </c>
      <c r="F332" s="27">
        <v>1.0</v>
      </c>
      <c r="G332" s="27">
        <v>3.08</v>
      </c>
      <c r="H332" s="27">
        <v>1.0</v>
      </c>
      <c r="I332" s="27">
        <v>20.0</v>
      </c>
      <c r="J332" s="27">
        <v>50.0</v>
      </c>
      <c r="K332" s="27">
        <v>12.0</v>
      </c>
      <c r="L332" s="27">
        <v>1.2</v>
      </c>
      <c r="M332" s="27">
        <v>6405.4452</v>
      </c>
      <c r="N332" s="27">
        <v>2.0</v>
      </c>
      <c r="O332" s="27">
        <v>12810.8904</v>
      </c>
      <c r="P332" s="96">
        <f t="shared" si="1"/>
        <v>12820</v>
      </c>
      <c r="Q332" s="40">
        <f t="shared" si="2"/>
        <v>1068.333333</v>
      </c>
      <c r="R332" s="40">
        <f t="shared" si="3"/>
        <v>15.384</v>
      </c>
      <c r="S332" s="97">
        <v>0.0</v>
      </c>
      <c r="T332" s="98">
        <f t="shared" si="4"/>
        <v>15.384</v>
      </c>
      <c r="U332" s="98">
        <f t="shared" si="5"/>
        <v>1.282</v>
      </c>
      <c r="V332" s="98">
        <f t="shared" si="6"/>
        <v>15.384</v>
      </c>
      <c r="W332" s="98">
        <f t="shared" si="7"/>
        <v>15.384</v>
      </c>
      <c r="Y332" s="27">
        <v>0.7</v>
      </c>
    </row>
    <row r="333" ht="15.75" customHeight="1">
      <c r="A333" s="27" t="s">
        <v>26</v>
      </c>
      <c r="B333" s="27" t="s">
        <v>10</v>
      </c>
      <c r="C333" s="27" t="s">
        <v>62</v>
      </c>
      <c r="D333" s="27">
        <v>6763.0</v>
      </c>
      <c r="E333" s="27" t="s">
        <v>14</v>
      </c>
      <c r="F333" s="27">
        <v>3.0</v>
      </c>
      <c r="G333" s="27">
        <v>3.06</v>
      </c>
      <c r="H333" s="27">
        <v>0.95</v>
      </c>
      <c r="I333" s="27">
        <v>10.0</v>
      </c>
      <c r="J333" s="27">
        <v>10.0</v>
      </c>
      <c r="K333" s="27">
        <v>12.0</v>
      </c>
      <c r="L333" s="27">
        <v>7.8</v>
      </c>
      <c r="M333" s="27">
        <v>206.9478</v>
      </c>
      <c r="N333" s="27">
        <v>1.11111111111111</v>
      </c>
      <c r="O333" s="27">
        <v>655.3347</v>
      </c>
      <c r="P333" s="96">
        <f t="shared" si="1"/>
        <v>660</v>
      </c>
      <c r="Q333" s="40">
        <f t="shared" si="2"/>
        <v>55</v>
      </c>
      <c r="R333" s="40">
        <f t="shared" si="3"/>
        <v>5.148</v>
      </c>
      <c r="S333" s="97">
        <v>0.0</v>
      </c>
      <c r="T333" s="98">
        <f t="shared" si="4"/>
        <v>5.148</v>
      </c>
      <c r="U333" s="98">
        <f t="shared" si="5"/>
        <v>0.429</v>
      </c>
      <c r="V333" s="98">
        <f t="shared" si="6"/>
        <v>5.148</v>
      </c>
      <c r="W333" s="98">
        <f t="shared" si="7"/>
        <v>5.148</v>
      </c>
      <c r="Y333" s="27">
        <v>0.0</v>
      </c>
    </row>
    <row r="334" ht="15.75" customHeight="1">
      <c r="A334" s="27" t="s">
        <v>26</v>
      </c>
      <c r="B334" s="27" t="s">
        <v>10</v>
      </c>
      <c r="C334" s="27" t="s">
        <v>63</v>
      </c>
      <c r="D334" s="27">
        <v>4624.0</v>
      </c>
      <c r="E334" s="27" t="s">
        <v>330</v>
      </c>
      <c r="F334" s="27">
        <v>1.0</v>
      </c>
      <c r="G334" s="27">
        <v>3.06</v>
      </c>
      <c r="H334" s="27">
        <v>0.95</v>
      </c>
      <c r="I334" s="27">
        <v>5.0</v>
      </c>
      <c r="J334" s="27">
        <v>5.0</v>
      </c>
      <c r="K334" s="27">
        <v>12.0</v>
      </c>
      <c r="L334" s="27">
        <v>4.4</v>
      </c>
      <c r="M334" s="27">
        <v>141.4944</v>
      </c>
      <c r="N334" s="27">
        <v>1.05263157894736</v>
      </c>
      <c r="O334" s="27">
        <v>141.494399999999</v>
      </c>
      <c r="P334" s="96">
        <f t="shared" si="1"/>
        <v>145</v>
      </c>
      <c r="Q334" s="40">
        <f t="shared" si="2"/>
        <v>12.08333333</v>
      </c>
      <c r="R334" s="40">
        <f t="shared" si="3"/>
        <v>0.638</v>
      </c>
      <c r="S334" s="97">
        <v>0.0</v>
      </c>
      <c r="T334" s="98">
        <f t="shared" si="4"/>
        <v>0.638</v>
      </c>
      <c r="U334" s="98">
        <f t="shared" si="5"/>
        <v>0.05316666667</v>
      </c>
      <c r="V334" s="98">
        <f t="shared" si="6"/>
        <v>0.638</v>
      </c>
      <c r="W334" s="98">
        <f t="shared" si="7"/>
        <v>0.638</v>
      </c>
      <c r="Y334" s="27">
        <v>0.0</v>
      </c>
    </row>
    <row r="335" ht="15.75" customHeight="1">
      <c r="A335" s="27" t="s">
        <v>26</v>
      </c>
      <c r="B335" s="27" t="s">
        <v>10</v>
      </c>
      <c r="C335" s="27" t="s">
        <v>64</v>
      </c>
      <c r="D335" s="27">
        <v>4627.0</v>
      </c>
      <c r="E335" s="27" t="s">
        <v>331</v>
      </c>
      <c r="F335" s="27">
        <v>2.0</v>
      </c>
      <c r="G335" s="27">
        <v>3.06</v>
      </c>
      <c r="H335" s="27">
        <v>0.9</v>
      </c>
      <c r="I335" s="27">
        <v>10.0</v>
      </c>
      <c r="J335" s="27">
        <v>25.0</v>
      </c>
      <c r="K335" s="27">
        <v>12.0</v>
      </c>
      <c r="L335" s="27">
        <v>5.2</v>
      </c>
      <c r="M335" s="27">
        <v>141.5862</v>
      </c>
      <c r="N335" s="27">
        <v>1.33333333333333</v>
      </c>
      <c r="O335" s="27">
        <v>339.80688</v>
      </c>
      <c r="P335" s="96">
        <f t="shared" si="1"/>
        <v>340</v>
      </c>
      <c r="Q335" s="40">
        <f t="shared" si="2"/>
        <v>28.33333333</v>
      </c>
      <c r="R335" s="40">
        <f t="shared" si="3"/>
        <v>1.768</v>
      </c>
      <c r="S335" s="97">
        <v>0.0</v>
      </c>
      <c r="T335" s="98">
        <f t="shared" si="4"/>
        <v>1.768</v>
      </c>
      <c r="U335" s="98">
        <f t="shared" si="5"/>
        <v>0.1473333333</v>
      </c>
      <c r="V335" s="98">
        <f t="shared" si="6"/>
        <v>1.768</v>
      </c>
      <c r="W335" s="98">
        <f t="shared" si="7"/>
        <v>1.768</v>
      </c>
      <c r="Y335" s="27">
        <v>7.0</v>
      </c>
    </row>
    <row r="336" ht="15.75" customHeight="1">
      <c r="A336" s="27" t="s">
        <v>26</v>
      </c>
      <c r="B336" s="27" t="s">
        <v>10</v>
      </c>
      <c r="C336" s="27" t="s">
        <v>65</v>
      </c>
      <c r="D336" s="27">
        <v>3526.0</v>
      </c>
      <c r="E336" s="27" t="s">
        <v>332</v>
      </c>
      <c r="F336" s="27">
        <v>2.0</v>
      </c>
      <c r="G336" s="27">
        <v>3.06</v>
      </c>
      <c r="H336" s="27">
        <v>0.95</v>
      </c>
      <c r="I336" s="27">
        <v>1.0</v>
      </c>
      <c r="J336" s="27">
        <v>5.0</v>
      </c>
      <c r="K336" s="27">
        <v>12.0</v>
      </c>
      <c r="L336" s="27">
        <v>17.1</v>
      </c>
      <c r="M336" s="27">
        <v>107.8956</v>
      </c>
      <c r="N336" s="27">
        <v>1.05263157894736</v>
      </c>
      <c r="O336" s="27">
        <v>215.791199999999</v>
      </c>
      <c r="P336" s="96">
        <f t="shared" si="1"/>
        <v>216</v>
      </c>
      <c r="Q336" s="40">
        <f t="shared" si="2"/>
        <v>18</v>
      </c>
      <c r="R336" s="40">
        <f t="shared" si="3"/>
        <v>3.6936</v>
      </c>
      <c r="S336" s="97">
        <v>0.0</v>
      </c>
      <c r="T336" s="98">
        <f t="shared" si="4"/>
        <v>3.6936</v>
      </c>
      <c r="U336" s="98">
        <f t="shared" si="5"/>
        <v>0.3078</v>
      </c>
      <c r="V336" s="98">
        <f t="shared" si="6"/>
        <v>3.6936</v>
      </c>
      <c r="W336" s="98">
        <f t="shared" si="7"/>
        <v>3.6936</v>
      </c>
      <c r="Y336" s="27">
        <v>0.0</v>
      </c>
    </row>
    <row r="337" ht="15.75" customHeight="1">
      <c r="A337" s="27" t="s">
        <v>26</v>
      </c>
      <c r="B337" s="27" t="s">
        <v>10</v>
      </c>
      <c r="C337" s="27" t="s">
        <v>66</v>
      </c>
      <c r="D337" s="27">
        <v>3565.0</v>
      </c>
      <c r="E337" s="27" t="s">
        <v>20</v>
      </c>
      <c r="F337" s="27">
        <v>2.0</v>
      </c>
      <c r="G337" s="27">
        <v>3.06</v>
      </c>
      <c r="H337" s="27">
        <v>0.9</v>
      </c>
      <c r="I337" s="27">
        <v>10.0</v>
      </c>
      <c r="J337" s="27">
        <v>25.0</v>
      </c>
      <c r="K337" s="27">
        <v>12.0</v>
      </c>
      <c r="L337" s="27">
        <v>3.0</v>
      </c>
      <c r="M337" s="27">
        <v>109.089</v>
      </c>
      <c r="N337" s="27">
        <v>1.33333333333333</v>
      </c>
      <c r="O337" s="27">
        <v>261.8136</v>
      </c>
      <c r="P337" s="96">
        <f t="shared" si="1"/>
        <v>270</v>
      </c>
      <c r="Q337" s="40">
        <f t="shared" si="2"/>
        <v>22.5</v>
      </c>
      <c r="R337" s="40">
        <f t="shared" si="3"/>
        <v>0.81</v>
      </c>
      <c r="S337" s="97">
        <v>0.0</v>
      </c>
      <c r="T337" s="98">
        <f t="shared" si="4"/>
        <v>0.81</v>
      </c>
      <c r="U337" s="98">
        <f t="shared" si="5"/>
        <v>0.0675</v>
      </c>
      <c r="V337" s="98">
        <f t="shared" si="6"/>
        <v>0.81</v>
      </c>
      <c r="W337" s="98">
        <f t="shared" si="7"/>
        <v>0.81</v>
      </c>
      <c r="Y337" s="27">
        <v>0.0</v>
      </c>
    </row>
    <row r="338" ht="15.75" customHeight="1">
      <c r="A338" s="27" t="s">
        <v>26</v>
      </c>
      <c r="B338" s="27" t="s">
        <v>10</v>
      </c>
      <c r="C338" s="27" t="s">
        <v>67</v>
      </c>
      <c r="D338" s="27">
        <v>3617.0</v>
      </c>
      <c r="E338" s="27" t="s">
        <v>333</v>
      </c>
      <c r="F338" s="27">
        <v>4.0</v>
      </c>
      <c r="G338" s="27">
        <v>3.06</v>
      </c>
      <c r="H338" s="27">
        <v>0.97</v>
      </c>
      <c r="I338" s="27">
        <v>10.0</v>
      </c>
      <c r="J338" s="27">
        <v>10.0</v>
      </c>
      <c r="K338" s="27">
        <v>12.0</v>
      </c>
      <c r="L338" s="27">
        <v>1.0</v>
      </c>
      <c r="M338" s="27">
        <v>110.6802</v>
      </c>
      <c r="N338" s="27">
        <v>1.11111111111111</v>
      </c>
      <c r="O338" s="27">
        <v>477.15464</v>
      </c>
      <c r="P338" s="96">
        <f t="shared" si="1"/>
        <v>480</v>
      </c>
      <c r="Q338" s="40">
        <f t="shared" si="2"/>
        <v>40</v>
      </c>
      <c r="R338" s="40">
        <f t="shared" si="3"/>
        <v>0.48</v>
      </c>
      <c r="S338" s="97">
        <v>0.0</v>
      </c>
      <c r="T338" s="98">
        <f t="shared" si="4"/>
        <v>0.48</v>
      </c>
      <c r="U338" s="98">
        <f t="shared" si="5"/>
        <v>0.04</v>
      </c>
      <c r="V338" s="98">
        <f t="shared" si="6"/>
        <v>0.48</v>
      </c>
      <c r="W338" s="98">
        <f t="shared" si="7"/>
        <v>0.48</v>
      </c>
      <c r="Y338" s="27">
        <v>0.0</v>
      </c>
    </row>
    <row r="339" ht="15.75" customHeight="1">
      <c r="A339" s="27" t="s">
        <v>26</v>
      </c>
      <c r="B339" s="27" t="s">
        <v>10</v>
      </c>
      <c r="C339" s="27" t="s">
        <v>68</v>
      </c>
      <c r="D339" s="27">
        <v>2009.0</v>
      </c>
      <c r="E339" s="27" t="s">
        <v>15</v>
      </c>
      <c r="F339" s="27">
        <v>3.0</v>
      </c>
      <c r="G339" s="27">
        <v>3.06</v>
      </c>
      <c r="H339" s="27">
        <v>0.95</v>
      </c>
      <c r="I339" s="27">
        <v>4.0</v>
      </c>
      <c r="J339" s="27">
        <v>5.0</v>
      </c>
      <c r="K339" s="27">
        <v>12.0</v>
      </c>
      <c r="L339" s="27">
        <v>3.0</v>
      </c>
      <c r="M339" s="27">
        <v>61.4754</v>
      </c>
      <c r="N339" s="27">
        <v>1.05263157894736</v>
      </c>
      <c r="O339" s="27">
        <v>184.426199999999</v>
      </c>
      <c r="P339" s="96">
        <f t="shared" si="1"/>
        <v>188</v>
      </c>
      <c r="Q339" s="40">
        <f t="shared" si="2"/>
        <v>15.66666667</v>
      </c>
      <c r="R339" s="40">
        <f t="shared" si="3"/>
        <v>0.564</v>
      </c>
      <c r="S339" s="97">
        <v>0.0</v>
      </c>
      <c r="T339" s="98">
        <f t="shared" si="4"/>
        <v>0.564</v>
      </c>
      <c r="U339" s="98">
        <f t="shared" si="5"/>
        <v>0.047</v>
      </c>
      <c r="V339" s="98">
        <f t="shared" si="6"/>
        <v>0.564</v>
      </c>
      <c r="W339" s="98">
        <f t="shared" si="7"/>
        <v>0.564</v>
      </c>
      <c r="Y339" s="27">
        <v>0.0</v>
      </c>
    </row>
    <row r="340" ht="15.75" customHeight="1">
      <c r="A340" s="27" t="s">
        <v>26</v>
      </c>
      <c r="B340" s="27" t="s">
        <v>10</v>
      </c>
      <c r="C340" s="27" t="s">
        <v>69</v>
      </c>
      <c r="D340" s="27">
        <v>4313.0</v>
      </c>
      <c r="E340" s="27" t="s">
        <v>334</v>
      </c>
      <c r="F340" s="27">
        <v>1.0</v>
      </c>
      <c r="G340" s="27">
        <v>3.06</v>
      </c>
      <c r="H340" s="27">
        <v>0.9</v>
      </c>
      <c r="I340" s="27">
        <v>10.0</v>
      </c>
      <c r="J340" s="27">
        <v>10.0</v>
      </c>
      <c r="K340" s="27">
        <v>12.0</v>
      </c>
      <c r="L340" s="27">
        <v>3.6</v>
      </c>
      <c r="M340" s="27">
        <v>131.9778</v>
      </c>
      <c r="N340" s="27">
        <v>1.11111111111111</v>
      </c>
      <c r="O340" s="27">
        <v>131.9778</v>
      </c>
      <c r="P340" s="96">
        <f t="shared" si="1"/>
        <v>140</v>
      </c>
      <c r="Q340" s="40">
        <f t="shared" si="2"/>
        <v>11.66666667</v>
      </c>
      <c r="R340" s="40">
        <f t="shared" si="3"/>
        <v>0.504</v>
      </c>
      <c r="S340" s="97">
        <v>0.0</v>
      </c>
      <c r="T340" s="98">
        <f t="shared" si="4"/>
        <v>0.504</v>
      </c>
      <c r="U340" s="98">
        <f t="shared" si="5"/>
        <v>0.042</v>
      </c>
      <c r="V340" s="98">
        <f t="shared" si="6"/>
        <v>0.504</v>
      </c>
      <c r="W340" s="98">
        <f t="shared" si="7"/>
        <v>0.504</v>
      </c>
      <c r="Y340" s="27">
        <v>3.0</v>
      </c>
    </row>
    <row r="341" ht="15.75" customHeight="1">
      <c r="A341" s="27" t="s">
        <v>26</v>
      </c>
      <c r="B341" s="27" t="s">
        <v>10</v>
      </c>
      <c r="C341" s="27" t="s">
        <v>70</v>
      </c>
      <c r="D341" s="27">
        <v>4657.0</v>
      </c>
      <c r="E341" s="27" t="s">
        <v>11</v>
      </c>
      <c r="F341" s="27">
        <v>1.0</v>
      </c>
      <c r="G341" s="27">
        <v>3.08</v>
      </c>
      <c r="H341" s="27">
        <v>0.9</v>
      </c>
      <c r="I341" s="27">
        <v>10.0</v>
      </c>
      <c r="J341" s="27">
        <v>10.0</v>
      </c>
      <c r="K341" s="27">
        <v>12.0</v>
      </c>
      <c r="L341" s="27">
        <v>4.4</v>
      </c>
      <c r="M341" s="27">
        <v>143.4356</v>
      </c>
      <c r="N341" s="27">
        <v>1.11111111111111</v>
      </c>
      <c r="O341" s="27">
        <v>143.4356</v>
      </c>
      <c r="P341" s="96">
        <f t="shared" si="1"/>
        <v>150</v>
      </c>
      <c r="Q341" s="40">
        <f t="shared" si="2"/>
        <v>12.5</v>
      </c>
      <c r="R341" s="40">
        <f t="shared" si="3"/>
        <v>0.66</v>
      </c>
      <c r="S341" s="97">
        <v>0.0</v>
      </c>
      <c r="T341" s="98">
        <f t="shared" si="4"/>
        <v>0.66</v>
      </c>
      <c r="U341" s="98">
        <f t="shared" si="5"/>
        <v>0.055</v>
      </c>
      <c r="V341" s="98">
        <f t="shared" si="6"/>
        <v>0.66</v>
      </c>
      <c r="W341" s="98">
        <f t="shared" si="7"/>
        <v>0.66</v>
      </c>
      <c r="Y341" s="27">
        <v>0.0</v>
      </c>
    </row>
    <row r="342" ht="15.75" customHeight="1">
      <c r="A342" s="27" t="s">
        <v>26</v>
      </c>
      <c r="B342" s="27" t="s">
        <v>10</v>
      </c>
      <c r="C342" s="27" t="s">
        <v>71</v>
      </c>
      <c r="D342" s="27">
        <v>17254.0</v>
      </c>
      <c r="E342" s="27" t="s">
        <v>21</v>
      </c>
      <c r="F342" s="27">
        <v>2.0</v>
      </c>
      <c r="G342" s="27">
        <v>1.26</v>
      </c>
      <c r="H342" s="27">
        <v>0.9</v>
      </c>
      <c r="I342" s="27">
        <v>1.0</v>
      </c>
      <c r="J342" s="27">
        <v>5.0</v>
      </c>
      <c r="K342" s="27">
        <v>12.0</v>
      </c>
      <c r="L342" s="27">
        <v>15.0</v>
      </c>
      <c r="M342" s="27">
        <v>217.4004</v>
      </c>
      <c r="N342" s="27">
        <v>1.05263157894736</v>
      </c>
      <c r="O342" s="27">
        <v>411.916547368421</v>
      </c>
      <c r="P342" s="96">
        <f t="shared" si="1"/>
        <v>412</v>
      </c>
      <c r="Q342" s="40">
        <f t="shared" si="2"/>
        <v>34.33333333</v>
      </c>
      <c r="R342" s="40">
        <f t="shared" si="3"/>
        <v>6.18</v>
      </c>
      <c r="S342" s="97">
        <v>0.0</v>
      </c>
      <c r="T342" s="98">
        <f t="shared" si="4"/>
        <v>6.18</v>
      </c>
      <c r="U342" s="98">
        <f t="shared" si="5"/>
        <v>0.515</v>
      </c>
      <c r="V342" s="98">
        <f t="shared" si="6"/>
        <v>6.18</v>
      </c>
      <c r="W342" s="98">
        <f t="shared" si="7"/>
        <v>6.18</v>
      </c>
      <c r="Y342" s="27">
        <v>0.0</v>
      </c>
    </row>
    <row r="343" ht="15.75" customHeight="1">
      <c r="A343" s="27" t="s">
        <v>26</v>
      </c>
      <c r="B343" s="27" t="s">
        <v>10</v>
      </c>
      <c r="C343" s="27" t="s">
        <v>72</v>
      </c>
      <c r="D343" s="27">
        <v>7575.0</v>
      </c>
      <c r="E343" s="27" t="s">
        <v>12</v>
      </c>
      <c r="F343" s="27">
        <v>1.0</v>
      </c>
      <c r="G343" s="27">
        <v>3.08</v>
      </c>
      <c r="H343" s="27">
        <v>1.0</v>
      </c>
      <c r="I343" s="27">
        <v>20.0</v>
      </c>
      <c r="J343" s="27">
        <v>50.0</v>
      </c>
      <c r="K343" s="27">
        <v>12.0</v>
      </c>
      <c r="L343" s="27">
        <v>1.2</v>
      </c>
      <c r="M343" s="27">
        <v>233.31</v>
      </c>
      <c r="N343" s="27">
        <v>2.0</v>
      </c>
      <c r="O343" s="27">
        <v>466.62</v>
      </c>
      <c r="P343" s="96">
        <f t="shared" si="1"/>
        <v>480</v>
      </c>
      <c r="Q343" s="40">
        <f t="shared" si="2"/>
        <v>40</v>
      </c>
      <c r="R343" s="40">
        <f t="shared" si="3"/>
        <v>0.576</v>
      </c>
      <c r="S343" s="97">
        <v>0.0</v>
      </c>
      <c r="T343" s="98">
        <f t="shared" si="4"/>
        <v>0.576</v>
      </c>
      <c r="U343" s="98">
        <f t="shared" si="5"/>
        <v>0.048</v>
      </c>
      <c r="V343" s="98">
        <f t="shared" si="6"/>
        <v>0.576</v>
      </c>
      <c r="W343" s="98">
        <f t="shared" si="7"/>
        <v>0.576</v>
      </c>
      <c r="Y343" s="27">
        <v>0.7</v>
      </c>
    </row>
    <row r="344" ht="15.75" customHeight="1">
      <c r="A344" s="27" t="s">
        <v>26</v>
      </c>
      <c r="B344" s="27" t="s">
        <v>10</v>
      </c>
      <c r="C344" s="27" t="s">
        <v>73</v>
      </c>
      <c r="D344" s="27">
        <v>5104.0</v>
      </c>
      <c r="E344" s="27" t="s">
        <v>14</v>
      </c>
      <c r="F344" s="27">
        <v>3.0</v>
      </c>
      <c r="G344" s="27">
        <v>3.06</v>
      </c>
      <c r="H344" s="27">
        <v>0.95</v>
      </c>
      <c r="I344" s="27">
        <v>10.0</v>
      </c>
      <c r="J344" s="27">
        <v>10.0</v>
      </c>
      <c r="K344" s="27">
        <v>12.0</v>
      </c>
      <c r="L344" s="27">
        <v>7.8</v>
      </c>
      <c r="M344" s="27">
        <v>156.1824</v>
      </c>
      <c r="N344" s="27">
        <v>1.11111111111111</v>
      </c>
      <c r="O344" s="27">
        <v>494.577599999999</v>
      </c>
      <c r="P344" s="96">
        <f t="shared" si="1"/>
        <v>500</v>
      </c>
      <c r="Q344" s="40">
        <f t="shared" si="2"/>
        <v>41.66666667</v>
      </c>
      <c r="R344" s="40">
        <f t="shared" si="3"/>
        <v>3.9</v>
      </c>
      <c r="S344" s="97">
        <v>0.0</v>
      </c>
      <c r="T344" s="98">
        <f t="shared" si="4"/>
        <v>3.9</v>
      </c>
      <c r="U344" s="98">
        <f t="shared" si="5"/>
        <v>0.325</v>
      </c>
      <c r="V344" s="98">
        <f t="shared" si="6"/>
        <v>3.9</v>
      </c>
      <c r="W344" s="98">
        <f t="shared" si="7"/>
        <v>3.9</v>
      </c>
      <c r="Y344" s="27">
        <v>0.0</v>
      </c>
    </row>
    <row r="345" ht="15.75" customHeight="1">
      <c r="A345" s="27" t="s">
        <v>26</v>
      </c>
      <c r="B345" s="27" t="s">
        <v>10</v>
      </c>
      <c r="C345" s="27" t="s">
        <v>74</v>
      </c>
      <c r="D345" s="27">
        <v>17991.0</v>
      </c>
      <c r="E345" s="27" t="s">
        <v>330</v>
      </c>
      <c r="F345" s="27">
        <v>1.0</v>
      </c>
      <c r="G345" s="27">
        <v>3.06</v>
      </c>
      <c r="H345" s="27">
        <v>0.95</v>
      </c>
      <c r="I345" s="27">
        <v>5.0</v>
      </c>
      <c r="J345" s="27">
        <v>5.0</v>
      </c>
      <c r="K345" s="27">
        <v>12.0</v>
      </c>
      <c r="L345" s="27">
        <v>4.4</v>
      </c>
      <c r="M345" s="27">
        <v>550.5246</v>
      </c>
      <c r="N345" s="27">
        <v>1.05263157894736</v>
      </c>
      <c r="O345" s="27">
        <v>550.524599999999</v>
      </c>
      <c r="P345" s="96">
        <f t="shared" si="1"/>
        <v>555</v>
      </c>
      <c r="Q345" s="40">
        <f t="shared" si="2"/>
        <v>46.25</v>
      </c>
      <c r="R345" s="40">
        <f t="shared" si="3"/>
        <v>2.442</v>
      </c>
      <c r="S345" s="97">
        <v>0.0</v>
      </c>
      <c r="T345" s="98">
        <f t="shared" si="4"/>
        <v>2.442</v>
      </c>
      <c r="U345" s="98">
        <f t="shared" si="5"/>
        <v>0.2035</v>
      </c>
      <c r="V345" s="98">
        <f t="shared" si="6"/>
        <v>2.442</v>
      </c>
      <c r="W345" s="98">
        <f t="shared" si="7"/>
        <v>2.442</v>
      </c>
      <c r="Y345" s="27">
        <v>0.0</v>
      </c>
    </row>
    <row r="346" ht="15.75" customHeight="1">
      <c r="A346" s="27" t="s">
        <v>26</v>
      </c>
      <c r="B346" s="27" t="s">
        <v>10</v>
      </c>
      <c r="C346" s="27" t="s">
        <v>75</v>
      </c>
      <c r="D346" s="27">
        <v>5760.0</v>
      </c>
      <c r="E346" s="27" t="s">
        <v>331</v>
      </c>
      <c r="F346" s="27">
        <v>2.0</v>
      </c>
      <c r="G346" s="27">
        <v>3.06</v>
      </c>
      <c r="H346" s="27">
        <v>0.9</v>
      </c>
      <c r="I346" s="27">
        <v>10.0</v>
      </c>
      <c r="J346" s="27">
        <v>25.0</v>
      </c>
      <c r="K346" s="27">
        <v>12.0</v>
      </c>
      <c r="L346" s="27">
        <v>5.2</v>
      </c>
      <c r="M346" s="27">
        <v>176.255999999999</v>
      </c>
      <c r="N346" s="27">
        <v>1.33333333333333</v>
      </c>
      <c r="O346" s="27">
        <v>423.014399999999</v>
      </c>
      <c r="P346" s="96">
        <f t="shared" si="1"/>
        <v>430</v>
      </c>
      <c r="Q346" s="40">
        <f t="shared" si="2"/>
        <v>35.83333333</v>
      </c>
      <c r="R346" s="40">
        <f t="shared" si="3"/>
        <v>2.236</v>
      </c>
      <c r="S346" s="97">
        <v>0.0</v>
      </c>
      <c r="T346" s="98">
        <f t="shared" si="4"/>
        <v>2.236</v>
      </c>
      <c r="U346" s="98">
        <f t="shared" si="5"/>
        <v>0.1863333333</v>
      </c>
      <c r="V346" s="98">
        <f t="shared" si="6"/>
        <v>2.236</v>
      </c>
      <c r="W346" s="98">
        <f t="shared" si="7"/>
        <v>2.236</v>
      </c>
      <c r="Y346" s="27">
        <v>7.0</v>
      </c>
    </row>
    <row r="347" ht="15.75" customHeight="1">
      <c r="A347" s="27" t="s">
        <v>26</v>
      </c>
      <c r="B347" s="27" t="s">
        <v>10</v>
      </c>
      <c r="C347" s="27" t="s">
        <v>76</v>
      </c>
      <c r="D347" s="27">
        <v>3134.0</v>
      </c>
      <c r="E347" s="27" t="s">
        <v>332</v>
      </c>
      <c r="F347" s="27">
        <v>2.0</v>
      </c>
      <c r="G347" s="27">
        <v>3.06</v>
      </c>
      <c r="H347" s="27">
        <v>0.95</v>
      </c>
      <c r="I347" s="27">
        <v>1.0</v>
      </c>
      <c r="J347" s="27">
        <v>5.0</v>
      </c>
      <c r="K347" s="27">
        <v>12.0</v>
      </c>
      <c r="L347" s="27">
        <v>17.1</v>
      </c>
      <c r="M347" s="27">
        <v>95.9004</v>
      </c>
      <c r="N347" s="27">
        <v>1.05263157894736</v>
      </c>
      <c r="O347" s="27">
        <v>191.800799999999</v>
      </c>
      <c r="P347" s="96">
        <f t="shared" si="1"/>
        <v>192</v>
      </c>
      <c r="Q347" s="40">
        <f t="shared" si="2"/>
        <v>16</v>
      </c>
      <c r="R347" s="40">
        <f t="shared" si="3"/>
        <v>3.2832</v>
      </c>
      <c r="S347" s="97">
        <v>0.0</v>
      </c>
      <c r="T347" s="98">
        <f t="shared" si="4"/>
        <v>3.2832</v>
      </c>
      <c r="U347" s="98">
        <f t="shared" si="5"/>
        <v>0.2736</v>
      </c>
      <c r="V347" s="98">
        <f t="shared" si="6"/>
        <v>3.2832</v>
      </c>
      <c r="W347" s="98">
        <f t="shared" si="7"/>
        <v>3.2832</v>
      </c>
      <c r="Y347" s="27">
        <v>0.0</v>
      </c>
    </row>
    <row r="348" ht="15.75" customHeight="1">
      <c r="A348" s="27" t="s">
        <v>26</v>
      </c>
      <c r="B348" s="27" t="s">
        <v>10</v>
      </c>
      <c r="C348" s="27" t="s">
        <v>77</v>
      </c>
      <c r="D348" s="27">
        <v>7437.0</v>
      </c>
      <c r="E348" s="27" t="s">
        <v>20</v>
      </c>
      <c r="F348" s="27">
        <v>2.0</v>
      </c>
      <c r="G348" s="27">
        <v>3.06</v>
      </c>
      <c r="H348" s="27">
        <v>0.9</v>
      </c>
      <c r="I348" s="27">
        <v>10.0</v>
      </c>
      <c r="J348" s="27">
        <v>25.0</v>
      </c>
      <c r="K348" s="27">
        <v>12.0</v>
      </c>
      <c r="L348" s="27">
        <v>3.0</v>
      </c>
      <c r="M348" s="27">
        <v>227.5722</v>
      </c>
      <c r="N348" s="27">
        <v>1.33333333333333</v>
      </c>
      <c r="O348" s="27">
        <v>546.17328</v>
      </c>
      <c r="P348" s="96">
        <f t="shared" si="1"/>
        <v>550</v>
      </c>
      <c r="Q348" s="40">
        <f t="shared" si="2"/>
        <v>45.83333333</v>
      </c>
      <c r="R348" s="40">
        <f t="shared" si="3"/>
        <v>1.65</v>
      </c>
      <c r="S348" s="97">
        <v>0.0</v>
      </c>
      <c r="T348" s="98">
        <f t="shared" si="4"/>
        <v>1.65</v>
      </c>
      <c r="U348" s="98">
        <f t="shared" si="5"/>
        <v>0.1375</v>
      </c>
      <c r="V348" s="98">
        <f t="shared" si="6"/>
        <v>1.65</v>
      </c>
      <c r="W348" s="98">
        <f t="shared" si="7"/>
        <v>1.65</v>
      </c>
      <c r="Y348" s="27">
        <v>0.0</v>
      </c>
    </row>
    <row r="349" ht="15.75" customHeight="1">
      <c r="A349" s="27" t="s">
        <v>26</v>
      </c>
      <c r="B349" s="27" t="s">
        <v>10</v>
      </c>
      <c r="C349" s="27" t="s">
        <v>78</v>
      </c>
      <c r="D349" s="27">
        <v>5013.0</v>
      </c>
      <c r="E349" s="27" t="s">
        <v>333</v>
      </c>
      <c r="F349" s="27">
        <v>4.0</v>
      </c>
      <c r="G349" s="27">
        <v>3.06</v>
      </c>
      <c r="H349" s="27">
        <v>0.97</v>
      </c>
      <c r="I349" s="27">
        <v>10.0</v>
      </c>
      <c r="J349" s="27">
        <v>10.0</v>
      </c>
      <c r="K349" s="27">
        <v>12.0</v>
      </c>
      <c r="L349" s="27">
        <v>1.0</v>
      </c>
      <c r="M349" s="27">
        <v>153.3978</v>
      </c>
      <c r="N349" s="27">
        <v>1.11111111111111</v>
      </c>
      <c r="O349" s="27">
        <v>661.31496</v>
      </c>
      <c r="P349" s="96">
        <f t="shared" si="1"/>
        <v>670</v>
      </c>
      <c r="Q349" s="40">
        <f t="shared" si="2"/>
        <v>55.83333333</v>
      </c>
      <c r="R349" s="40">
        <f t="shared" si="3"/>
        <v>0.67</v>
      </c>
      <c r="S349" s="97">
        <v>0.0</v>
      </c>
      <c r="T349" s="98">
        <f t="shared" si="4"/>
        <v>0.67</v>
      </c>
      <c r="U349" s="98">
        <f t="shared" si="5"/>
        <v>0.05583333333</v>
      </c>
      <c r="V349" s="98">
        <f t="shared" si="6"/>
        <v>0.67</v>
      </c>
      <c r="W349" s="98">
        <f t="shared" si="7"/>
        <v>0.67</v>
      </c>
      <c r="Y349" s="27">
        <v>0.0</v>
      </c>
    </row>
    <row r="350" ht="15.75" customHeight="1">
      <c r="A350" s="27" t="s">
        <v>26</v>
      </c>
      <c r="B350" s="27" t="s">
        <v>10</v>
      </c>
      <c r="C350" s="27" t="s">
        <v>79</v>
      </c>
      <c r="D350" s="27">
        <v>7192.0</v>
      </c>
      <c r="E350" s="27" t="s">
        <v>15</v>
      </c>
      <c r="F350" s="27">
        <v>3.0</v>
      </c>
      <c r="G350" s="27">
        <v>3.06</v>
      </c>
      <c r="H350" s="27">
        <v>0.95</v>
      </c>
      <c r="I350" s="27">
        <v>4.0</v>
      </c>
      <c r="J350" s="27">
        <v>5.0</v>
      </c>
      <c r="K350" s="27">
        <v>12.0</v>
      </c>
      <c r="L350" s="27">
        <v>3.0</v>
      </c>
      <c r="M350" s="27">
        <v>220.0752</v>
      </c>
      <c r="N350" s="27">
        <v>1.05263157894736</v>
      </c>
      <c r="O350" s="27">
        <v>660.225599999999</v>
      </c>
      <c r="P350" s="96">
        <f t="shared" si="1"/>
        <v>664</v>
      </c>
      <c r="Q350" s="40">
        <f t="shared" si="2"/>
        <v>55.33333333</v>
      </c>
      <c r="R350" s="40">
        <f t="shared" si="3"/>
        <v>1.992</v>
      </c>
      <c r="S350" s="97">
        <v>0.0</v>
      </c>
      <c r="T350" s="98">
        <f t="shared" si="4"/>
        <v>1.992</v>
      </c>
      <c r="U350" s="98">
        <f t="shared" si="5"/>
        <v>0.166</v>
      </c>
      <c r="V350" s="98">
        <f t="shared" si="6"/>
        <v>1.992</v>
      </c>
      <c r="W350" s="98">
        <f t="shared" si="7"/>
        <v>1.992</v>
      </c>
      <c r="Y350" s="27">
        <v>0.0</v>
      </c>
    </row>
    <row r="351" ht="15.75" customHeight="1">
      <c r="A351" s="27" t="s">
        <v>26</v>
      </c>
      <c r="B351" s="27" t="s">
        <v>10</v>
      </c>
      <c r="C351" s="27" t="s">
        <v>80</v>
      </c>
      <c r="D351" s="27">
        <v>4393.0</v>
      </c>
      <c r="E351" s="27" t="s">
        <v>334</v>
      </c>
      <c r="F351" s="27">
        <v>1.0</v>
      </c>
      <c r="G351" s="27">
        <v>3.06</v>
      </c>
      <c r="H351" s="27">
        <v>0.9</v>
      </c>
      <c r="I351" s="27">
        <v>10.0</v>
      </c>
      <c r="J351" s="27">
        <v>10.0</v>
      </c>
      <c r="K351" s="27">
        <v>12.0</v>
      </c>
      <c r="L351" s="27">
        <v>3.6</v>
      </c>
      <c r="M351" s="27">
        <v>134.4258</v>
      </c>
      <c r="N351" s="27">
        <v>1.11111111111111</v>
      </c>
      <c r="O351" s="27">
        <v>134.4258</v>
      </c>
      <c r="P351" s="96">
        <f t="shared" si="1"/>
        <v>140</v>
      </c>
      <c r="Q351" s="40">
        <f t="shared" si="2"/>
        <v>11.66666667</v>
      </c>
      <c r="R351" s="40">
        <f t="shared" si="3"/>
        <v>0.504</v>
      </c>
      <c r="S351" s="97">
        <v>0.0</v>
      </c>
      <c r="T351" s="98">
        <f t="shared" si="4"/>
        <v>0.504</v>
      </c>
      <c r="U351" s="98">
        <f t="shared" si="5"/>
        <v>0.042</v>
      </c>
      <c r="V351" s="98">
        <f t="shared" si="6"/>
        <v>0.504</v>
      </c>
      <c r="W351" s="98">
        <f t="shared" si="7"/>
        <v>0.504</v>
      </c>
      <c r="Y351" s="27">
        <v>3.0</v>
      </c>
    </row>
    <row r="352" ht="15.75" customHeight="1">
      <c r="A352" s="27" t="s">
        <v>26</v>
      </c>
      <c r="B352" s="27" t="s">
        <v>10</v>
      </c>
      <c r="C352" s="27" t="s">
        <v>81</v>
      </c>
      <c r="D352" s="27">
        <v>2565.0</v>
      </c>
      <c r="E352" s="27" t="s">
        <v>11</v>
      </c>
      <c r="F352" s="27">
        <v>1.0</v>
      </c>
      <c r="G352" s="27">
        <v>3.08</v>
      </c>
      <c r="H352" s="27">
        <v>0.9</v>
      </c>
      <c r="I352" s="27">
        <v>10.0</v>
      </c>
      <c r="J352" s="27">
        <v>10.0</v>
      </c>
      <c r="K352" s="27">
        <v>12.0</v>
      </c>
      <c r="L352" s="27">
        <v>4.4</v>
      </c>
      <c r="M352" s="27">
        <v>79.002</v>
      </c>
      <c r="N352" s="27">
        <v>1.11111111111111</v>
      </c>
      <c r="O352" s="27">
        <v>79.002</v>
      </c>
      <c r="P352" s="96">
        <f t="shared" si="1"/>
        <v>80</v>
      </c>
      <c r="Q352" s="40">
        <f t="shared" si="2"/>
        <v>6.666666667</v>
      </c>
      <c r="R352" s="40">
        <f t="shared" si="3"/>
        <v>0.352</v>
      </c>
      <c r="S352" s="97">
        <v>0.0</v>
      </c>
      <c r="T352" s="98">
        <f t="shared" si="4"/>
        <v>0.352</v>
      </c>
      <c r="U352" s="98">
        <f t="shared" si="5"/>
        <v>0.02933333333</v>
      </c>
      <c r="V352" s="98">
        <f t="shared" si="6"/>
        <v>0.352</v>
      </c>
      <c r="W352" s="98">
        <f t="shared" si="7"/>
        <v>0.352</v>
      </c>
      <c r="Y352" s="27">
        <v>0.0</v>
      </c>
    </row>
    <row r="353" ht="15.75" customHeight="1">
      <c r="A353" s="27" t="s">
        <v>26</v>
      </c>
      <c r="B353" s="27" t="s">
        <v>10</v>
      </c>
      <c r="C353" s="27" t="s">
        <v>82</v>
      </c>
      <c r="D353" s="27">
        <v>2646.0</v>
      </c>
      <c r="E353" s="27" t="s">
        <v>21</v>
      </c>
      <c r="F353" s="27">
        <v>2.0</v>
      </c>
      <c r="G353" s="27">
        <v>1.26</v>
      </c>
      <c r="H353" s="27">
        <v>0.9</v>
      </c>
      <c r="I353" s="27">
        <v>1.0</v>
      </c>
      <c r="J353" s="27">
        <v>5.0</v>
      </c>
      <c r="K353" s="27">
        <v>12.0</v>
      </c>
      <c r="L353" s="27">
        <v>15.0</v>
      </c>
      <c r="M353" s="27">
        <v>33.3396</v>
      </c>
      <c r="N353" s="27">
        <v>1.05263157894736</v>
      </c>
      <c r="O353" s="27">
        <v>63.1697684210526</v>
      </c>
      <c r="P353" s="96">
        <f t="shared" si="1"/>
        <v>64</v>
      </c>
      <c r="Q353" s="40">
        <f t="shared" si="2"/>
        <v>5.333333333</v>
      </c>
      <c r="R353" s="40">
        <f t="shared" si="3"/>
        <v>0.96</v>
      </c>
      <c r="S353" s="97">
        <v>0.0</v>
      </c>
      <c r="T353" s="98">
        <f t="shared" si="4"/>
        <v>0.96</v>
      </c>
      <c r="U353" s="98">
        <f t="shared" si="5"/>
        <v>0.08</v>
      </c>
      <c r="V353" s="98">
        <f t="shared" si="6"/>
        <v>0.96</v>
      </c>
      <c r="W353" s="98">
        <f t="shared" si="7"/>
        <v>0.96</v>
      </c>
      <c r="Y353" s="27">
        <v>0.0</v>
      </c>
    </row>
    <row r="354" ht="15.75" customHeight="1">
      <c r="A354" s="27" t="s">
        <v>26</v>
      </c>
      <c r="B354" s="27" t="s">
        <v>10</v>
      </c>
      <c r="C354" s="27" t="s">
        <v>83</v>
      </c>
      <c r="D354" s="27">
        <v>7085.0</v>
      </c>
      <c r="E354" s="27" t="s">
        <v>12</v>
      </c>
      <c r="F354" s="27">
        <v>1.0</v>
      </c>
      <c r="G354" s="27">
        <v>3.08</v>
      </c>
      <c r="H354" s="27">
        <v>1.0</v>
      </c>
      <c r="I354" s="27">
        <v>20.0</v>
      </c>
      <c r="J354" s="27">
        <v>50.0</v>
      </c>
      <c r="K354" s="27">
        <v>12.0</v>
      </c>
      <c r="L354" s="27">
        <v>1.2</v>
      </c>
      <c r="M354" s="27">
        <v>218.218</v>
      </c>
      <c r="N354" s="27">
        <v>2.0</v>
      </c>
      <c r="O354" s="27">
        <v>436.436</v>
      </c>
      <c r="P354" s="96">
        <f t="shared" si="1"/>
        <v>440</v>
      </c>
      <c r="Q354" s="40">
        <f t="shared" si="2"/>
        <v>36.66666667</v>
      </c>
      <c r="R354" s="40">
        <f t="shared" si="3"/>
        <v>0.528</v>
      </c>
      <c r="S354" s="97">
        <v>0.0</v>
      </c>
      <c r="T354" s="98">
        <f t="shared" si="4"/>
        <v>0.528</v>
      </c>
      <c r="U354" s="98">
        <f t="shared" si="5"/>
        <v>0.044</v>
      </c>
      <c r="V354" s="98">
        <f t="shared" si="6"/>
        <v>0.528</v>
      </c>
      <c r="W354" s="98">
        <f t="shared" si="7"/>
        <v>0.528</v>
      </c>
      <c r="Y354" s="27">
        <v>0.7</v>
      </c>
    </row>
    <row r="355" ht="15.75" customHeight="1">
      <c r="A355" s="27" t="s">
        <v>26</v>
      </c>
      <c r="B355" s="27" t="s">
        <v>10</v>
      </c>
      <c r="C355" s="27" t="s">
        <v>84</v>
      </c>
      <c r="D355" s="27">
        <v>6940.0</v>
      </c>
      <c r="E355" s="27" t="s">
        <v>14</v>
      </c>
      <c r="F355" s="27">
        <v>3.0</v>
      </c>
      <c r="G355" s="27">
        <v>3.06</v>
      </c>
      <c r="H355" s="27">
        <v>0.95</v>
      </c>
      <c r="I355" s="27">
        <v>10.0</v>
      </c>
      <c r="J355" s="27">
        <v>10.0</v>
      </c>
      <c r="K355" s="27">
        <v>12.0</v>
      </c>
      <c r="L355" s="27">
        <v>7.8</v>
      </c>
      <c r="M355" s="27">
        <v>212.364</v>
      </c>
      <c r="N355" s="27">
        <v>1.11111111111111</v>
      </c>
      <c r="O355" s="27">
        <v>672.486</v>
      </c>
      <c r="P355" s="96">
        <f t="shared" si="1"/>
        <v>680</v>
      </c>
      <c r="Q355" s="40">
        <f t="shared" si="2"/>
        <v>56.66666667</v>
      </c>
      <c r="R355" s="40">
        <f t="shared" si="3"/>
        <v>5.304</v>
      </c>
      <c r="S355" s="97">
        <v>0.0</v>
      </c>
      <c r="T355" s="98">
        <f t="shared" si="4"/>
        <v>5.304</v>
      </c>
      <c r="U355" s="98">
        <f t="shared" si="5"/>
        <v>0.442</v>
      </c>
      <c r="V355" s="98">
        <f t="shared" si="6"/>
        <v>5.304</v>
      </c>
      <c r="W355" s="98">
        <f t="shared" si="7"/>
        <v>5.304</v>
      </c>
      <c r="Y355" s="27">
        <v>0.0</v>
      </c>
    </row>
    <row r="356" ht="15.75" customHeight="1">
      <c r="A356" s="27" t="s">
        <v>26</v>
      </c>
      <c r="B356" s="27" t="s">
        <v>10</v>
      </c>
      <c r="C356" s="27" t="s">
        <v>85</v>
      </c>
      <c r="D356" s="27">
        <v>10952.0</v>
      </c>
      <c r="E356" s="27" t="s">
        <v>330</v>
      </c>
      <c r="F356" s="27">
        <v>1.0</v>
      </c>
      <c r="G356" s="27">
        <v>3.06</v>
      </c>
      <c r="H356" s="27">
        <v>0.95</v>
      </c>
      <c r="I356" s="27">
        <v>5.0</v>
      </c>
      <c r="J356" s="27">
        <v>5.0</v>
      </c>
      <c r="K356" s="27">
        <v>12.0</v>
      </c>
      <c r="L356" s="27">
        <v>4.4</v>
      </c>
      <c r="M356" s="27">
        <v>335.1312</v>
      </c>
      <c r="N356" s="27">
        <v>1.05263157894736</v>
      </c>
      <c r="O356" s="27">
        <v>335.1312</v>
      </c>
      <c r="P356" s="96">
        <f t="shared" si="1"/>
        <v>340</v>
      </c>
      <c r="Q356" s="40">
        <f t="shared" si="2"/>
        <v>28.33333333</v>
      </c>
      <c r="R356" s="40">
        <f t="shared" si="3"/>
        <v>1.496</v>
      </c>
      <c r="S356" s="97">
        <v>0.0</v>
      </c>
      <c r="T356" s="98">
        <f t="shared" si="4"/>
        <v>1.496</v>
      </c>
      <c r="U356" s="98">
        <f t="shared" si="5"/>
        <v>0.1246666667</v>
      </c>
      <c r="V356" s="98">
        <f t="shared" si="6"/>
        <v>1.496</v>
      </c>
      <c r="W356" s="98">
        <f t="shared" si="7"/>
        <v>1.496</v>
      </c>
      <c r="Y356" s="27">
        <v>0.0</v>
      </c>
    </row>
    <row r="357" ht="15.75" customHeight="1">
      <c r="A357" s="27" t="s">
        <v>26</v>
      </c>
      <c r="B357" s="27" t="s">
        <v>10</v>
      </c>
      <c r="C357" s="27" t="s">
        <v>86</v>
      </c>
      <c r="D357" s="27">
        <v>3944.0</v>
      </c>
      <c r="E357" s="27" t="s">
        <v>331</v>
      </c>
      <c r="F357" s="27">
        <v>2.0</v>
      </c>
      <c r="G357" s="27">
        <v>3.06</v>
      </c>
      <c r="H357" s="27">
        <v>0.9</v>
      </c>
      <c r="I357" s="27">
        <v>10.0</v>
      </c>
      <c r="J357" s="27">
        <v>25.0</v>
      </c>
      <c r="K357" s="27">
        <v>12.0</v>
      </c>
      <c r="L357" s="27">
        <v>5.2</v>
      </c>
      <c r="M357" s="27">
        <v>120.686399999999</v>
      </c>
      <c r="N357" s="27">
        <v>1.33333333333333</v>
      </c>
      <c r="O357" s="27">
        <v>289.64736</v>
      </c>
      <c r="P357" s="96">
        <f t="shared" si="1"/>
        <v>290</v>
      </c>
      <c r="Q357" s="40">
        <f t="shared" si="2"/>
        <v>24.16666667</v>
      </c>
      <c r="R357" s="40">
        <f t="shared" si="3"/>
        <v>1.508</v>
      </c>
      <c r="S357" s="97">
        <v>0.0</v>
      </c>
      <c r="T357" s="98">
        <f t="shared" si="4"/>
        <v>1.508</v>
      </c>
      <c r="U357" s="98">
        <f t="shared" si="5"/>
        <v>0.1256666667</v>
      </c>
      <c r="V357" s="98">
        <f t="shared" si="6"/>
        <v>1.508</v>
      </c>
      <c r="W357" s="98">
        <f t="shared" si="7"/>
        <v>1.508</v>
      </c>
      <c r="Y357" s="27">
        <v>7.0</v>
      </c>
    </row>
    <row r="358" ht="15.75" customHeight="1">
      <c r="A358" s="27" t="s">
        <v>26</v>
      </c>
      <c r="B358" s="27" t="s">
        <v>10</v>
      </c>
      <c r="C358" s="27" t="s">
        <v>87</v>
      </c>
      <c r="D358" s="27">
        <v>16276.0</v>
      </c>
      <c r="E358" s="27" t="s">
        <v>332</v>
      </c>
      <c r="F358" s="27">
        <v>2.0</v>
      </c>
      <c r="G358" s="27">
        <v>3.06</v>
      </c>
      <c r="H358" s="27">
        <v>0.95</v>
      </c>
      <c r="I358" s="27">
        <v>1.0</v>
      </c>
      <c r="J358" s="27">
        <v>5.0</v>
      </c>
      <c r="K358" s="27">
        <v>12.0</v>
      </c>
      <c r="L358" s="27">
        <v>17.1</v>
      </c>
      <c r="M358" s="27">
        <v>498.0456</v>
      </c>
      <c r="N358" s="27">
        <v>1.05263157894736</v>
      </c>
      <c r="O358" s="27">
        <v>996.091199999999</v>
      </c>
      <c r="P358" s="96">
        <f t="shared" si="1"/>
        <v>997</v>
      </c>
      <c r="Q358" s="40">
        <f t="shared" si="2"/>
        <v>83.08333333</v>
      </c>
      <c r="R358" s="40">
        <f t="shared" si="3"/>
        <v>17.0487</v>
      </c>
      <c r="S358" s="97">
        <v>0.0</v>
      </c>
      <c r="T358" s="98">
        <f t="shared" si="4"/>
        <v>17.0487</v>
      </c>
      <c r="U358" s="98">
        <f t="shared" si="5"/>
        <v>1.420725</v>
      </c>
      <c r="V358" s="98">
        <f t="shared" si="6"/>
        <v>17.0487</v>
      </c>
      <c r="W358" s="98">
        <f t="shared" si="7"/>
        <v>17.0487</v>
      </c>
      <c r="Y358" s="27">
        <v>0.0</v>
      </c>
    </row>
    <row r="359" ht="15.75" customHeight="1">
      <c r="A359" s="27" t="s">
        <v>26</v>
      </c>
      <c r="B359" s="27" t="s">
        <v>10</v>
      </c>
      <c r="C359" s="27" t="s">
        <v>88</v>
      </c>
      <c r="D359" s="27">
        <v>6982.0</v>
      </c>
      <c r="E359" s="27" t="s">
        <v>20</v>
      </c>
      <c r="F359" s="27">
        <v>2.0</v>
      </c>
      <c r="G359" s="27">
        <v>3.06</v>
      </c>
      <c r="H359" s="27">
        <v>0.9</v>
      </c>
      <c r="I359" s="27">
        <v>10.0</v>
      </c>
      <c r="J359" s="27">
        <v>25.0</v>
      </c>
      <c r="K359" s="27">
        <v>12.0</v>
      </c>
      <c r="L359" s="27">
        <v>3.0</v>
      </c>
      <c r="M359" s="27">
        <v>213.6492</v>
      </c>
      <c r="N359" s="27">
        <v>1.33333333333333</v>
      </c>
      <c r="O359" s="27">
        <v>512.75808</v>
      </c>
      <c r="P359" s="96">
        <f t="shared" si="1"/>
        <v>520</v>
      </c>
      <c r="Q359" s="40">
        <f t="shared" si="2"/>
        <v>43.33333333</v>
      </c>
      <c r="R359" s="40">
        <f t="shared" si="3"/>
        <v>1.56</v>
      </c>
      <c r="S359" s="97">
        <v>0.0</v>
      </c>
      <c r="T359" s="98">
        <f t="shared" si="4"/>
        <v>1.56</v>
      </c>
      <c r="U359" s="98">
        <f t="shared" si="5"/>
        <v>0.13</v>
      </c>
      <c r="V359" s="98">
        <f t="shared" si="6"/>
        <v>1.56</v>
      </c>
      <c r="W359" s="98">
        <f t="shared" si="7"/>
        <v>1.56</v>
      </c>
      <c r="Y359" s="27">
        <v>0.0</v>
      </c>
    </row>
    <row r="360" ht="15.75" customHeight="1">
      <c r="A360" s="27" t="s">
        <v>26</v>
      </c>
      <c r="B360" s="27" t="s">
        <v>10</v>
      </c>
      <c r="C360" s="27" t="s">
        <v>89</v>
      </c>
      <c r="D360" s="27">
        <v>16145.0</v>
      </c>
      <c r="E360" s="27" t="s">
        <v>333</v>
      </c>
      <c r="F360" s="27">
        <v>4.0</v>
      </c>
      <c r="G360" s="27">
        <v>3.06</v>
      </c>
      <c r="H360" s="27">
        <v>0.97</v>
      </c>
      <c r="I360" s="27">
        <v>10.0</v>
      </c>
      <c r="J360" s="27">
        <v>10.0</v>
      </c>
      <c r="K360" s="27">
        <v>12.0</v>
      </c>
      <c r="L360" s="27">
        <v>1.0</v>
      </c>
      <c r="M360" s="27">
        <v>494.037</v>
      </c>
      <c r="N360" s="27">
        <v>1.11111111111111</v>
      </c>
      <c r="O360" s="27">
        <v>2129.8484</v>
      </c>
      <c r="P360" s="96">
        <f t="shared" si="1"/>
        <v>2130</v>
      </c>
      <c r="Q360" s="40">
        <f t="shared" si="2"/>
        <v>177.5</v>
      </c>
      <c r="R360" s="40">
        <f t="shared" si="3"/>
        <v>2.13</v>
      </c>
      <c r="S360" s="97">
        <v>0.0</v>
      </c>
      <c r="T360" s="98">
        <f t="shared" si="4"/>
        <v>2.13</v>
      </c>
      <c r="U360" s="98">
        <f t="shared" si="5"/>
        <v>0.1775</v>
      </c>
      <c r="V360" s="98">
        <f t="shared" si="6"/>
        <v>2.13</v>
      </c>
      <c r="W360" s="98">
        <f t="shared" si="7"/>
        <v>2.13</v>
      </c>
      <c r="Y360" s="27">
        <v>0.0</v>
      </c>
    </row>
    <row r="361" ht="15.75" customHeight="1">
      <c r="A361" s="27" t="s">
        <v>26</v>
      </c>
      <c r="B361" s="27" t="s">
        <v>10</v>
      </c>
      <c r="C361" s="27" t="s">
        <v>90</v>
      </c>
      <c r="D361" s="27">
        <v>7332.0</v>
      </c>
      <c r="E361" s="27" t="s">
        <v>15</v>
      </c>
      <c r="F361" s="27">
        <v>3.0</v>
      </c>
      <c r="G361" s="27">
        <v>3.06</v>
      </c>
      <c r="H361" s="27">
        <v>0.95</v>
      </c>
      <c r="I361" s="27">
        <v>4.0</v>
      </c>
      <c r="J361" s="27">
        <v>5.0</v>
      </c>
      <c r="K361" s="27">
        <v>12.0</v>
      </c>
      <c r="L361" s="27">
        <v>3.0</v>
      </c>
      <c r="M361" s="27">
        <v>224.3592</v>
      </c>
      <c r="N361" s="27">
        <v>1.05263157894736</v>
      </c>
      <c r="O361" s="27">
        <v>673.0776</v>
      </c>
      <c r="P361" s="96">
        <f t="shared" si="1"/>
        <v>676</v>
      </c>
      <c r="Q361" s="40">
        <f t="shared" si="2"/>
        <v>56.33333333</v>
      </c>
      <c r="R361" s="40">
        <f t="shared" si="3"/>
        <v>2.028</v>
      </c>
      <c r="S361" s="97">
        <v>0.0</v>
      </c>
      <c r="T361" s="98">
        <f t="shared" si="4"/>
        <v>2.028</v>
      </c>
      <c r="U361" s="98">
        <f t="shared" si="5"/>
        <v>0.169</v>
      </c>
      <c r="V361" s="98">
        <f t="shared" si="6"/>
        <v>2.028</v>
      </c>
      <c r="W361" s="98">
        <f t="shared" si="7"/>
        <v>2.028</v>
      </c>
      <c r="Y361" s="27">
        <v>0.0</v>
      </c>
    </row>
    <row r="362" ht="15.75" customHeight="1">
      <c r="A362" s="27" t="s">
        <v>26</v>
      </c>
      <c r="B362" s="27" t="s">
        <v>10</v>
      </c>
      <c r="C362" s="27" t="s">
        <v>91</v>
      </c>
      <c r="D362" s="27">
        <v>7133.0</v>
      </c>
      <c r="E362" s="27" t="s">
        <v>334</v>
      </c>
      <c r="F362" s="27">
        <v>1.0</v>
      </c>
      <c r="G362" s="27">
        <v>3.06</v>
      </c>
      <c r="H362" s="27">
        <v>0.9</v>
      </c>
      <c r="I362" s="27">
        <v>10.0</v>
      </c>
      <c r="J362" s="27">
        <v>10.0</v>
      </c>
      <c r="K362" s="27">
        <v>12.0</v>
      </c>
      <c r="L362" s="27">
        <v>3.6</v>
      </c>
      <c r="M362" s="27">
        <v>218.2698</v>
      </c>
      <c r="N362" s="27">
        <v>1.11111111111111</v>
      </c>
      <c r="O362" s="27">
        <v>218.2698</v>
      </c>
      <c r="P362" s="96">
        <f t="shared" si="1"/>
        <v>220</v>
      </c>
      <c r="Q362" s="40">
        <f t="shared" si="2"/>
        <v>18.33333333</v>
      </c>
      <c r="R362" s="40">
        <f t="shared" si="3"/>
        <v>0.792</v>
      </c>
      <c r="S362" s="97">
        <v>0.0</v>
      </c>
      <c r="T362" s="98">
        <f t="shared" si="4"/>
        <v>0.792</v>
      </c>
      <c r="U362" s="98">
        <f t="shared" si="5"/>
        <v>0.066</v>
      </c>
      <c r="V362" s="98">
        <f t="shared" si="6"/>
        <v>0.792</v>
      </c>
      <c r="W362" s="98">
        <f t="shared" si="7"/>
        <v>0.792</v>
      </c>
      <c r="Y362" s="27">
        <v>3.0</v>
      </c>
    </row>
    <row r="363" ht="15.75" customHeight="1">
      <c r="A363" s="27" t="s">
        <v>26</v>
      </c>
      <c r="B363" s="27" t="s">
        <v>10</v>
      </c>
      <c r="C363" s="27" t="s">
        <v>92</v>
      </c>
      <c r="D363" s="27">
        <v>3438.0</v>
      </c>
      <c r="E363" s="27" t="s">
        <v>11</v>
      </c>
      <c r="F363" s="27">
        <v>1.0</v>
      </c>
      <c r="G363" s="27">
        <v>3.08</v>
      </c>
      <c r="H363" s="27">
        <v>0.9</v>
      </c>
      <c r="I363" s="27">
        <v>10.0</v>
      </c>
      <c r="J363" s="27">
        <v>10.0</v>
      </c>
      <c r="K363" s="27">
        <v>12.0</v>
      </c>
      <c r="L363" s="27">
        <v>4.4</v>
      </c>
      <c r="M363" s="27">
        <v>105.8904</v>
      </c>
      <c r="N363" s="27">
        <v>1.11111111111111</v>
      </c>
      <c r="O363" s="27">
        <v>105.8904</v>
      </c>
      <c r="P363" s="96">
        <f t="shared" si="1"/>
        <v>110</v>
      </c>
      <c r="Q363" s="40">
        <f t="shared" si="2"/>
        <v>9.166666667</v>
      </c>
      <c r="R363" s="40">
        <f t="shared" si="3"/>
        <v>0.484</v>
      </c>
      <c r="S363" s="97">
        <v>0.0</v>
      </c>
      <c r="T363" s="98">
        <f t="shared" si="4"/>
        <v>0.484</v>
      </c>
      <c r="U363" s="98">
        <f t="shared" si="5"/>
        <v>0.04033333333</v>
      </c>
      <c r="V363" s="98">
        <f t="shared" si="6"/>
        <v>0.484</v>
      </c>
      <c r="W363" s="98">
        <f t="shared" si="7"/>
        <v>0.484</v>
      </c>
      <c r="Y363" s="27">
        <v>0.0</v>
      </c>
    </row>
    <row r="364" ht="15.75" customHeight="1">
      <c r="A364" s="27" t="s">
        <v>26</v>
      </c>
      <c r="B364" s="27" t="s">
        <v>10</v>
      </c>
      <c r="C364" s="27" t="s">
        <v>93</v>
      </c>
      <c r="D364" s="27">
        <v>6097.0</v>
      </c>
      <c r="E364" s="27" t="s">
        <v>21</v>
      </c>
      <c r="F364" s="27">
        <v>2.0</v>
      </c>
      <c r="G364" s="27">
        <v>1.26</v>
      </c>
      <c r="H364" s="27">
        <v>0.9</v>
      </c>
      <c r="I364" s="27">
        <v>1.0</v>
      </c>
      <c r="J364" s="27">
        <v>5.0</v>
      </c>
      <c r="K364" s="27">
        <v>12.0</v>
      </c>
      <c r="L364" s="27">
        <v>15.0</v>
      </c>
      <c r="M364" s="27">
        <v>76.8222</v>
      </c>
      <c r="N364" s="27">
        <v>1.05263157894736</v>
      </c>
      <c r="O364" s="27">
        <v>145.557852631578</v>
      </c>
      <c r="P364" s="96">
        <f t="shared" si="1"/>
        <v>146</v>
      </c>
      <c r="Q364" s="40">
        <f t="shared" si="2"/>
        <v>12.16666667</v>
      </c>
      <c r="R364" s="40">
        <f t="shared" si="3"/>
        <v>2.19</v>
      </c>
      <c r="S364" s="97">
        <v>0.0</v>
      </c>
      <c r="T364" s="98">
        <f t="shared" si="4"/>
        <v>2.19</v>
      </c>
      <c r="U364" s="98">
        <f t="shared" si="5"/>
        <v>0.1825</v>
      </c>
      <c r="V364" s="98">
        <f t="shared" si="6"/>
        <v>2.19</v>
      </c>
      <c r="W364" s="98">
        <f t="shared" si="7"/>
        <v>2.19</v>
      </c>
      <c r="Y364" s="27">
        <v>0.0</v>
      </c>
    </row>
    <row r="365" ht="15.75" customHeight="1">
      <c r="A365" s="27" t="s">
        <v>26</v>
      </c>
      <c r="B365" s="27" t="s">
        <v>10</v>
      </c>
      <c r="C365" s="27" t="s">
        <v>94</v>
      </c>
      <c r="D365" s="27">
        <v>4376.0</v>
      </c>
      <c r="E365" s="27" t="s">
        <v>12</v>
      </c>
      <c r="F365" s="27">
        <v>1.0</v>
      </c>
      <c r="G365" s="27">
        <v>3.08</v>
      </c>
      <c r="H365" s="27">
        <v>1.0</v>
      </c>
      <c r="I365" s="27">
        <v>20.0</v>
      </c>
      <c r="J365" s="27">
        <v>50.0</v>
      </c>
      <c r="K365" s="27">
        <v>12.0</v>
      </c>
      <c r="L365" s="27">
        <v>1.2</v>
      </c>
      <c r="M365" s="27">
        <v>134.7808</v>
      </c>
      <c r="N365" s="27">
        <v>2.0</v>
      </c>
      <c r="O365" s="27">
        <v>269.5616</v>
      </c>
      <c r="P365" s="96">
        <f t="shared" si="1"/>
        <v>280</v>
      </c>
      <c r="Q365" s="40">
        <f t="shared" si="2"/>
        <v>23.33333333</v>
      </c>
      <c r="R365" s="40">
        <f t="shared" si="3"/>
        <v>0.336</v>
      </c>
      <c r="S365" s="97">
        <v>0.0</v>
      </c>
      <c r="T365" s="98">
        <f t="shared" si="4"/>
        <v>0.336</v>
      </c>
      <c r="U365" s="98">
        <f t="shared" si="5"/>
        <v>0.028</v>
      </c>
      <c r="V365" s="98">
        <f t="shared" si="6"/>
        <v>0.336</v>
      </c>
      <c r="W365" s="98">
        <f t="shared" si="7"/>
        <v>0.336</v>
      </c>
      <c r="Y365" s="27">
        <v>0.7</v>
      </c>
    </row>
    <row r="366" ht="15.75" customHeight="1">
      <c r="A366" s="27" t="s">
        <v>26</v>
      </c>
      <c r="B366" s="27" t="s">
        <v>10</v>
      </c>
      <c r="C366" s="27" t="s">
        <v>95</v>
      </c>
      <c r="D366" s="27">
        <v>3966.0</v>
      </c>
      <c r="E366" s="27" t="s">
        <v>14</v>
      </c>
      <c r="F366" s="27">
        <v>3.0</v>
      </c>
      <c r="G366" s="27">
        <v>3.06</v>
      </c>
      <c r="H366" s="27">
        <v>0.95</v>
      </c>
      <c r="I366" s="27">
        <v>10.0</v>
      </c>
      <c r="J366" s="27">
        <v>10.0</v>
      </c>
      <c r="K366" s="27">
        <v>12.0</v>
      </c>
      <c r="L366" s="27">
        <v>7.8</v>
      </c>
      <c r="M366" s="27">
        <v>121.3596</v>
      </c>
      <c r="N366" s="27">
        <v>1.11111111111111</v>
      </c>
      <c r="O366" s="27">
        <v>384.3054</v>
      </c>
      <c r="P366" s="96">
        <f t="shared" si="1"/>
        <v>390</v>
      </c>
      <c r="Q366" s="40">
        <f t="shared" si="2"/>
        <v>32.5</v>
      </c>
      <c r="R366" s="40">
        <f t="shared" si="3"/>
        <v>3.042</v>
      </c>
      <c r="S366" s="97">
        <v>0.0</v>
      </c>
      <c r="T366" s="98">
        <f t="shared" si="4"/>
        <v>3.042</v>
      </c>
      <c r="U366" s="98">
        <f t="shared" si="5"/>
        <v>0.2535</v>
      </c>
      <c r="V366" s="98">
        <f t="shared" si="6"/>
        <v>3.042</v>
      </c>
      <c r="W366" s="98">
        <f t="shared" si="7"/>
        <v>3.042</v>
      </c>
      <c r="Y366" s="27">
        <v>0.0</v>
      </c>
    </row>
    <row r="367" ht="15.75" customHeight="1">
      <c r="A367" s="27" t="s">
        <v>26</v>
      </c>
      <c r="B367" s="27" t="s">
        <v>10</v>
      </c>
      <c r="C367" s="27" t="s">
        <v>96</v>
      </c>
      <c r="D367" s="27">
        <v>4564.0</v>
      </c>
      <c r="E367" s="27" t="s">
        <v>330</v>
      </c>
      <c r="F367" s="27">
        <v>1.0</v>
      </c>
      <c r="G367" s="27">
        <v>3.06</v>
      </c>
      <c r="H367" s="27">
        <v>0.95</v>
      </c>
      <c r="I367" s="27">
        <v>5.0</v>
      </c>
      <c r="J367" s="27">
        <v>5.0</v>
      </c>
      <c r="K367" s="27">
        <v>12.0</v>
      </c>
      <c r="L367" s="27">
        <v>4.4</v>
      </c>
      <c r="M367" s="27">
        <v>139.6584</v>
      </c>
      <c r="N367" s="27">
        <v>1.05263157894736</v>
      </c>
      <c r="O367" s="27">
        <v>139.658399999999</v>
      </c>
      <c r="P367" s="96">
        <f t="shared" si="1"/>
        <v>140</v>
      </c>
      <c r="Q367" s="40">
        <f t="shared" si="2"/>
        <v>11.66666667</v>
      </c>
      <c r="R367" s="40">
        <f t="shared" si="3"/>
        <v>0.616</v>
      </c>
      <c r="S367" s="97">
        <v>0.0</v>
      </c>
      <c r="T367" s="98">
        <f t="shared" si="4"/>
        <v>0.616</v>
      </c>
      <c r="U367" s="98">
        <f t="shared" si="5"/>
        <v>0.05133333333</v>
      </c>
      <c r="V367" s="98">
        <f t="shared" si="6"/>
        <v>0.616</v>
      </c>
      <c r="W367" s="98">
        <f t="shared" si="7"/>
        <v>0.616</v>
      </c>
      <c r="Y367" s="27">
        <v>0.0</v>
      </c>
    </row>
    <row r="368" ht="15.75" customHeight="1">
      <c r="A368" s="27" t="s">
        <v>26</v>
      </c>
      <c r="B368" s="27" t="s">
        <v>10</v>
      </c>
      <c r="C368" s="27" t="s">
        <v>97</v>
      </c>
      <c r="D368" s="27">
        <v>8814.0</v>
      </c>
      <c r="E368" s="27" t="s">
        <v>331</v>
      </c>
      <c r="F368" s="27">
        <v>2.0</v>
      </c>
      <c r="G368" s="27">
        <v>3.06</v>
      </c>
      <c r="H368" s="27">
        <v>0.9</v>
      </c>
      <c r="I368" s="27">
        <v>10.0</v>
      </c>
      <c r="J368" s="27">
        <v>25.0</v>
      </c>
      <c r="K368" s="27">
        <v>12.0</v>
      </c>
      <c r="L368" s="27">
        <v>5.2</v>
      </c>
      <c r="M368" s="27">
        <v>269.7084</v>
      </c>
      <c r="N368" s="27">
        <v>1.33333333333333</v>
      </c>
      <c r="O368" s="27">
        <v>647.300159999999</v>
      </c>
      <c r="P368" s="96">
        <f t="shared" si="1"/>
        <v>650</v>
      </c>
      <c r="Q368" s="40">
        <f t="shared" si="2"/>
        <v>54.16666667</v>
      </c>
      <c r="R368" s="40">
        <f t="shared" si="3"/>
        <v>3.38</v>
      </c>
      <c r="S368" s="97">
        <v>0.0</v>
      </c>
      <c r="T368" s="98">
        <f t="shared" si="4"/>
        <v>3.38</v>
      </c>
      <c r="U368" s="98">
        <f t="shared" si="5"/>
        <v>0.2816666667</v>
      </c>
      <c r="V368" s="98">
        <f t="shared" si="6"/>
        <v>3.38</v>
      </c>
      <c r="W368" s="98">
        <f t="shared" si="7"/>
        <v>3.38</v>
      </c>
      <c r="Y368" s="27">
        <v>7.0</v>
      </c>
    </row>
    <row r="369" ht="15.75" customHeight="1">
      <c r="A369" s="27" t="s">
        <v>26</v>
      </c>
      <c r="B369" s="27" t="s">
        <v>10</v>
      </c>
      <c r="C369" s="27" t="s">
        <v>98</v>
      </c>
      <c r="D369" s="27">
        <v>8933.0</v>
      </c>
      <c r="E369" s="27" t="s">
        <v>332</v>
      </c>
      <c r="F369" s="27">
        <v>2.0</v>
      </c>
      <c r="G369" s="27">
        <v>3.06</v>
      </c>
      <c r="H369" s="27">
        <v>0.95</v>
      </c>
      <c r="I369" s="27">
        <v>1.0</v>
      </c>
      <c r="J369" s="27">
        <v>5.0</v>
      </c>
      <c r="K369" s="27">
        <v>12.0</v>
      </c>
      <c r="L369" s="27">
        <v>17.1</v>
      </c>
      <c r="M369" s="27">
        <v>273.3498</v>
      </c>
      <c r="N369" s="27">
        <v>1.05263157894736</v>
      </c>
      <c r="O369" s="27">
        <v>546.699599999999</v>
      </c>
      <c r="P369" s="96">
        <f t="shared" si="1"/>
        <v>547</v>
      </c>
      <c r="Q369" s="40">
        <f t="shared" si="2"/>
        <v>45.58333333</v>
      </c>
      <c r="R369" s="40">
        <f t="shared" si="3"/>
        <v>9.3537</v>
      </c>
      <c r="S369" s="97">
        <v>0.0</v>
      </c>
      <c r="T369" s="98">
        <f t="shared" si="4"/>
        <v>9.3537</v>
      </c>
      <c r="U369" s="98">
        <f t="shared" si="5"/>
        <v>0.779475</v>
      </c>
      <c r="V369" s="98">
        <f t="shared" si="6"/>
        <v>9.3537</v>
      </c>
      <c r="W369" s="98">
        <f t="shared" si="7"/>
        <v>9.3537</v>
      </c>
      <c r="Y369" s="27">
        <v>0.0</v>
      </c>
    </row>
    <row r="370" ht="15.75" customHeight="1">
      <c r="A370" s="27" t="s">
        <v>26</v>
      </c>
      <c r="B370" s="27" t="s">
        <v>10</v>
      </c>
      <c r="C370" s="27" t="s">
        <v>99</v>
      </c>
      <c r="D370" s="27">
        <v>6556.0</v>
      </c>
      <c r="E370" s="27" t="s">
        <v>20</v>
      </c>
      <c r="F370" s="27">
        <v>2.0</v>
      </c>
      <c r="G370" s="27">
        <v>3.06</v>
      </c>
      <c r="H370" s="27">
        <v>0.9</v>
      </c>
      <c r="I370" s="27">
        <v>10.0</v>
      </c>
      <c r="J370" s="27">
        <v>25.0</v>
      </c>
      <c r="K370" s="27">
        <v>12.0</v>
      </c>
      <c r="L370" s="27">
        <v>3.0</v>
      </c>
      <c r="M370" s="27">
        <v>200.6136</v>
      </c>
      <c r="N370" s="27">
        <v>1.33333333333333</v>
      </c>
      <c r="O370" s="27">
        <v>481.47264</v>
      </c>
      <c r="P370" s="96">
        <f t="shared" si="1"/>
        <v>490</v>
      </c>
      <c r="Q370" s="40">
        <f t="shared" si="2"/>
        <v>40.83333333</v>
      </c>
      <c r="R370" s="40">
        <f t="shared" si="3"/>
        <v>1.47</v>
      </c>
      <c r="S370" s="97">
        <v>0.0</v>
      </c>
      <c r="T370" s="98">
        <f t="shared" si="4"/>
        <v>1.47</v>
      </c>
      <c r="U370" s="98">
        <f t="shared" si="5"/>
        <v>0.1225</v>
      </c>
      <c r="V370" s="98">
        <f t="shared" si="6"/>
        <v>1.47</v>
      </c>
      <c r="W370" s="98">
        <f t="shared" si="7"/>
        <v>1.47</v>
      </c>
      <c r="Y370" s="27">
        <v>0.0</v>
      </c>
    </row>
    <row r="371" ht="15.75" customHeight="1">
      <c r="A371" s="27" t="s">
        <v>26</v>
      </c>
      <c r="B371" s="27" t="s">
        <v>10</v>
      </c>
      <c r="C371" s="27" t="s">
        <v>100</v>
      </c>
      <c r="D371" s="27">
        <v>7840.0</v>
      </c>
      <c r="E371" s="27" t="s">
        <v>333</v>
      </c>
      <c r="F371" s="27">
        <v>4.0</v>
      </c>
      <c r="G371" s="27">
        <v>3.06</v>
      </c>
      <c r="H371" s="27">
        <v>0.97</v>
      </c>
      <c r="I371" s="27">
        <v>10.0</v>
      </c>
      <c r="J371" s="27">
        <v>10.0</v>
      </c>
      <c r="K371" s="27">
        <v>12.0</v>
      </c>
      <c r="L371" s="27">
        <v>1.0</v>
      </c>
      <c r="M371" s="27">
        <v>239.904</v>
      </c>
      <c r="N371" s="27">
        <v>1.11111111111111</v>
      </c>
      <c r="O371" s="27">
        <v>1034.2528</v>
      </c>
      <c r="P371" s="96">
        <f t="shared" si="1"/>
        <v>1040</v>
      </c>
      <c r="Q371" s="40">
        <f t="shared" si="2"/>
        <v>86.66666667</v>
      </c>
      <c r="R371" s="40">
        <f t="shared" si="3"/>
        <v>1.04</v>
      </c>
      <c r="S371" s="97">
        <v>0.0</v>
      </c>
      <c r="T371" s="98">
        <f t="shared" si="4"/>
        <v>1.04</v>
      </c>
      <c r="U371" s="98">
        <f t="shared" si="5"/>
        <v>0.08666666667</v>
      </c>
      <c r="V371" s="98">
        <f t="shared" si="6"/>
        <v>1.04</v>
      </c>
      <c r="W371" s="98">
        <f t="shared" si="7"/>
        <v>1.04</v>
      </c>
      <c r="Y371" s="27">
        <v>0.0</v>
      </c>
    </row>
    <row r="372" ht="15.75" customHeight="1">
      <c r="A372" s="27" t="s">
        <v>26</v>
      </c>
      <c r="B372" s="27" t="s">
        <v>22</v>
      </c>
      <c r="C372" s="27" t="s">
        <v>27</v>
      </c>
      <c r="D372" s="27">
        <v>6924.0</v>
      </c>
      <c r="E372" s="27" t="s">
        <v>15</v>
      </c>
      <c r="F372" s="27">
        <v>3.0</v>
      </c>
      <c r="G372" s="27">
        <v>3.06</v>
      </c>
      <c r="H372" s="27">
        <v>0.95</v>
      </c>
      <c r="I372" s="27">
        <v>4.0</v>
      </c>
      <c r="J372" s="27">
        <v>5.0</v>
      </c>
      <c r="K372" s="27">
        <v>12.0</v>
      </c>
      <c r="L372" s="27">
        <v>3.0</v>
      </c>
      <c r="M372" s="27">
        <v>211.874399999999</v>
      </c>
      <c r="N372" s="27">
        <v>1.05263157894736</v>
      </c>
      <c r="O372" s="27">
        <v>635.623199999999</v>
      </c>
      <c r="P372" s="96">
        <f t="shared" si="1"/>
        <v>636</v>
      </c>
      <c r="Q372" s="40">
        <f t="shared" si="2"/>
        <v>53</v>
      </c>
      <c r="R372" s="40">
        <f t="shared" si="3"/>
        <v>1.908</v>
      </c>
      <c r="S372" s="97">
        <v>0.0</v>
      </c>
      <c r="T372" s="98">
        <f t="shared" si="4"/>
        <v>1.908</v>
      </c>
      <c r="U372" s="98">
        <f t="shared" si="5"/>
        <v>0.159</v>
      </c>
      <c r="V372" s="98">
        <f t="shared" si="6"/>
        <v>1.908</v>
      </c>
      <c r="W372" s="98">
        <f t="shared" si="7"/>
        <v>1.908</v>
      </c>
      <c r="Y372" s="27">
        <v>0.0</v>
      </c>
    </row>
    <row r="373" ht="15.75" customHeight="1">
      <c r="A373" s="27" t="s">
        <v>26</v>
      </c>
      <c r="B373" s="27" t="s">
        <v>22</v>
      </c>
      <c r="C373" s="27" t="s">
        <v>28</v>
      </c>
      <c r="D373" s="27">
        <v>16899.0</v>
      </c>
      <c r="E373" s="27" t="s">
        <v>334</v>
      </c>
      <c r="F373" s="27">
        <v>1.0</v>
      </c>
      <c r="G373" s="27">
        <v>3.06</v>
      </c>
      <c r="H373" s="27">
        <v>0.9</v>
      </c>
      <c r="I373" s="27">
        <v>10.0</v>
      </c>
      <c r="J373" s="27">
        <v>10.0</v>
      </c>
      <c r="K373" s="27">
        <v>12.0</v>
      </c>
      <c r="L373" s="27">
        <v>3.6</v>
      </c>
      <c r="M373" s="27">
        <v>517.1094</v>
      </c>
      <c r="N373" s="27">
        <v>1.11111111111111</v>
      </c>
      <c r="O373" s="27">
        <v>517.1094</v>
      </c>
      <c r="P373" s="96">
        <f t="shared" si="1"/>
        <v>520</v>
      </c>
      <c r="Q373" s="40">
        <f t="shared" si="2"/>
        <v>43.33333333</v>
      </c>
      <c r="R373" s="40">
        <f t="shared" si="3"/>
        <v>1.872</v>
      </c>
      <c r="S373" s="97">
        <v>0.0</v>
      </c>
      <c r="T373" s="98">
        <f t="shared" si="4"/>
        <v>1.872</v>
      </c>
      <c r="U373" s="98">
        <f t="shared" si="5"/>
        <v>0.156</v>
      </c>
      <c r="V373" s="98">
        <f t="shared" si="6"/>
        <v>1.872</v>
      </c>
      <c r="W373" s="98">
        <f t="shared" si="7"/>
        <v>1.872</v>
      </c>
      <c r="Y373" s="27">
        <v>3.0</v>
      </c>
    </row>
    <row r="374" ht="15.75" customHeight="1">
      <c r="A374" s="27" t="s">
        <v>26</v>
      </c>
      <c r="B374" s="27" t="s">
        <v>22</v>
      </c>
      <c r="C374" s="27" t="s">
        <v>29</v>
      </c>
      <c r="D374" s="27">
        <v>4158.0</v>
      </c>
      <c r="E374" s="27" t="s">
        <v>11</v>
      </c>
      <c r="F374" s="27">
        <v>1.0</v>
      </c>
      <c r="G374" s="27">
        <v>3.08</v>
      </c>
      <c r="H374" s="27">
        <v>0.9</v>
      </c>
      <c r="I374" s="27">
        <v>10.0</v>
      </c>
      <c r="J374" s="27">
        <v>10.0</v>
      </c>
      <c r="K374" s="27">
        <v>12.0</v>
      </c>
      <c r="L374" s="27">
        <v>4.4</v>
      </c>
      <c r="M374" s="27">
        <v>128.0664</v>
      </c>
      <c r="N374" s="27">
        <v>1.11111111111111</v>
      </c>
      <c r="O374" s="27">
        <v>128.0664</v>
      </c>
      <c r="P374" s="96">
        <f t="shared" si="1"/>
        <v>130</v>
      </c>
      <c r="Q374" s="40">
        <f t="shared" si="2"/>
        <v>10.83333333</v>
      </c>
      <c r="R374" s="40">
        <f t="shared" si="3"/>
        <v>0.572</v>
      </c>
      <c r="S374" s="97">
        <v>0.0</v>
      </c>
      <c r="T374" s="98">
        <f t="shared" si="4"/>
        <v>0.572</v>
      </c>
      <c r="U374" s="98">
        <f t="shared" si="5"/>
        <v>0.04766666667</v>
      </c>
      <c r="V374" s="98">
        <f t="shared" si="6"/>
        <v>0.572</v>
      </c>
      <c r="W374" s="98">
        <f t="shared" si="7"/>
        <v>0.572</v>
      </c>
      <c r="Y374" s="27">
        <v>0.0</v>
      </c>
    </row>
    <row r="375" ht="15.75" customHeight="1">
      <c r="A375" s="27" t="s">
        <v>26</v>
      </c>
      <c r="B375" s="27" t="s">
        <v>22</v>
      </c>
      <c r="C375" s="27" t="s">
        <v>30</v>
      </c>
      <c r="D375" s="27">
        <v>8949.0</v>
      </c>
      <c r="E375" s="27" t="s">
        <v>21</v>
      </c>
      <c r="F375" s="27">
        <v>2.0</v>
      </c>
      <c r="G375" s="27">
        <v>1.26</v>
      </c>
      <c r="H375" s="27">
        <v>0.9</v>
      </c>
      <c r="I375" s="27">
        <v>1.0</v>
      </c>
      <c r="J375" s="27">
        <v>5.0</v>
      </c>
      <c r="K375" s="27">
        <v>12.0</v>
      </c>
      <c r="L375" s="27">
        <v>15.0</v>
      </c>
      <c r="M375" s="27">
        <v>112.7574</v>
      </c>
      <c r="N375" s="27">
        <v>1.05263157894736</v>
      </c>
      <c r="O375" s="27">
        <v>213.6456</v>
      </c>
      <c r="P375" s="96">
        <f t="shared" si="1"/>
        <v>214</v>
      </c>
      <c r="Q375" s="40">
        <f t="shared" si="2"/>
        <v>17.83333333</v>
      </c>
      <c r="R375" s="40">
        <f t="shared" si="3"/>
        <v>3.21</v>
      </c>
      <c r="S375" s="97">
        <v>0.0</v>
      </c>
      <c r="T375" s="98">
        <f t="shared" si="4"/>
        <v>3.21</v>
      </c>
      <c r="U375" s="98">
        <f t="shared" si="5"/>
        <v>0.2675</v>
      </c>
      <c r="V375" s="98">
        <f t="shared" si="6"/>
        <v>3.21</v>
      </c>
      <c r="W375" s="98">
        <f t="shared" si="7"/>
        <v>3.21</v>
      </c>
      <c r="Y375" s="27">
        <v>0.0</v>
      </c>
    </row>
    <row r="376" ht="15.75" customHeight="1">
      <c r="A376" s="27" t="s">
        <v>26</v>
      </c>
      <c r="B376" s="27" t="s">
        <v>22</v>
      </c>
      <c r="C376" s="27" t="s">
        <v>31</v>
      </c>
      <c r="D376" s="27">
        <v>1831.0</v>
      </c>
      <c r="E376" s="27" t="s">
        <v>12</v>
      </c>
      <c r="F376" s="27">
        <v>1.0</v>
      </c>
      <c r="G376" s="27">
        <v>3.08</v>
      </c>
      <c r="H376" s="27">
        <v>1.0</v>
      </c>
      <c r="I376" s="27">
        <v>20.0</v>
      </c>
      <c r="J376" s="27">
        <v>50.0</v>
      </c>
      <c r="K376" s="27">
        <v>12.0</v>
      </c>
      <c r="L376" s="27">
        <v>1.2</v>
      </c>
      <c r="M376" s="27">
        <v>56.3948</v>
      </c>
      <c r="N376" s="27">
        <v>2.0</v>
      </c>
      <c r="O376" s="27">
        <v>112.7896</v>
      </c>
      <c r="P376" s="96">
        <f t="shared" si="1"/>
        <v>120</v>
      </c>
      <c r="Q376" s="40">
        <f t="shared" si="2"/>
        <v>10</v>
      </c>
      <c r="R376" s="40">
        <f t="shared" si="3"/>
        <v>0.144</v>
      </c>
      <c r="S376" s="97">
        <v>0.0</v>
      </c>
      <c r="T376" s="98">
        <f t="shared" si="4"/>
        <v>0.144</v>
      </c>
      <c r="U376" s="98">
        <f t="shared" si="5"/>
        <v>0.012</v>
      </c>
      <c r="V376" s="98">
        <f t="shared" si="6"/>
        <v>0.144</v>
      </c>
      <c r="W376" s="98">
        <f t="shared" si="7"/>
        <v>0.144</v>
      </c>
      <c r="Y376" s="27">
        <v>0.7</v>
      </c>
    </row>
    <row r="377" ht="15.75" customHeight="1">
      <c r="A377" s="27" t="s">
        <v>26</v>
      </c>
      <c r="B377" s="27" t="s">
        <v>22</v>
      </c>
      <c r="C377" s="27" t="s">
        <v>32</v>
      </c>
      <c r="D377" s="27">
        <v>4743.0</v>
      </c>
      <c r="E377" s="27" t="s">
        <v>14</v>
      </c>
      <c r="F377" s="27">
        <v>3.0</v>
      </c>
      <c r="G377" s="27">
        <v>3.06</v>
      </c>
      <c r="H377" s="27">
        <v>0.95</v>
      </c>
      <c r="I377" s="27">
        <v>10.0</v>
      </c>
      <c r="J377" s="27">
        <v>10.0</v>
      </c>
      <c r="K377" s="27">
        <v>12.0</v>
      </c>
      <c r="L377" s="27">
        <v>7.8</v>
      </c>
      <c r="M377" s="27">
        <v>145.1358</v>
      </c>
      <c r="N377" s="27">
        <v>1.11111111111111</v>
      </c>
      <c r="O377" s="27">
        <v>459.596699999999</v>
      </c>
      <c r="P377" s="96">
        <f t="shared" si="1"/>
        <v>460</v>
      </c>
      <c r="Q377" s="40">
        <f t="shared" si="2"/>
        <v>38.33333333</v>
      </c>
      <c r="R377" s="40">
        <f t="shared" si="3"/>
        <v>3.588</v>
      </c>
      <c r="S377" s="97">
        <v>0.0</v>
      </c>
      <c r="T377" s="98">
        <f t="shared" si="4"/>
        <v>3.588</v>
      </c>
      <c r="U377" s="98">
        <f t="shared" si="5"/>
        <v>0.299</v>
      </c>
      <c r="V377" s="98">
        <f t="shared" si="6"/>
        <v>3.588</v>
      </c>
      <c r="W377" s="98">
        <f t="shared" si="7"/>
        <v>3.588</v>
      </c>
      <c r="Y377" s="27">
        <v>0.0</v>
      </c>
    </row>
    <row r="378" ht="15.75" customHeight="1">
      <c r="A378" s="27" t="s">
        <v>26</v>
      </c>
      <c r="B378" s="27" t="s">
        <v>22</v>
      </c>
      <c r="C378" s="27" t="s">
        <v>33</v>
      </c>
      <c r="D378" s="27">
        <v>3357.0</v>
      </c>
      <c r="E378" s="27" t="s">
        <v>330</v>
      </c>
      <c r="F378" s="27">
        <v>1.0</v>
      </c>
      <c r="G378" s="27">
        <v>3.06</v>
      </c>
      <c r="H378" s="27">
        <v>0.95</v>
      </c>
      <c r="I378" s="27">
        <v>5.0</v>
      </c>
      <c r="J378" s="27">
        <v>5.0</v>
      </c>
      <c r="K378" s="27">
        <v>12.0</v>
      </c>
      <c r="L378" s="27">
        <v>4.4</v>
      </c>
      <c r="M378" s="27">
        <v>102.7242</v>
      </c>
      <c r="N378" s="27">
        <v>1.05263157894736</v>
      </c>
      <c r="O378" s="27">
        <v>102.724199999999</v>
      </c>
      <c r="P378" s="96">
        <f t="shared" si="1"/>
        <v>105</v>
      </c>
      <c r="Q378" s="40">
        <f t="shared" si="2"/>
        <v>8.75</v>
      </c>
      <c r="R378" s="40">
        <f t="shared" si="3"/>
        <v>0.462</v>
      </c>
      <c r="S378" s="97">
        <v>0.0</v>
      </c>
      <c r="T378" s="98">
        <f t="shared" si="4"/>
        <v>0.462</v>
      </c>
      <c r="U378" s="98">
        <f t="shared" si="5"/>
        <v>0.0385</v>
      </c>
      <c r="V378" s="98">
        <f t="shared" si="6"/>
        <v>0.462</v>
      </c>
      <c r="W378" s="98">
        <f t="shared" si="7"/>
        <v>0.462</v>
      </c>
      <c r="Y378" s="27">
        <v>0.0</v>
      </c>
    </row>
    <row r="379" ht="15.75" customHeight="1">
      <c r="A379" s="27" t="s">
        <v>26</v>
      </c>
      <c r="B379" s="27" t="s">
        <v>22</v>
      </c>
      <c r="C379" s="27" t="s">
        <v>34</v>
      </c>
      <c r="D379" s="27">
        <v>2976.0</v>
      </c>
      <c r="E379" s="27" t="s">
        <v>331</v>
      </c>
      <c r="F379" s="27">
        <v>2.0</v>
      </c>
      <c r="G379" s="27">
        <v>3.06</v>
      </c>
      <c r="H379" s="27">
        <v>0.9</v>
      </c>
      <c r="I379" s="27">
        <v>10.0</v>
      </c>
      <c r="J379" s="27">
        <v>25.0</v>
      </c>
      <c r="K379" s="27">
        <v>12.0</v>
      </c>
      <c r="L379" s="27">
        <v>5.2</v>
      </c>
      <c r="M379" s="27">
        <v>91.0655999999999</v>
      </c>
      <c r="N379" s="27">
        <v>1.33333333333333</v>
      </c>
      <c r="O379" s="27">
        <v>218.557439999999</v>
      </c>
      <c r="P379" s="96">
        <f t="shared" si="1"/>
        <v>220</v>
      </c>
      <c r="Q379" s="40">
        <f t="shared" si="2"/>
        <v>18.33333333</v>
      </c>
      <c r="R379" s="40">
        <f t="shared" si="3"/>
        <v>1.144</v>
      </c>
      <c r="S379" s="97">
        <v>0.0</v>
      </c>
      <c r="T379" s="98">
        <f t="shared" si="4"/>
        <v>1.144</v>
      </c>
      <c r="U379" s="98">
        <f t="shared" si="5"/>
        <v>0.09533333333</v>
      </c>
      <c r="V379" s="98">
        <f t="shared" si="6"/>
        <v>1.144</v>
      </c>
      <c r="W379" s="98">
        <f t="shared" si="7"/>
        <v>1.144</v>
      </c>
      <c r="Y379" s="27">
        <v>7.0</v>
      </c>
    </row>
    <row r="380" ht="15.75" customHeight="1">
      <c r="A380" s="27" t="s">
        <v>26</v>
      </c>
      <c r="B380" s="27" t="s">
        <v>22</v>
      </c>
      <c r="C380" s="27" t="s">
        <v>35</v>
      </c>
      <c r="D380" s="27">
        <v>2683.0</v>
      </c>
      <c r="E380" s="27" t="s">
        <v>332</v>
      </c>
      <c r="F380" s="27">
        <v>2.0</v>
      </c>
      <c r="G380" s="27">
        <v>3.06</v>
      </c>
      <c r="H380" s="27">
        <v>0.95</v>
      </c>
      <c r="I380" s="27">
        <v>1.0</v>
      </c>
      <c r="J380" s="27">
        <v>5.0</v>
      </c>
      <c r="K380" s="27">
        <v>12.0</v>
      </c>
      <c r="L380" s="27">
        <v>17.1</v>
      </c>
      <c r="M380" s="27">
        <v>82.0998</v>
      </c>
      <c r="N380" s="27">
        <v>1.05263157894736</v>
      </c>
      <c r="O380" s="27">
        <v>164.199599999999</v>
      </c>
      <c r="P380" s="96">
        <f t="shared" si="1"/>
        <v>165</v>
      </c>
      <c r="Q380" s="40">
        <f t="shared" si="2"/>
        <v>13.75</v>
      </c>
      <c r="R380" s="40">
        <f t="shared" si="3"/>
        <v>2.8215</v>
      </c>
      <c r="S380" s="97">
        <v>0.0</v>
      </c>
      <c r="T380" s="98">
        <f t="shared" si="4"/>
        <v>2.8215</v>
      </c>
      <c r="U380" s="98">
        <f t="shared" si="5"/>
        <v>0.235125</v>
      </c>
      <c r="V380" s="98">
        <f t="shared" si="6"/>
        <v>2.8215</v>
      </c>
      <c r="W380" s="98">
        <f t="shared" si="7"/>
        <v>2.8215</v>
      </c>
      <c r="Y380" s="27">
        <v>0.0</v>
      </c>
    </row>
    <row r="381" ht="15.75" customHeight="1">
      <c r="A381" s="27" t="s">
        <v>26</v>
      </c>
      <c r="B381" s="27" t="s">
        <v>22</v>
      </c>
      <c r="C381" s="27" t="s">
        <v>36</v>
      </c>
      <c r="D381" s="27">
        <v>5466.0</v>
      </c>
      <c r="E381" s="27" t="s">
        <v>20</v>
      </c>
      <c r="F381" s="27">
        <v>2.0</v>
      </c>
      <c r="G381" s="27">
        <v>3.06</v>
      </c>
      <c r="H381" s="27">
        <v>0.9</v>
      </c>
      <c r="I381" s="27">
        <v>10.0</v>
      </c>
      <c r="J381" s="27">
        <v>25.0</v>
      </c>
      <c r="K381" s="27">
        <v>12.0</v>
      </c>
      <c r="L381" s="27">
        <v>3.0</v>
      </c>
      <c r="M381" s="27">
        <v>167.259599999999</v>
      </c>
      <c r="N381" s="27">
        <v>1.33333333333333</v>
      </c>
      <c r="O381" s="27">
        <v>401.423039999999</v>
      </c>
      <c r="P381" s="96">
        <f t="shared" si="1"/>
        <v>410</v>
      </c>
      <c r="Q381" s="40">
        <f t="shared" si="2"/>
        <v>34.16666667</v>
      </c>
      <c r="R381" s="40">
        <f t="shared" si="3"/>
        <v>1.23</v>
      </c>
      <c r="S381" s="97">
        <v>0.0</v>
      </c>
      <c r="T381" s="98">
        <f t="shared" si="4"/>
        <v>1.23</v>
      </c>
      <c r="U381" s="98">
        <f t="shared" si="5"/>
        <v>0.1025</v>
      </c>
      <c r="V381" s="98">
        <f t="shared" si="6"/>
        <v>1.23</v>
      </c>
      <c r="W381" s="98">
        <f t="shared" si="7"/>
        <v>1.23</v>
      </c>
      <c r="Y381" s="27">
        <v>0.0</v>
      </c>
    </row>
    <row r="382" ht="15.75" customHeight="1">
      <c r="A382" s="27" t="s">
        <v>26</v>
      </c>
      <c r="B382" s="27" t="s">
        <v>22</v>
      </c>
      <c r="C382" s="27" t="s">
        <v>37</v>
      </c>
      <c r="D382" s="27">
        <v>7217.0</v>
      </c>
      <c r="E382" s="27" t="s">
        <v>333</v>
      </c>
      <c r="F382" s="27">
        <v>4.0</v>
      </c>
      <c r="G382" s="27">
        <v>3.06</v>
      </c>
      <c r="H382" s="27">
        <v>0.97</v>
      </c>
      <c r="I382" s="27">
        <v>10.0</v>
      </c>
      <c r="J382" s="27">
        <v>10.0</v>
      </c>
      <c r="K382" s="27">
        <v>12.0</v>
      </c>
      <c r="L382" s="27">
        <v>1.0</v>
      </c>
      <c r="M382" s="27">
        <v>220.8402</v>
      </c>
      <c r="N382" s="27">
        <v>1.11111111111111</v>
      </c>
      <c r="O382" s="27">
        <v>952.06664</v>
      </c>
      <c r="P382" s="96">
        <f t="shared" si="1"/>
        <v>960</v>
      </c>
      <c r="Q382" s="40">
        <f t="shared" si="2"/>
        <v>80</v>
      </c>
      <c r="R382" s="40">
        <f t="shared" si="3"/>
        <v>0.96</v>
      </c>
      <c r="S382" s="97">
        <v>0.0</v>
      </c>
      <c r="T382" s="98">
        <f t="shared" si="4"/>
        <v>0.96</v>
      </c>
      <c r="U382" s="98">
        <f t="shared" si="5"/>
        <v>0.08</v>
      </c>
      <c r="V382" s="98">
        <f t="shared" si="6"/>
        <v>0.96</v>
      </c>
      <c r="W382" s="98">
        <f t="shared" si="7"/>
        <v>0.96</v>
      </c>
      <c r="Y382" s="27">
        <v>0.0</v>
      </c>
    </row>
    <row r="383" ht="15.75" customHeight="1">
      <c r="A383" s="27" t="s">
        <v>26</v>
      </c>
      <c r="B383" s="27" t="s">
        <v>22</v>
      </c>
      <c r="C383" s="27" t="s">
        <v>38</v>
      </c>
      <c r="D383" s="27">
        <v>5021.0</v>
      </c>
      <c r="E383" s="27" t="s">
        <v>15</v>
      </c>
      <c r="F383" s="27">
        <v>3.0</v>
      </c>
      <c r="G383" s="27">
        <v>3.06</v>
      </c>
      <c r="H383" s="27">
        <v>0.95</v>
      </c>
      <c r="I383" s="27">
        <v>4.0</v>
      </c>
      <c r="J383" s="27">
        <v>5.0</v>
      </c>
      <c r="K383" s="27">
        <v>12.0</v>
      </c>
      <c r="L383" s="27">
        <v>3.0</v>
      </c>
      <c r="M383" s="27">
        <v>153.6426</v>
      </c>
      <c r="N383" s="27">
        <v>1.05263157894736</v>
      </c>
      <c r="O383" s="27">
        <v>460.9278</v>
      </c>
      <c r="P383" s="96">
        <f t="shared" si="1"/>
        <v>464</v>
      </c>
      <c r="Q383" s="40">
        <f t="shared" si="2"/>
        <v>38.66666667</v>
      </c>
      <c r="R383" s="40">
        <f t="shared" si="3"/>
        <v>1.392</v>
      </c>
      <c r="S383" s="97">
        <v>0.0</v>
      </c>
      <c r="T383" s="98">
        <f t="shared" si="4"/>
        <v>1.392</v>
      </c>
      <c r="U383" s="98">
        <f t="shared" si="5"/>
        <v>0.116</v>
      </c>
      <c r="V383" s="98">
        <f t="shared" si="6"/>
        <v>1.392</v>
      </c>
      <c r="W383" s="98">
        <f t="shared" si="7"/>
        <v>1.392</v>
      </c>
      <c r="Y383" s="27">
        <v>0.0</v>
      </c>
    </row>
    <row r="384" ht="15.75" customHeight="1">
      <c r="A384" s="27" t="s">
        <v>26</v>
      </c>
      <c r="B384" s="27" t="s">
        <v>22</v>
      </c>
      <c r="C384" s="27" t="s">
        <v>39</v>
      </c>
      <c r="D384" s="27">
        <v>8169.0</v>
      </c>
      <c r="E384" s="27" t="s">
        <v>334</v>
      </c>
      <c r="F384" s="27">
        <v>1.0</v>
      </c>
      <c r="G384" s="27">
        <v>3.06</v>
      </c>
      <c r="H384" s="27">
        <v>0.9</v>
      </c>
      <c r="I384" s="27">
        <v>10.0</v>
      </c>
      <c r="J384" s="27">
        <v>10.0</v>
      </c>
      <c r="K384" s="27">
        <v>12.0</v>
      </c>
      <c r="L384" s="27">
        <v>3.6</v>
      </c>
      <c r="M384" s="27">
        <v>249.9714</v>
      </c>
      <c r="N384" s="27">
        <v>1.11111111111111</v>
      </c>
      <c r="O384" s="27">
        <v>249.9714</v>
      </c>
      <c r="P384" s="96">
        <f t="shared" si="1"/>
        <v>250</v>
      </c>
      <c r="Q384" s="40">
        <f t="shared" si="2"/>
        <v>20.83333333</v>
      </c>
      <c r="R384" s="40">
        <f t="shared" si="3"/>
        <v>0.9</v>
      </c>
      <c r="S384" s="97">
        <v>0.0</v>
      </c>
      <c r="T384" s="98">
        <f t="shared" si="4"/>
        <v>0.9</v>
      </c>
      <c r="U384" s="98">
        <f t="shared" si="5"/>
        <v>0.075</v>
      </c>
      <c r="V384" s="98">
        <f t="shared" si="6"/>
        <v>0.9</v>
      </c>
      <c r="W384" s="98">
        <f t="shared" si="7"/>
        <v>0.9</v>
      </c>
      <c r="Y384" s="27">
        <v>3.0</v>
      </c>
    </row>
    <row r="385" ht="15.75" customHeight="1">
      <c r="A385" s="27" t="s">
        <v>26</v>
      </c>
      <c r="B385" s="27" t="s">
        <v>22</v>
      </c>
      <c r="C385" s="27" t="s">
        <v>40</v>
      </c>
      <c r="D385" s="27">
        <v>3826.0</v>
      </c>
      <c r="E385" s="27" t="s">
        <v>11</v>
      </c>
      <c r="F385" s="27">
        <v>1.0</v>
      </c>
      <c r="G385" s="27">
        <v>3.08</v>
      </c>
      <c r="H385" s="27">
        <v>0.9</v>
      </c>
      <c r="I385" s="27">
        <v>10.0</v>
      </c>
      <c r="J385" s="27">
        <v>10.0</v>
      </c>
      <c r="K385" s="27">
        <v>12.0</v>
      </c>
      <c r="L385" s="27">
        <v>4.4</v>
      </c>
      <c r="M385" s="27">
        <v>117.8408</v>
      </c>
      <c r="N385" s="27">
        <v>1.11111111111111</v>
      </c>
      <c r="O385" s="27">
        <v>117.8408</v>
      </c>
      <c r="P385" s="96">
        <f t="shared" si="1"/>
        <v>120</v>
      </c>
      <c r="Q385" s="40">
        <f t="shared" si="2"/>
        <v>10</v>
      </c>
      <c r="R385" s="40">
        <f t="shared" si="3"/>
        <v>0.528</v>
      </c>
      <c r="S385" s="97">
        <v>0.0</v>
      </c>
      <c r="T385" s="98">
        <f t="shared" si="4"/>
        <v>0.528</v>
      </c>
      <c r="U385" s="98">
        <f t="shared" si="5"/>
        <v>0.044</v>
      </c>
      <c r="V385" s="98">
        <f t="shared" si="6"/>
        <v>0.528</v>
      </c>
      <c r="W385" s="98">
        <f t="shared" si="7"/>
        <v>0.528</v>
      </c>
      <c r="Y385" s="27">
        <v>0.0</v>
      </c>
    </row>
    <row r="386" ht="15.75" customHeight="1">
      <c r="A386" s="27" t="s">
        <v>26</v>
      </c>
      <c r="B386" s="27" t="s">
        <v>22</v>
      </c>
      <c r="C386" s="27" t="s">
        <v>41</v>
      </c>
      <c r="D386" s="27">
        <v>7614.0</v>
      </c>
      <c r="E386" s="27" t="s">
        <v>21</v>
      </c>
      <c r="F386" s="27">
        <v>2.0</v>
      </c>
      <c r="G386" s="27">
        <v>1.26</v>
      </c>
      <c r="H386" s="27">
        <v>0.9</v>
      </c>
      <c r="I386" s="27">
        <v>1.0</v>
      </c>
      <c r="J386" s="27">
        <v>5.0</v>
      </c>
      <c r="K386" s="27">
        <v>12.0</v>
      </c>
      <c r="L386" s="27">
        <v>15.0</v>
      </c>
      <c r="M386" s="27">
        <v>95.9363999999999</v>
      </c>
      <c r="N386" s="27">
        <v>1.05263157894736</v>
      </c>
      <c r="O386" s="27">
        <v>181.774231578947</v>
      </c>
      <c r="P386" s="96">
        <f t="shared" si="1"/>
        <v>182</v>
      </c>
      <c r="Q386" s="40">
        <f t="shared" si="2"/>
        <v>15.16666667</v>
      </c>
      <c r="R386" s="40">
        <f t="shared" si="3"/>
        <v>2.73</v>
      </c>
      <c r="S386" s="97">
        <v>0.0</v>
      </c>
      <c r="T386" s="98">
        <f t="shared" si="4"/>
        <v>2.73</v>
      </c>
      <c r="U386" s="98">
        <f t="shared" si="5"/>
        <v>0.2275</v>
      </c>
      <c r="V386" s="98">
        <f t="shared" si="6"/>
        <v>2.73</v>
      </c>
      <c r="W386" s="98">
        <f t="shared" si="7"/>
        <v>2.73</v>
      </c>
      <c r="Y386" s="27">
        <v>0.0</v>
      </c>
    </row>
    <row r="387" ht="15.75" customHeight="1">
      <c r="A387" s="27" t="s">
        <v>26</v>
      </c>
      <c r="B387" s="27" t="s">
        <v>22</v>
      </c>
      <c r="C387" s="27" t="s">
        <v>42</v>
      </c>
      <c r="D387" s="27">
        <v>2615.0</v>
      </c>
      <c r="E387" s="27" t="s">
        <v>12</v>
      </c>
      <c r="F387" s="27">
        <v>1.0</v>
      </c>
      <c r="G387" s="27">
        <v>3.08</v>
      </c>
      <c r="H387" s="27">
        <v>1.0</v>
      </c>
      <c r="I387" s="27">
        <v>20.0</v>
      </c>
      <c r="J387" s="27">
        <v>50.0</v>
      </c>
      <c r="K387" s="27">
        <v>12.0</v>
      </c>
      <c r="L387" s="27">
        <v>1.2</v>
      </c>
      <c r="M387" s="27">
        <v>80.542</v>
      </c>
      <c r="N387" s="27">
        <v>2.0</v>
      </c>
      <c r="O387" s="27">
        <v>161.084</v>
      </c>
      <c r="P387" s="96">
        <f t="shared" si="1"/>
        <v>180</v>
      </c>
      <c r="Q387" s="40">
        <f t="shared" si="2"/>
        <v>15</v>
      </c>
      <c r="R387" s="40">
        <f t="shared" si="3"/>
        <v>0.216</v>
      </c>
      <c r="S387" s="97">
        <v>0.0</v>
      </c>
      <c r="T387" s="98">
        <f t="shared" si="4"/>
        <v>0.216</v>
      </c>
      <c r="U387" s="98">
        <f t="shared" si="5"/>
        <v>0.018</v>
      </c>
      <c r="V387" s="98">
        <f t="shared" si="6"/>
        <v>0.216</v>
      </c>
      <c r="W387" s="98">
        <f t="shared" si="7"/>
        <v>0.216</v>
      </c>
      <c r="Y387" s="27">
        <v>0.7</v>
      </c>
    </row>
    <row r="388" ht="15.75" customHeight="1">
      <c r="A388" s="27" t="s">
        <v>26</v>
      </c>
      <c r="B388" s="27" t="s">
        <v>22</v>
      </c>
      <c r="C388" s="27" t="s">
        <v>43</v>
      </c>
      <c r="D388" s="27">
        <v>11536.0</v>
      </c>
      <c r="E388" s="27" t="s">
        <v>14</v>
      </c>
      <c r="F388" s="27">
        <v>3.0</v>
      </c>
      <c r="G388" s="27">
        <v>3.06</v>
      </c>
      <c r="H388" s="27">
        <v>0.95</v>
      </c>
      <c r="I388" s="27">
        <v>10.0</v>
      </c>
      <c r="J388" s="27">
        <v>10.0</v>
      </c>
      <c r="K388" s="27">
        <v>12.0</v>
      </c>
      <c r="L388" s="27">
        <v>7.8</v>
      </c>
      <c r="M388" s="27">
        <v>353.0016</v>
      </c>
      <c r="N388" s="27">
        <v>1.11111111111111</v>
      </c>
      <c r="O388" s="27">
        <v>1117.8384</v>
      </c>
      <c r="P388" s="96">
        <f t="shared" si="1"/>
        <v>1120</v>
      </c>
      <c r="Q388" s="40">
        <f t="shared" si="2"/>
        <v>93.33333333</v>
      </c>
      <c r="R388" s="40">
        <f t="shared" si="3"/>
        <v>8.736</v>
      </c>
      <c r="S388" s="97">
        <v>0.0</v>
      </c>
      <c r="T388" s="98">
        <f t="shared" si="4"/>
        <v>8.736</v>
      </c>
      <c r="U388" s="98">
        <f t="shared" si="5"/>
        <v>0.728</v>
      </c>
      <c r="V388" s="98">
        <f t="shared" si="6"/>
        <v>8.736</v>
      </c>
      <c r="W388" s="98">
        <f t="shared" si="7"/>
        <v>8.736</v>
      </c>
      <c r="Y388" s="27">
        <v>0.0</v>
      </c>
    </row>
    <row r="389" ht="15.75" customHeight="1">
      <c r="A389" s="27" t="s">
        <v>26</v>
      </c>
      <c r="B389" s="27" t="s">
        <v>22</v>
      </c>
      <c r="C389" s="27" t="s">
        <v>44</v>
      </c>
      <c r="D389" s="27">
        <v>1806.0</v>
      </c>
      <c r="E389" s="27" t="s">
        <v>330</v>
      </c>
      <c r="F389" s="27">
        <v>1.0</v>
      </c>
      <c r="G389" s="27">
        <v>3.06</v>
      </c>
      <c r="H389" s="27">
        <v>0.95</v>
      </c>
      <c r="I389" s="27">
        <v>5.0</v>
      </c>
      <c r="J389" s="27">
        <v>5.0</v>
      </c>
      <c r="K389" s="27">
        <v>12.0</v>
      </c>
      <c r="L389" s="27">
        <v>4.4</v>
      </c>
      <c r="M389" s="27">
        <v>55.2636</v>
      </c>
      <c r="N389" s="27">
        <v>1.05263157894736</v>
      </c>
      <c r="O389" s="27">
        <v>55.2635999999999</v>
      </c>
      <c r="P389" s="96">
        <f t="shared" si="1"/>
        <v>60</v>
      </c>
      <c r="Q389" s="40">
        <f t="shared" si="2"/>
        <v>5</v>
      </c>
      <c r="R389" s="40">
        <f t="shared" si="3"/>
        <v>0.264</v>
      </c>
      <c r="S389" s="97">
        <v>0.0</v>
      </c>
      <c r="T389" s="98">
        <f t="shared" si="4"/>
        <v>0.264</v>
      </c>
      <c r="U389" s="98">
        <f t="shared" si="5"/>
        <v>0.022</v>
      </c>
      <c r="V389" s="98">
        <f t="shared" si="6"/>
        <v>0.264</v>
      </c>
      <c r="W389" s="98">
        <f t="shared" si="7"/>
        <v>0.264</v>
      </c>
      <c r="Y389" s="27">
        <v>0.0</v>
      </c>
    </row>
    <row r="390" ht="15.75" customHeight="1">
      <c r="A390" s="27" t="s">
        <v>26</v>
      </c>
      <c r="B390" s="27" t="s">
        <v>22</v>
      </c>
      <c r="C390" s="27" t="s">
        <v>45</v>
      </c>
      <c r="D390" s="27">
        <v>9438.0</v>
      </c>
      <c r="E390" s="27" t="s">
        <v>331</v>
      </c>
      <c r="F390" s="27">
        <v>2.0</v>
      </c>
      <c r="G390" s="27">
        <v>3.06</v>
      </c>
      <c r="H390" s="27">
        <v>0.9</v>
      </c>
      <c r="I390" s="27">
        <v>10.0</v>
      </c>
      <c r="J390" s="27">
        <v>25.0</v>
      </c>
      <c r="K390" s="27">
        <v>12.0</v>
      </c>
      <c r="L390" s="27">
        <v>5.2</v>
      </c>
      <c r="M390" s="27">
        <v>288.8028</v>
      </c>
      <c r="N390" s="27">
        <v>1.33333333333333</v>
      </c>
      <c r="O390" s="27">
        <v>693.12672</v>
      </c>
      <c r="P390" s="96">
        <f t="shared" si="1"/>
        <v>700</v>
      </c>
      <c r="Q390" s="40">
        <f t="shared" si="2"/>
        <v>58.33333333</v>
      </c>
      <c r="R390" s="40">
        <f t="shared" si="3"/>
        <v>3.64</v>
      </c>
      <c r="S390" s="97">
        <v>0.0</v>
      </c>
      <c r="T390" s="98">
        <f t="shared" si="4"/>
        <v>3.64</v>
      </c>
      <c r="U390" s="98">
        <f t="shared" si="5"/>
        <v>0.3033333333</v>
      </c>
      <c r="V390" s="98">
        <f t="shared" si="6"/>
        <v>3.64</v>
      </c>
      <c r="W390" s="98">
        <f t="shared" si="7"/>
        <v>3.64</v>
      </c>
      <c r="Y390" s="27">
        <v>7.0</v>
      </c>
    </row>
    <row r="391" ht="15.75" customHeight="1">
      <c r="A391" s="27" t="s">
        <v>26</v>
      </c>
      <c r="B391" s="27" t="s">
        <v>22</v>
      </c>
      <c r="C391" s="27" t="s">
        <v>46</v>
      </c>
      <c r="D391" s="27">
        <v>2627.0</v>
      </c>
      <c r="E391" s="27" t="s">
        <v>332</v>
      </c>
      <c r="F391" s="27">
        <v>2.0</v>
      </c>
      <c r="G391" s="27">
        <v>3.06</v>
      </c>
      <c r="H391" s="27">
        <v>0.95</v>
      </c>
      <c r="I391" s="27">
        <v>1.0</v>
      </c>
      <c r="J391" s="27">
        <v>5.0</v>
      </c>
      <c r="K391" s="27">
        <v>12.0</v>
      </c>
      <c r="L391" s="27">
        <v>17.1</v>
      </c>
      <c r="M391" s="27">
        <v>80.3862</v>
      </c>
      <c r="N391" s="27">
        <v>1.05263157894736</v>
      </c>
      <c r="O391" s="27">
        <v>160.772399999999</v>
      </c>
      <c r="P391" s="96">
        <f t="shared" si="1"/>
        <v>161</v>
      </c>
      <c r="Q391" s="40">
        <f t="shared" si="2"/>
        <v>13.41666667</v>
      </c>
      <c r="R391" s="40">
        <f t="shared" si="3"/>
        <v>2.7531</v>
      </c>
      <c r="S391" s="97">
        <v>0.0</v>
      </c>
      <c r="T391" s="98">
        <f t="shared" si="4"/>
        <v>2.7531</v>
      </c>
      <c r="U391" s="98">
        <f t="shared" si="5"/>
        <v>0.229425</v>
      </c>
      <c r="V391" s="98">
        <f t="shared" si="6"/>
        <v>2.7531</v>
      </c>
      <c r="W391" s="98">
        <f t="shared" si="7"/>
        <v>2.7531</v>
      </c>
      <c r="Y391" s="27">
        <v>0.0</v>
      </c>
    </row>
    <row r="392" ht="15.75" customHeight="1">
      <c r="A392" s="27" t="s">
        <v>26</v>
      </c>
      <c r="B392" s="27" t="s">
        <v>22</v>
      </c>
      <c r="C392" s="27" t="s">
        <v>47</v>
      </c>
      <c r="D392" s="27">
        <v>3932.0</v>
      </c>
      <c r="E392" s="27" t="s">
        <v>20</v>
      </c>
      <c r="F392" s="27">
        <v>2.0</v>
      </c>
      <c r="G392" s="27">
        <v>3.06</v>
      </c>
      <c r="H392" s="27">
        <v>0.9</v>
      </c>
      <c r="I392" s="27">
        <v>10.0</v>
      </c>
      <c r="J392" s="27">
        <v>25.0</v>
      </c>
      <c r="K392" s="27">
        <v>12.0</v>
      </c>
      <c r="L392" s="27">
        <v>3.0</v>
      </c>
      <c r="M392" s="27">
        <v>120.3192</v>
      </c>
      <c r="N392" s="27">
        <v>1.33333333333333</v>
      </c>
      <c r="O392" s="27">
        <v>288.76608</v>
      </c>
      <c r="P392" s="96">
        <f t="shared" si="1"/>
        <v>290</v>
      </c>
      <c r="Q392" s="40">
        <f t="shared" si="2"/>
        <v>24.16666667</v>
      </c>
      <c r="R392" s="40">
        <f t="shared" si="3"/>
        <v>0.87</v>
      </c>
      <c r="S392" s="97">
        <v>0.0</v>
      </c>
      <c r="T392" s="98">
        <f t="shared" si="4"/>
        <v>0.87</v>
      </c>
      <c r="U392" s="98">
        <f t="shared" si="5"/>
        <v>0.0725</v>
      </c>
      <c r="V392" s="98">
        <f t="shared" si="6"/>
        <v>0.87</v>
      </c>
      <c r="W392" s="98">
        <f t="shared" si="7"/>
        <v>0.87</v>
      </c>
      <c r="Y392" s="27">
        <v>0.0</v>
      </c>
    </row>
    <row r="393" ht="15.75" customHeight="1">
      <c r="A393" s="27" t="s">
        <v>26</v>
      </c>
      <c r="B393" s="27" t="s">
        <v>22</v>
      </c>
      <c r="C393" s="27" t="s">
        <v>48</v>
      </c>
      <c r="D393" s="27">
        <v>18234.0</v>
      </c>
      <c r="E393" s="27" t="s">
        <v>333</v>
      </c>
      <c r="F393" s="27">
        <v>4.0</v>
      </c>
      <c r="G393" s="27">
        <v>3.06</v>
      </c>
      <c r="H393" s="27">
        <v>0.97</v>
      </c>
      <c r="I393" s="27">
        <v>10.0</v>
      </c>
      <c r="J393" s="27">
        <v>10.0</v>
      </c>
      <c r="K393" s="27">
        <v>12.0</v>
      </c>
      <c r="L393" s="27">
        <v>1.0</v>
      </c>
      <c r="M393" s="27">
        <v>557.9604</v>
      </c>
      <c r="N393" s="27">
        <v>1.11111111111111</v>
      </c>
      <c r="O393" s="27">
        <v>2405.42928</v>
      </c>
      <c r="P393" s="96">
        <f t="shared" si="1"/>
        <v>2410</v>
      </c>
      <c r="Q393" s="40">
        <f t="shared" si="2"/>
        <v>200.8333333</v>
      </c>
      <c r="R393" s="40">
        <f t="shared" si="3"/>
        <v>2.41</v>
      </c>
      <c r="S393" s="97">
        <v>0.0</v>
      </c>
      <c r="T393" s="98">
        <f t="shared" si="4"/>
        <v>2.41</v>
      </c>
      <c r="U393" s="98">
        <f t="shared" si="5"/>
        <v>0.2008333333</v>
      </c>
      <c r="V393" s="98">
        <f t="shared" si="6"/>
        <v>2.41</v>
      </c>
      <c r="W393" s="98">
        <f t="shared" si="7"/>
        <v>2.41</v>
      </c>
      <c r="Y393" s="27">
        <v>0.0</v>
      </c>
    </row>
    <row r="394" ht="15.75" customHeight="1">
      <c r="A394" s="27" t="s">
        <v>26</v>
      </c>
      <c r="B394" s="27" t="s">
        <v>22</v>
      </c>
      <c r="C394" s="27" t="s">
        <v>49</v>
      </c>
      <c r="D394" s="27">
        <v>5443.0</v>
      </c>
      <c r="E394" s="27" t="s">
        <v>15</v>
      </c>
      <c r="F394" s="27">
        <v>3.0</v>
      </c>
      <c r="G394" s="27">
        <v>3.06</v>
      </c>
      <c r="H394" s="27">
        <v>0.95</v>
      </c>
      <c r="I394" s="27">
        <v>4.0</v>
      </c>
      <c r="J394" s="27">
        <v>5.0</v>
      </c>
      <c r="K394" s="27">
        <v>12.0</v>
      </c>
      <c r="L394" s="27">
        <v>3.0</v>
      </c>
      <c r="M394" s="27">
        <v>166.5558</v>
      </c>
      <c r="N394" s="27">
        <v>1.05263157894736</v>
      </c>
      <c r="O394" s="27">
        <v>499.667399999999</v>
      </c>
      <c r="P394" s="96">
        <f t="shared" si="1"/>
        <v>500</v>
      </c>
      <c r="Q394" s="40">
        <f t="shared" si="2"/>
        <v>41.66666667</v>
      </c>
      <c r="R394" s="40">
        <f t="shared" si="3"/>
        <v>1.5</v>
      </c>
      <c r="S394" s="97">
        <v>0.0</v>
      </c>
      <c r="T394" s="98">
        <f t="shared" si="4"/>
        <v>1.5</v>
      </c>
      <c r="U394" s="98">
        <f t="shared" si="5"/>
        <v>0.125</v>
      </c>
      <c r="V394" s="98">
        <f t="shared" si="6"/>
        <v>1.5</v>
      </c>
      <c r="W394" s="98">
        <f t="shared" si="7"/>
        <v>1.5</v>
      </c>
      <c r="Y394" s="27">
        <v>0.0</v>
      </c>
    </row>
    <row r="395" ht="15.75" customHeight="1">
      <c r="A395" s="27" t="s">
        <v>26</v>
      </c>
      <c r="B395" s="27" t="s">
        <v>22</v>
      </c>
      <c r="C395" s="27" t="s">
        <v>50</v>
      </c>
      <c r="D395" s="27">
        <v>11238.0</v>
      </c>
      <c r="E395" s="27" t="s">
        <v>334</v>
      </c>
      <c r="F395" s="27">
        <v>1.0</v>
      </c>
      <c r="G395" s="27">
        <v>3.06</v>
      </c>
      <c r="H395" s="27">
        <v>0.9</v>
      </c>
      <c r="I395" s="27">
        <v>10.0</v>
      </c>
      <c r="J395" s="27">
        <v>10.0</v>
      </c>
      <c r="K395" s="27">
        <v>12.0</v>
      </c>
      <c r="L395" s="27">
        <v>3.6</v>
      </c>
      <c r="M395" s="27">
        <v>343.8828</v>
      </c>
      <c r="N395" s="27">
        <v>1.11111111111111</v>
      </c>
      <c r="O395" s="27">
        <v>343.8828</v>
      </c>
      <c r="P395" s="96">
        <f t="shared" si="1"/>
        <v>350</v>
      </c>
      <c r="Q395" s="40">
        <f t="shared" si="2"/>
        <v>29.16666667</v>
      </c>
      <c r="R395" s="40">
        <f t="shared" si="3"/>
        <v>1.26</v>
      </c>
      <c r="S395" s="97">
        <v>0.0</v>
      </c>
      <c r="T395" s="98">
        <f t="shared" si="4"/>
        <v>1.26</v>
      </c>
      <c r="U395" s="98">
        <f t="shared" si="5"/>
        <v>0.105</v>
      </c>
      <c r="V395" s="98">
        <f t="shared" si="6"/>
        <v>1.26</v>
      </c>
      <c r="W395" s="98">
        <f t="shared" si="7"/>
        <v>1.26</v>
      </c>
      <c r="Y395" s="27">
        <v>3.0</v>
      </c>
    </row>
    <row r="396" ht="15.75" customHeight="1">
      <c r="A396" s="27" t="s">
        <v>26</v>
      </c>
      <c r="B396" s="27" t="s">
        <v>22</v>
      </c>
      <c r="C396" s="27" t="s">
        <v>51</v>
      </c>
      <c r="D396" s="27">
        <v>6534.0</v>
      </c>
      <c r="E396" s="27" t="s">
        <v>11</v>
      </c>
      <c r="F396" s="27">
        <v>1.0</v>
      </c>
      <c r="G396" s="27">
        <v>3.08</v>
      </c>
      <c r="H396" s="27">
        <v>0.9</v>
      </c>
      <c r="I396" s="27">
        <v>10.0</v>
      </c>
      <c r="J396" s="27">
        <v>10.0</v>
      </c>
      <c r="K396" s="27">
        <v>12.0</v>
      </c>
      <c r="L396" s="27">
        <v>4.4</v>
      </c>
      <c r="M396" s="27">
        <v>201.2472</v>
      </c>
      <c r="N396" s="27">
        <v>1.11111111111111</v>
      </c>
      <c r="O396" s="27">
        <v>201.2472</v>
      </c>
      <c r="P396" s="96">
        <f t="shared" si="1"/>
        <v>210</v>
      </c>
      <c r="Q396" s="40">
        <f t="shared" si="2"/>
        <v>17.5</v>
      </c>
      <c r="R396" s="40">
        <f t="shared" si="3"/>
        <v>0.924</v>
      </c>
      <c r="S396" s="97">
        <v>0.0</v>
      </c>
      <c r="T396" s="98">
        <f t="shared" si="4"/>
        <v>0.924</v>
      </c>
      <c r="U396" s="98">
        <f t="shared" si="5"/>
        <v>0.077</v>
      </c>
      <c r="V396" s="98">
        <f t="shared" si="6"/>
        <v>0.924</v>
      </c>
      <c r="W396" s="98">
        <f t="shared" si="7"/>
        <v>0.924</v>
      </c>
      <c r="Y396" s="27">
        <v>0.0</v>
      </c>
    </row>
    <row r="397" ht="15.75" customHeight="1">
      <c r="A397" s="27" t="s">
        <v>26</v>
      </c>
      <c r="B397" s="27" t="s">
        <v>22</v>
      </c>
      <c r="C397" s="27" t="s">
        <v>52</v>
      </c>
      <c r="D397" s="27">
        <v>5197.0</v>
      </c>
      <c r="E397" s="27" t="s">
        <v>21</v>
      </c>
      <c r="F397" s="27">
        <v>2.0</v>
      </c>
      <c r="G397" s="27">
        <v>1.26</v>
      </c>
      <c r="H397" s="27">
        <v>0.9</v>
      </c>
      <c r="I397" s="27">
        <v>1.0</v>
      </c>
      <c r="J397" s="27">
        <v>5.0</v>
      </c>
      <c r="K397" s="27">
        <v>12.0</v>
      </c>
      <c r="L397" s="27">
        <v>15.0</v>
      </c>
      <c r="M397" s="27">
        <v>65.4822</v>
      </c>
      <c r="N397" s="27">
        <v>1.05263157894736</v>
      </c>
      <c r="O397" s="27">
        <v>124.071536842105</v>
      </c>
      <c r="P397" s="96">
        <f t="shared" si="1"/>
        <v>125</v>
      </c>
      <c r="Q397" s="40">
        <f t="shared" si="2"/>
        <v>10.41666667</v>
      </c>
      <c r="R397" s="40">
        <f t="shared" si="3"/>
        <v>1.875</v>
      </c>
      <c r="S397" s="97">
        <v>0.0</v>
      </c>
      <c r="T397" s="98">
        <f t="shared" si="4"/>
        <v>1.875</v>
      </c>
      <c r="U397" s="98">
        <f t="shared" si="5"/>
        <v>0.15625</v>
      </c>
      <c r="V397" s="98">
        <f t="shared" si="6"/>
        <v>1.875</v>
      </c>
      <c r="W397" s="98">
        <f t="shared" si="7"/>
        <v>1.875</v>
      </c>
      <c r="Y397" s="27">
        <v>0.0</v>
      </c>
    </row>
    <row r="398" ht="15.75" customHeight="1">
      <c r="A398" s="27" t="s">
        <v>26</v>
      </c>
      <c r="B398" s="27" t="s">
        <v>22</v>
      </c>
      <c r="C398" s="27" t="s">
        <v>53</v>
      </c>
      <c r="D398" s="27">
        <v>3531.0</v>
      </c>
      <c r="E398" s="27" t="s">
        <v>12</v>
      </c>
      <c r="F398" s="27">
        <v>1.0</v>
      </c>
      <c r="G398" s="27">
        <v>3.08</v>
      </c>
      <c r="H398" s="27">
        <v>1.0</v>
      </c>
      <c r="I398" s="27">
        <v>20.0</v>
      </c>
      <c r="J398" s="27">
        <v>50.0</v>
      </c>
      <c r="K398" s="27">
        <v>12.0</v>
      </c>
      <c r="L398" s="27">
        <v>1.2</v>
      </c>
      <c r="M398" s="27">
        <v>108.754799999999</v>
      </c>
      <c r="N398" s="27">
        <v>2.0</v>
      </c>
      <c r="O398" s="27">
        <v>217.509599999999</v>
      </c>
      <c r="P398" s="96">
        <f t="shared" si="1"/>
        <v>220</v>
      </c>
      <c r="Q398" s="40">
        <f t="shared" si="2"/>
        <v>18.33333333</v>
      </c>
      <c r="R398" s="40">
        <f t="shared" si="3"/>
        <v>0.264</v>
      </c>
      <c r="S398" s="97">
        <v>0.0</v>
      </c>
      <c r="T398" s="98">
        <f t="shared" si="4"/>
        <v>0.264</v>
      </c>
      <c r="U398" s="98">
        <f t="shared" si="5"/>
        <v>0.022</v>
      </c>
      <c r="V398" s="98">
        <f t="shared" si="6"/>
        <v>0.264</v>
      </c>
      <c r="W398" s="98">
        <f t="shared" si="7"/>
        <v>0.264</v>
      </c>
      <c r="Y398" s="27">
        <v>0.7</v>
      </c>
    </row>
    <row r="399" ht="15.75" customHeight="1">
      <c r="A399" s="27" t="s">
        <v>26</v>
      </c>
      <c r="B399" s="27" t="s">
        <v>22</v>
      </c>
      <c r="C399" s="27" t="s">
        <v>54</v>
      </c>
      <c r="D399" s="27">
        <v>2402.0</v>
      </c>
      <c r="E399" s="27" t="s">
        <v>14</v>
      </c>
      <c r="F399" s="27">
        <v>3.0</v>
      </c>
      <c r="G399" s="27">
        <v>3.06</v>
      </c>
      <c r="H399" s="27">
        <v>0.95</v>
      </c>
      <c r="I399" s="27">
        <v>10.0</v>
      </c>
      <c r="J399" s="27">
        <v>10.0</v>
      </c>
      <c r="K399" s="27">
        <v>12.0</v>
      </c>
      <c r="L399" s="27">
        <v>7.8</v>
      </c>
      <c r="M399" s="27">
        <v>73.5012</v>
      </c>
      <c r="N399" s="27">
        <v>1.11111111111111</v>
      </c>
      <c r="O399" s="27">
        <v>232.753799999999</v>
      </c>
      <c r="P399" s="96">
        <f t="shared" si="1"/>
        <v>240</v>
      </c>
      <c r="Q399" s="40">
        <f t="shared" si="2"/>
        <v>20</v>
      </c>
      <c r="R399" s="40">
        <f t="shared" si="3"/>
        <v>1.872</v>
      </c>
      <c r="S399" s="97">
        <v>0.0</v>
      </c>
      <c r="T399" s="98">
        <f t="shared" si="4"/>
        <v>1.872</v>
      </c>
      <c r="U399" s="98">
        <f t="shared" si="5"/>
        <v>0.156</v>
      </c>
      <c r="V399" s="98">
        <f t="shared" si="6"/>
        <v>1.872</v>
      </c>
      <c r="W399" s="98">
        <f t="shared" si="7"/>
        <v>1.872</v>
      </c>
      <c r="Y399" s="27">
        <v>0.0</v>
      </c>
    </row>
    <row r="400" ht="15.75" customHeight="1">
      <c r="A400" s="27" t="s">
        <v>26</v>
      </c>
      <c r="B400" s="27" t="s">
        <v>22</v>
      </c>
      <c r="C400" s="27" t="s">
        <v>55</v>
      </c>
      <c r="D400" s="27">
        <v>1160.0</v>
      </c>
      <c r="E400" s="27" t="s">
        <v>330</v>
      </c>
      <c r="F400" s="27">
        <v>1.0</v>
      </c>
      <c r="G400" s="27">
        <v>3.06</v>
      </c>
      <c r="H400" s="27">
        <v>0.95</v>
      </c>
      <c r="I400" s="27">
        <v>5.0</v>
      </c>
      <c r="J400" s="27">
        <v>5.0</v>
      </c>
      <c r="K400" s="27">
        <v>12.0</v>
      </c>
      <c r="L400" s="27">
        <v>4.4</v>
      </c>
      <c r="M400" s="27">
        <v>35.496</v>
      </c>
      <c r="N400" s="27">
        <v>1.05263157894736</v>
      </c>
      <c r="O400" s="27">
        <v>35.4959999999999</v>
      </c>
      <c r="P400" s="96">
        <f t="shared" si="1"/>
        <v>40</v>
      </c>
      <c r="Q400" s="40">
        <f t="shared" si="2"/>
        <v>3.333333333</v>
      </c>
      <c r="R400" s="40">
        <f t="shared" si="3"/>
        <v>0.176</v>
      </c>
      <c r="S400" s="97">
        <v>0.0</v>
      </c>
      <c r="T400" s="98">
        <f t="shared" si="4"/>
        <v>0.176</v>
      </c>
      <c r="U400" s="98">
        <f t="shared" si="5"/>
        <v>0.01466666667</v>
      </c>
      <c r="V400" s="98">
        <f t="shared" si="6"/>
        <v>0.176</v>
      </c>
      <c r="W400" s="98">
        <f t="shared" si="7"/>
        <v>0.176</v>
      </c>
      <c r="Y400" s="27">
        <v>0.0</v>
      </c>
    </row>
    <row r="401" ht="15.75" customHeight="1">
      <c r="A401" s="27" t="s">
        <v>26</v>
      </c>
      <c r="B401" s="27" t="s">
        <v>22</v>
      </c>
      <c r="C401" s="27" t="s">
        <v>56</v>
      </c>
      <c r="D401" s="27">
        <v>3585.0</v>
      </c>
      <c r="E401" s="27" t="s">
        <v>331</v>
      </c>
      <c r="F401" s="27">
        <v>2.0</v>
      </c>
      <c r="G401" s="27">
        <v>3.06</v>
      </c>
      <c r="H401" s="27">
        <v>0.9</v>
      </c>
      <c r="I401" s="27">
        <v>10.0</v>
      </c>
      <c r="J401" s="27">
        <v>25.0</v>
      </c>
      <c r="K401" s="27">
        <v>12.0</v>
      </c>
      <c r="L401" s="27">
        <v>5.2</v>
      </c>
      <c r="M401" s="27">
        <v>109.701</v>
      </c>
      <c r="N401" s="27">
        <v>1.33333333333333</v>
      </c>
      <c r="O401" s="27">
        <v>263.2824</v>
      </c>
      <c r="P401" s="96">
        <f t="shared" si="1"/>
        <v>270</v>
      </c>
      <c r="Q401" s="40">
        <f t="shared" si="2"/>
        <v>22.5</v>
      </c>
      <c r="R401" s="40">
        <f t="shared" si="3"/>
        <v>1.404</v>
      </c>
      <c r="S401" s="97">
        <v>0.0</v>
      </c>
      <c r="T401" s="98">
        <f t="shared" si="4"/>
        <v>1.404</v>
      </c>
      <c r="U401" s="98">
        <f t="shared" si="5"/>
        <v>0.117</v>
      </c>
      <c r="V401" s="98">
        <f t="shared" si="6"/>
        <v>1.404</v>
      </c>
      <c r="W401" s="98">
        <f t="shared" si="7"/>
        <v>1.404</v>
      </c>
      <c r="Y401" s="27">
        <v>7.0</v>
      </c>
    </row>
    <row r="402" ht="15.75" customHeight="1">
      <c r="A402" s="27" t="s">
        <v>26</v>
      </c>
      <c r="B402" s="27" t="s">
        <v>22</v>
      </c>
      <c r="C402" s="27" t="s">
        <v>57</v>
      </c>
      <c r="D402" s="27">
        <v>7893.0</v>
      </c>
      <c r="E402" s="27" t="s">
        <v>332</v>
      </c>
      <c r="F402" s="27">
        <v>2.0</v>
      </c>
      <c r="G402" s="27">
        <v>3.06</v>
      </c>
      <c r="H402" s="27">
        <v>0.95</v>
      </c>
      <c r="I402" s="27">
        <v>1.0</v>
      </c>
      <c r="J402" s="27">
        <v>5.0</v>
      </c>
      <c r="K402" s="27">
        <v>12.0</v>
      </c>
      <c r="L402" s="27">
        <v>17.1</v>
      </c>
      <c r="M402" s="27">
        <v>241.5258</v>
      </c>
      <c r="N402" s="27">
        <v>1.05263157894736</v>
      </c>
      <c r="O402" s="27">
        <v>483.051599999999</v>
      </c>
      <c r="P402" s="96">
        <f t="shared" si="1"/>
        <v>484</v>
      </c>
      <c r="Q402" s="40">
        <f t="shared" si="2"/>
        <v>40.33333333</v>
      </c>
      <c r="R402" s="40">
        <f t="shared" si="3"/>
        <v>8.2764</v>
      </c>
      <c r="S402" s="97">
        <v>0.0</v>
      </c>
      <c r="T402" s="98">
        <f t="shared" si="4"/>
        <v>8.2764</v>
      </c>
      <c r="U402" s="98">
        <f t="shared" si="5"/>
        <v>0.6897</v>
      </c>
      <c r="V402" s="98">
        <f t="shared" si="6"/>
        <v>8.2764</v>
      </c>
      <c r="W402" s="98">
        <f t="shared" si="7"/>
        <v>8.2764</v>
      </c>
      <c r="Y402" s="27">
        <v>0.0</v>
      </c>
    </row>
    <row r="403" ht="15.75" customHeight="1">
      <c r="A403" s="27" t="s">
        <v>26</v>
      </c>
      <c r="B403" s="27" t="s">
        <v>22</v>
      </c>
      <c r="C403" s="27" t="s">
        <v>58</v>
      </c>
      <c r="D403" s="27">
        <v>7235.0</v>
      </c>
      <c r="E403" s="27" t="s">
        <v>20</v>
      </c>
      <c r="F403" s="27">
        <v>2.0</v>
      </c>
      <c r="G403" s="27">
        <v>3.06</v>
      </c>
      <c r="H403" s="27">
        <v>0.9</v>
      </c>
      <c r="I403" s="27">
        <v>10.0</v>
      </c>
      <c r="J403" s="27">
        <v>25.0</v>
      </c>
      <c r="K403" s="27">
        <v>12.0</v>
      </c>
      <c r="L403" s="27">
        <v>3.0</v>
      </c>
      <c r="M403" s="27">
        <v>221.391</v>
      </c>
      <c r="N403" s="27">
        <v>1.33333333333333</v>
      </c>
      <c r="O403" s="27">
        <v>531.3384</v>
      </c>
      <c r="P403" s="96">
        <f t="shared" si="1"/>
        <v>540</v>
      </c>
      <c r="Q403" s="40">
        <f t="shared" si="2"/>
        <v>45</v>
      </c>
      <c r="R403" s="40">
        <f t="shared" si="3"/>
        <v>1.62</v>
      </c>
      <c r="S403" s="97">
        <v>0.0</v>
      </c>
      <c r="T403" s="98">
        <f t="shared" si="4"/>
        <v>1.62</v>
      </c>
      <c r="U403" s="98">
        <f t="shared" si="5"/>
        <v>0.135</v>
      </c>
      <c r="V403" s="98">
        <f t="shared" si="6"/>
        <v>1.62</v>
      </c>
      <c r="W403" s="98">
        <f t="shared" si="7"/>
        <v>1.62</v>
      </c>
      <c r="Y403" s="27">
        <v>0.0</v>
      </c>
    </row>
    <row r="404" ht="15.75" customHeight="1">
      <c r="A404" s="27" t="s">
        <v>26</v>
      </c>
      <c r="B404" s="27" t="s">
        <v>22</v>
      </c>
      <c r="C404" s="27" t="s">
        <v>59</v>
      </c>
      <c r="D404" s="27">
        <v>12295.0</v>
      </c>
      <c r="E404" s="27" t="s">
        <v>333</v>
      </c>
      <c r="F404" s="27">
        <v>4.0</v>
      </c>
      <c r="G404" s="27">
        <v>3.06</v>
      </c>
      <c r="H404" s="27">
        <v>0.97</v>
      </c>
      <c r="I404" s="27">
        <v>10.0</v>
      </c>
      <c r="J404" s="27">
        <v>10.0</v>
      </c>
      <c r="K404" s="27">
        <v>12.0</v>
      </c>
      <c r="L404" s="27">
        <v>1.0</v>
      </c>
      <c r="M404" s="27">
        <v>376.227</v>
      </c>
      <c r="N404" s="27">
        <v>1.11111111111111</v>
      </c>
      <c r="O404" s="27">
        <v>1621.95639999999</v>
      </c>
      <c r="P404" s="96">
        <f t="shared" si="1"/>
        <v>1630</v>
      </c>
      <c r="Q404" s="40">
        <f t="shared" si="2"/>
        <v>135.8333333</v>
      </c>
      <c r="R404" s="40">
        <f t="shared" si="3"/>
        <v>1.63</v>
      </c>
      <c r="S404" s="97">
        <v>0.0</v>
      </c>
      <c r="T404" s="98">
        <f t="shared" si="4"/>
        <v>1.63</v>
      </c>
      <c r="U404" s="98">
        <f t="shared" si="5"/>
        <v>0.1358333333</v>
      </c>
      <c r="V404" s="98">
        <f t="shared" si="6"/>
        <v>1.63</v>
      </c>
      <c r="W404" s="98">
        <f t="shared" si="7"/>
        <v>1.63</v>
      </c>
      <c r="Y404" s="27">
        <v>0.0</v>
      </c>
    </row>
    <row r="405" ht="15.75" customHeight="1">
      <c r="A405" s="27" t="s">
        <v>26</v>
      </c>
      <c r="B405" s="27" t="s">
        <v>22</v>
      </c>
      <c r="C405" s="27" t="s">
        <v>60</v>
      </c>
      <c r="D405" s="27">
        <v>1437.0</v>
      </c>
      <c r="E405" s="27" t="s">
        <v>15</v>
      </c>
      <c r="F405" s="27">
        <v>3.0</v>
      </c>
      <c r="G405" s="27">
        <v>3.06</v>
      </c>
      <c r="H405" s="27">
        <v>0.95</v>
      </c>
      <c r="I405" s="27">
        <v>4.0</v>
      </c>
      <c r="J405" s="27">
        <v>5.0</v>
      </c>
      <c r="K405" s="27">
        <v>12.0</v>
      </c>
      <c r="L405" s="27">
        <v>3.0</v>
      </c>
      <c r="M405" s="27">
        <v>43.9722</v>
      </c>
      <c r="N405" s="27">
        <v>1.05263157894736</v>
      </c>
      <c r="O405" s="27">
        <v>131.9166</v>
      </c>
      <c r="P405" s="96">
        <f t="shared" si="1"/>
        <v>132</v>
      </c>
      <c r="Q405" s="40">
        <f t="shared" si="2"/>
        <v>11</v>
      </c>
      <c r="R405" s="40">
        <f t="shared" si="3"/>
        <v>0.396</v>
      </c>
      <c r="S405" s="97">
        <v>0.0</v>
      </c>
      <c r="T405" s="98">
        <f t="shared" si="4"/>
        <v>0.396</v>
      </c>
      <c r="U405" s="98">
        <f t="shared" si="5"/>
        <v>0.033</v>
      </c>
      <c r="V405" s="98">
        <f t="shared" si="6"/>
        <v>0.396</v>
      </c>
      <c r="W405" s="98">
        <f t="shared" si="7"/>
        <v>0.396</v>
      </c>
      <c r="Y405" s="27">
        <v>0.0</v>
      </c>
    </row>
    <row r="406" ht="15.75" customHeight="1">
      <c r="A406" s="27" t="s">
        <v>26</v>
      </c>
      <c r="B406" s="27" t="s">
        <v>22</v>
      </c>
      <c r="C406" s="27" t="s">
        <v>61</v>
      </c>
      <c r="D406" s="27">
        <v>207969.0</v>
      </c>
      <c r="E406" s="27" t="s">
        <v>334</v>
      </c>
      <c r="F406" s="27">
        <v>1.0</v>
      </c>
      <c r="G406" s="27">
        <v>3.06</v>
      </c>
      <c r="H406" s="27">
        <v>0.9</v>
      </c>
      <c r="I406" s="27">
        <v>10.0</v>
      </c>
      <c r="J406" s="27">
        <v>10.0</v>
      </c>
      <c r="K406" s="27">
        <v>12.0</v>
      </c>
      <c r="L406" s="27">
        <v>3.6</v>
      </c>
      <c r="M406" s="27">
        <v>6363.8514</v>
      </c>
      <c r="N406" s="27">
        <v>1.11111111111111</v>
      </c>
      <c r="O406" s="27">
        <v>6363.8514</v>
      </c>
      <c r="P406" s="96">
        <f t="shared" si="1"/>
        <v>6370</v>
      </c>
      <c r="Q406" s="40">
        <f t="shared" si="2"/>
        <v>530.8333333</v>
      </c>
      <c r="R406" s="40">
        <f t="shared" si="3"/>
        <v>22.932</v>
      </c>
      <c r="S406" s="97">
        <v>0.0</v>
      </c>
      <c r="T406" s="98">
        <f t="shared" si="4"/>
        <v>22.932</v>
      </c>
      <c r="U406" s="98">
        <f t="shared" si="5"/>
        <v>1.911</v>
      </c>
      <c r="V406" s="98">
        <f t="shared" si="6"/>
        <v>22.932</v>
      </c>
      <c r="W406" s="98">
        <f t="shared" si="7"/>
        <v>22.932</v>
      </c>
      <c r="Y406" s="27">
        <v>3.0</v>
      </c>
    </row>
    <row r="407" ht="15.75" customHeight="1">
      <c r="A407" s="27" t="s">
        <v>26</v>
      </c>
      <c r="B407" s="27" t="s">
        <v>10</v>
      </c>
      <c r="C407" s="27" t="s">
        <v>62</v>
      </c>
      <c r="D407" s="27">
        <v>6763.0</v>
      </c>
      <c r="E407" s="27" t="s">
        <v>11</v>
      </c>
      <c r="F407" s="27">
        <v>1.0</v>
      </c>
      <c r="G407" s="27">
        <v>3.08</v>
      </c>
      <c r="H407" s="27">
        <v>0.9</v>
      </c>
      <c r="I407" s="27">
        <v>10.0</v>
      </c>
      <c r="J407" s="27">
        <v>10.0</v>
      </c>
      <c r="K407" s="27">
        <v>12.0</v>
      </c>
      <c r="L407" s="27">
        <v>4.4</v>
      </c>
      <c r="M407" s="27">
        <v>208.3004</v>
      </c>
      <c r="N407" s="27">
        <v>1.11111111111111</v>
      </c>
      <c r="O407" s="27">
        <v>208.3004</v>
      </c>
      <c r="P407" s="96">
        <f t="shared" si="1"/>
        <v>210</v>
      </c>
      <c r="Q407" s="40">
        <f t="shared" si="2"/>
        <v>17.5</v>
      </c>
      <c r="R407" s="40">
        <f t="shared" si="3"/>
        <v>0.924</v>
      </c>
      <c r="S407" s="97">
        <v>0.0</v>
      </c>
      <c r="T407" s="98">
        <f t="shared" si="4"/>
        <v>0.924</v>
      </c>
      <c r="U407" s="98">
        <f t="shared" si="5"/>
        <v>0.077</v>
      </c>
      <c r="V407" s="98">
        <f t="shared" si="6"/>
        <v>0.924</v>
      </c>
      <c r="W407" s="98">
        <f t="shared" si="7"/>
        <v>0.924</v>
      </c>
      <c r="Y407" s="27">
        <v>0.0</v>
      </c>
    </row>
    <row r="408" ht="15.75" customHeight="1">
      <c r="A408" s="27" t="s">
        <v>26</v>
      </c>
      <c r="B408" s="27" t="s">
        <v>10</v>
      </c>
      <c r="C408" s="27" t="s">
        <v>63</v>
      </c>
      <c r="D408" s="27">
        <v>4624.0</v>
      </c>
      <c r="E408" s="27" t="s">
        <v>21</v>
      </c>
      <c r="F408" s="27">
        <v>2.0</v>
      </c>
      <c r="G408" s="27">
        <v>1.26</v>
      </c>
      <c r="H408" s="27">
        <v>0.9</v>
      </c>
      <c r="I408" s="27">
        <v>1.0</v>
      </c>
      <c r="J408" s="27">
        <v>5.0</v>
      </c>
      <c r="K408" s="27">
        <v>12.0</v>
      </c>
      <c r="L408" s="27">
        <v>15.0</v>
      </c>
      <c r="M408" s="27">
        <v>58.2624</v>
      </c>
      <c r="N408" s="27">
        <v>1.05263157894736</v>
      </c>
      <c r="O408" s="27">
        <v>110.391915789473</v>
      </c>
      <c r="P408" s="96">
        <f t="shared" si="1"/>
        <v>111</v>
      </c>
      <c r="Q408" s="40">
        <f t="shared" si="2"/>
        <v>9.25</v>
      </c>
      <c r="R408" s="40">
        <f t="shared" si="3"/>
        <v>1.665</v>
      </c>
      <c r="S408" s="97">
        <v>0.0</v>
      </c>
      <c r="T408" s="98">
        <f t="shared" si="4"/>
        <v>1.665</v>
      </c>
      <c r="U408" s="98">
        <f t="shared" si="5"/>
        <v>0.13875</v>
      </c>
      <c r="V408" s="98">
        <f t="shared" si="6"/>
        <v>1.665</v>
      </c>
      <c r="W408" s="98">
        <f t="shared" si="7"/>
        <v>1.665</v>
      </c>
      <c r="Y408" s="27">
        <v>0.0</v>
      </c>
    </row>
    <row r="409" ht="15.75" customHeight="1">
      <c r="A409" s="27" t="s">
        <v>26</v>
      </c>
      <c r="B409" s="27" t="s">
        <v>10</v>
      </c>
      <c r="C409" s="27" t="s">
        <v>64</v>
      </c>
      <c r="D409" s="27">
        <v>4627.0</v>
      </c>
      <c r="E409" s="27" t="s">
        <v>12</v>
      </c>
      <c r="F409" s="27">
        <v>1.0</v>
      </c>
      <c r="G409" s="27">
        <v>3.08</v>
      </c>
      <c r="H409" s="27">
        <v>1.0</v>
      </c>
      <c r="I409" s="27">
        <v>20.0</v>
      </c>
      <c r="J409" s="27">
        <v>50.0</v>
      </c>
      <c r="K409" s="27">
        <v>12.0</v>
      </c>
      <c r="L409" s="27">
        <v>1.2</v>
      </c>
      <c r="M409" s="27">
        <v>142.5116</v>
      </c>
      <c r="N409" s="27">
        <v>2.0</v>
      </c>
      <c r="O409" s="27">
        <v>285.0232</v>
      </c>
      <c r="P409" s="96">
        <f t="shared" si="1"/>
        <v>300</v>
      </c>
      <c r="Q409" s="40">
        <f t="shared" si="2"/>
        <v>25</v>
      </c>
      <c r="R409" s="40">
        <f t="shared" si="3"/>
        <v>0.36</v>
      </c>
      <c r="S409" s="97">
        <v>0.0</v>
      </c>
      <c r="T409" s="98">
        <f t="shared" si="4"/>
        <v>0.36</v>
      </c>
      <c r="U409" s="98">
        <f t="shared" si="5"/>
        <v>0.03</v>
      </c>
      <c r="V409" s="98">
        <f t="shared" si="6"/>
        <v>0.36</v>
      </c>
      <c r="W409" s="98">
        <f t="shared" si="7"/>
        <v>0.36</v>
      </c>
      <c r="Y409" s="27">
        <v>0.7</v>
      </c>
    </row>
    <row r="410" ht="15.75" customHeight="1">
      <c r="A410" s="27" t="s">
        <v>26</v>
      </c>
      <c r="B410" s="27" t="s">
        <v>10</v>
      </c>
      <c r="C410" s="27" t="s">
        <v>65</v>
      </c>
      <c r="D410" s="27">
        <v>3526.0</v>
      </c>
      <c r="E410" s="27" t="s">
        <v>14</v>
      </c>
      <c r="F410" s="27">
        <v>3.0</v>
      </c>
      <c r="G410" s="27">
        <v>3.06</v>
      </c>
      <c r="H410" s="27">
        <v>0.95</v>
      </c>
      <c r="I410" s="27">
        <v>10.0</v>
      </c>
      <c r="J410" s="27">
        <v>10.0</v>
      </c>
      <c r="K410" s="27">
        <v>12.0</v>
      </c>
      <c r="L410" s="27">
        <v>7.8</v>
      </c>
      <c r="M410" s="27">
        <v>107.8956</v>
      </c>
      <c r="N410" s="27">
        <v>1.11111111111111</v>
      </c>
      <c r="O410" s="27">
        <v>341.6694</v>
      </c>
      <c r="P410" s="96">
        <f t="shared" si="1"/>
        <v>350</v>
      </c>
      <c r="Q410" s="40">
        <f t="shared" si="2"/>
        <v>29.16666667</v>
      </c>
      <c r="R410" s="40">
        <f t="shared" si="3"/>
        <v>2.73</v>
      </c>
      <c r="S410" s="97">
        <v>0.0</v>
      </c>
      <c r="T410" s="98">
        <f t="shared" si="4"/>
        <v>2.73</v>
      </c>
      <c r="U410" s="98">
        <f t="shared" si="5"/>
        <v>0.2275</v>
      </c>
      <c r="V410" s="98">
        <f t="shared" si="6"/>
        <v>2.73</v>
      </c>
      <c r="W410" s="98">
        <f t="shared" si="7"/>
        <v>2.73</v>
      </c>
      <c r="Y410" s="27">
        <v>0.0</v>
      </c>
    </row>
    <row r="411" ht="15.75" customHeight="1">
      <c r="A411" s="27" t="s">
        <v>26</v>
      </c>
      <c r="B411" s="27" t="s">
        <v>10</v>
      </c>
      <c r="C411" s="27" t="s">
        <v>66</v>
      </c>
      <c r="D411" s="27">
        <v>3565.0</v>
      </c>
      <c r="E411" s="27" t="s">
        <v>330</v>
      </c>
      <c r="F411" s="27">
        <v>1.0</v>
      </c>
      <c r="G411" s="27">
        <v>3.06</v>
      </c>
      <c r="H411" s="27">
        <v>0.95</v>
      </c>
      <c r="I411" s="27">
        <v>5.0</v>
      </c>
      <c r="J411" s="27">
        <v>5.0</v>
      </c>
      <c r="K411" s="27">
        <v>12.0</v>
      </c>
      <c r="L411" s="27">
        <v>4.4</v>
      </c>
      <c r="M411" s="27">
        <v>109.089</v>
      </c>
      <c r="N411" s="27">
        <v>1.05263157894736</v>
      </c>
      <c r="O411" s="27">
        <v>109.088999999999</v>
      </c>
      <c r="P411" s="96">
        <f t="shared" si="1"/>
        <v>110</v>
      </c>
      <c r="Q411" s="40">
        <f t="shared" si="2"/>
        <v>9.166666667</v>
      </c>
      <c r="R411" s="40">
        <f t="shared" si="3"/>
        <v>0.484</v>
      </c>
      <c r="S411" s="97">
        <v>0.0</v>
      </c>
      <c r="T411" s="98">
        <f t="shared" si="4"/>
        <v>0.484</v>
      </c>
      <c r="U411" s="98">
        <f t="shared" si="5"/>
        <v>0.04033333333</v>
      </c>
      <c r="V411" s="98">
        <f t="shared" si="6"/>
        <v>0.484</v>
      </c>
      <c r="W411" s="98">
        <f t="shared" si="7"/>
        <v>0.484</v>
      </c>
      <c r="Y411" s="27">
        <v>0.0</v>
      </c>
    </row>
    <row r="412" ht="15.75" customHeight="1">
      <c r="A412" s="27" t="s">
        <v>26</v>
      </c>
      <c r="B412" s="27" t="s">
        <v>10</v>
      </c>
      <c r="C412" s="27" t="s">
        <v>67</v>
      </c>
      <c r="D412" s="27">
        <v>3617.0</v>
      </c>
      <c r="E412" s="27" t="s">
        <v>331</v>
      </c>
      <c r="F412" s="27">
        <v>2.0</v>
      </c>
      <c r="G412" s="27">
        <v>3.06</v>
      </c>
      <c r="H412" s="27">
        <v>0.9</v>
      </c>
      <c r="I412" s="27">
        <v>10.0</v>
      </c>
      <c r="J412" s="27">
        <v>25.0</v>
      </c>
      <c r="K412" s="27">
        <v>12.0</v>
      </c>
      <c r="L412" s="27">
        <v>5.2</v>
      </c>
      <c r="M412" s="27">
        <v>110.6802</v>
      </c>
      <c r="N412" s="27">
        <v>1.33333333333333</v>
      </c>
      <c r="O412" s="27">
        <v>265.63248</v>
      </c>
      <c r="P412" s="96">
        <f t="shared" si="1"/>
        <v>270</v>
      </c>
      <c r="Q412" s="40">
        <f t="shared" si="2"/>
        <v>22.5</v>
      </c>
      <c r="R412" s="40">
        <f t="shared" si="3"/>
        <v>1.404</v>
      </c>
      <c r="S412" s="97">
        <v>0.0</v>
      </c>
      <c r="T412" s="98">
        <f t="shared" si="4"/>
        <v>1.404</v>
      </c>
      <c r="U412" s="98">
        <f t="shared" si="5"/>
        <v>0.117</v>
      </c>
      <c r="V412" s="98">
        <f t="shared" si="6"/>
        <v>1.404</v>
      </c>
      <c r="W412" s="98">
        <f t="shared" si="7"/>
        <v>1.404</v>
      </c>
      <c r="Y412" s="27">
        <v>7.0</v>
      </c>
    </row>
    <row r="413" ht="15.75" customHeight="1">
      <c r="A413" s="27" t="s">
        <v>26</v>
      </c>
      <c r="B413" s="27" t="s">
        <v>10</v>
      </c>
      <c r="C413" s="27" t="s">
        <v>68</v>
      </c>
      <c r="D413" s="27">
        <v>2009.0</v>
      </c>
      <c r="E413" s="27" t="s">
        <v>332</v>
      </c>
      <c r="F413" s="27">
        <v>2.0</v>
      </c>
      <c r="G413" s="27">
        <v>3.06</v>
      </c>
      <c r="H413" s="27">
        <v>0.95</v>
      </c>
      <c r="I413" s="27">
        <v>1.0</v>
      </c>
      <c r="J413" s="27">
        <v>5.0</v>
      </c>
      <c r="K413" s="27">
        <v>12.0</v>
      </c>
      <c r="L413" s="27">
        <v>17.1</v>
      </c>
      <c r="M413" s="27">
        <v>61.4754</v>
      </c>
      <c r="N413" s="27">
        <v>1.05263157894736</v>
      </c>
      <c r="O413" s="27">
        <v>122.950799999999</v>
      </c>
      <c r="P413" s="96">
        <f t="shared" si="1"/>
        <v>123</v>
      </c>
      <c r="Q413" s="40">
        <f t="shared" si="2"/>
        <v>10.25</v>
      </c>
      <c r="R413" s="40">
        <f t="shared" si="3"/>
        <v>2.1033</v>
      </c>
      <c r="S413" s="97">
        <v>0.0</v>
      </c>
      <c r="T413" s="98">
        <f t="shared" si="4"/>
        <v>2.1033</v>
      </c>
      <c r="U413" s="98">
        <f t="shared" si="5"/>
        <v>0.175275</v>
      </c>
      <c r="V413" s="98">
        <f t="shared" si="6"/>
        <v>2.1033</v>
      </c>
      <c r="W413" s="98">
        <f t="shared" si="7"/>
        <v>2.1033</v>
      </c>
      <c r="Y413" s="27">
        <v>0.0</v>
      </c>
    </row>
    <row r="414" ht="15.75" customHeight="1">
      <c r="A414" s="27" t="s">
        <v>26</v>
      </c>
      <c r="B414" s="27" t="s">
        <v>10</v>
      </c>
      <c r="C414" s="27" t="s">
        <v>69</v>
      </c>
      <c r="D414" s="27">
        <v>4313.0</v>
      </c>
      <c r="E414" s="27" t="s">
        <v>20</v>
      </c>
      <c r="F414" s="27">
        <v>2.0</v>
      </c>
      <c r="G414" s="27">
        <v>3.06</v>
      </c>
      <c r="H414" s="27">
        <v>0.9</v>
      </c>
      <c r="I414" s="27">
        <v>10.0</v>
      </c>
      <c r="J414" s="27">
        <v>25.0</v>
      </c>
      <c r="K414" s="27">
        <v>12.0</v>
      </c>
      <c r="L414" s="27">
        <v>3.0</v>
      </c>
      <c r="M414" s="27">
        <v>131.9778</v>
      </c>
      <c r="N414" s="27">
        <v>1.33333333333333</v>
      </c>
      <c r="O414" s="27">
        <v>316.74672</v>
      </c>
      <c r="P414" s="96">
        <f t="shared" si="1"/>
        <v>320</v>
      </c>
      <c r="Q414" s="40">
        <f t="shared" si="2"/>
        <v>26.66666667</v>
      </c>
      <c r="R414" s="40">
        <f t="shared" si="3"/>
        <v>0.96</v>
      </c>
      <c r="S414" s="97">
        <v>0.0</v>
      </c>
      <c r="T414" s="98">
        <f t="shared" si="4"/>
        <v>0.96</v>
      </c>
      <c r="U414" s="98">
        <f t="shared" si="5"/>
        <v>0.08</v>
      </c>
      <c r="V414" s="98">
        <f t="shared" si="6"/>
        <v>0.96</v>
      </c>
      <c r="W414" s="98">
        <f t="shared" si="7"/>
        <v>0.96</v>
      </c>
      <c r="Y414" s="27">
        <v>0.0</v>
      </c>
    </row>
    <row r="415" ht="15.75" customHeight="1">
      <c r="A415" s="27" t="s">
        <v>26</v>
      </c>
      <c r="B415" s="27" t="s">
        <v>10</v>
      </c>
      <c r="C415" s="27" t="s">
        <v>70</v>
      </c>
      <c r="D415" s="27">
        <v>4657.0</v>
      </c>
      <c r="E415" s="27" t="s">
        <v>333</v>
      </c>
      <c r="F415" s="27">
        <v>4.0</v>
      </c>
      <c r="G415" s="27">
        <v>3.06</v>
      </c>
      <c r="H415" s="27">
        <v>0.97</v>
      </c>
      <c r="I415" s="27">
        <v>10.0</v>
      </c>
      <c r="J415" s="27">
        <v>10.0</v>
      </c>
      <c r="K415" s="27">
        <v>12.0</v>
      </c>
      <c r="L415" s="27">
        <v>1.0</v>
      </c>
      <c r="M415" s="27">
        <v>142.5042</v>
      </c>
      <c r="N415" s="27">
        <v>1.11111111111111</v>
      </c>
      <c r="O415" s="27">
        <v>614.351439999999</v>
      </c>
      <c r="P415" s="96">
        <f t="shared" si="1"/>
        <v>620</v>
      </c>
      <c r="Q415" s="40">
        <f t="shared" si="2"/>
        <v>51.66666667</v>
      </c>
      <c r="R415" s="40">
        <f t="shared" si="3"/>
        <v>0.62</v>
      </c>
      <c r="S415" s="97">
        <v>0.0</v>
      </c>
      <c r="T415" s="98">
        <f t="shared" si="4"/>
        <v>0.62</v>
      </c>
      <c r="U415" s="98">
        <f t="shared" si="5"/>
        <v>0.05166666667</v>
      </c>
      <c r="V415" s="98">
        <f t="shared" si="6"/>
        <v>0.62</v>
      </c>
      <c r="W415" s="98">
        <f t="shared" si="7"/>
        <v>0.62</v>
      </c>
      <c r="Y415" s="27">
        <v>0.0</v>
      </c>
    </row>
    <row r="416" ht="15.75" customHeight="1">
      <c r="A416" s="27" t="s">
        <v>26</v>
      </c>
      <c r="B416" s="27" t="s">
        <v>10</v>
      </c>
      <c r="C416" s="27" t="s">
        <v>71</v>
      </c>
      <c r="D416" s="27">
        <v>17254.0</v>
      </c>
      <c r="E416" s="27" t="s">
        <v>15</v>
      </c>
      <c r="F416" s="27">
        <v>3.0</v>
      </c>
      <c r="G416" s="27">
        <v>3.06</v>
      </c>
      <c r="H416" s="27">
        <v>0.95</v>
      </c>
      <c r="I416" s="27">
        <v>4.0</v>
      </c>
      <c r="J416" s="27">
        <v>5.0</v>
      </c>
      <c r="K416" s="27">
        <v>12.0</v>
      </c>
      <c r="L416" s="27">
        <v>3.0</v>
      </c>
      <c r="M416" s="27">
        <v>527.9724</v>
      </c>
      <c r="N416" s="27">
        <v>1.05263157894736</v>
      </c>
      <c r="O416" s="27">
        <v>1583.91719999999</v>
      </c>
      <c r="P416" s="96">
        <f t="shared" si="1"/>
        <v>1584</v>
      </c>
      <c r="Q416" s="40">
        <f t="shared" si="2"/>
        <v>132</v>
      </c>
      <c r="R416" s="40">
        <f t="shared" si="3"/>
        <v>4.752</v>
      </c>
      <c r="S416" s="97">
        <v>0.0</v>
      </c>
      <c r="T416" s="98">
        <f t="shared" si="4"/>
        <v>4.752</v>
      </c>
      <c r="U416" s="98">
        <f t="shared" si="5"/>
        <v>0.396</v>
      </c>
      <c r="V416" s="98">
        <f t="shared" si="6"/>
        <v>4.752</v>
      </c>
      <c r="W416" s="98">
        <f t="shared" si="7"/>
        <v>4.752</v>
      </c>
      <c r="Y416" s="27">
        <v>0.0</v>
      </c>
    </row>
    <row r="417" ht="15.75" customHeight="1">
      <c r="A417" s="27" t="s">
        <v>26</v>
      </c>
      <c r="B417" s="27" t="s">
        <v>10</v>
      </c>
      <c r="C417" s="27" t="s">
        <v>72</v>
      </c>
      <c r="D417" s="27">
        <v>7575.0</v>
      </c>
      <c r="E417" s="27" t="s">
        <v>334</v>
      </c>
      <c r="F417" s="27">
        <v>1.0</v>
      </c>
      <c r="G417" s="27">
        <v>3.06</v>
      </c>
      <c r="H417" s="27">
        <v>0.9</v>
      </c>
      <c r="I417" s="27">
        <v>10.0</v>
      </c>
      <c r="J417" s="27">
        <v>10.0</v>
      </c>
      <c r="K417" s="27">
        <v>12.0</v>
      </c>
      <c r="L417" s="27">
        <v>3.6</v>
      </c>
      <c r="M417" s="27">
        <v>231.795</v>
      </c>
      <c r="N417" s="27">
        <v>1.11111111111111</v>
      </c>
      <c r="O417" s="27">
        <v>231.795</v>
      </c>
      <c r="P417" s="96">
        <f t="shared" si="1"/>
        <v>240</v>
      </c>
      <c r="Q417" s="40">
        <f t="shared" si="2"/>
        <v>20</v>
      </c>
      <c r="R417" s="40">
        <f t="shared" si="3"/>
        <v>0.864</v>
      </c>
      <c r="S417" s="97">
        <v>0.0</v>
      </c>
      <c r="T417" s="98">
        <f t="shared" si="4"/>
        <v>0.864</v>
      </c>
      <c r="U417" s="98">
        <f t="shared" si="5"/>
        <v>0.072</v>
      </c>
      <c r="V417" s="98">
        <f t="shared" si="6"/>
        <v>0.864</v>
      </c>
      <c r="W417" s="98">
        <f t="shared" si="7"/>
        <v>0.864</v>
      </c>
      <c r="Y417" s="27">
        <v>3.0</v>
      </c>
    </row>
    <row r="418" ht="15.75" customHeight="1">
      <c r="A418" s="27" t="s">
        <v>26</v>
      </c>
      <c r="B418" s="27" t="s">
        <v>10</v>
      </c>
      <c r="C418" s="27" t="s">
        <v>73</v>
      </c>
      <c r="D418" s="27">
        <v>5104.0</v>
      </c>
      <c r="E418" s="27" t="s">
        <v>11</v>
      </c>
      <c r="F418" s="27">
        <v>1.0</v>
      </c>
      <c r="G418" s="27">
        <v>3.08</v>
      </c>
      <c r="H418" s="27">
        <v>0.9</v>
      </c>
      <c r="I418" s="27">
        <v>10.0</v>
      </c>
      <c r="J418" s="27">
        <v>10.0</v>
      </c>
      <c r="K418" s="27">
        <v>12.0</v>
      </c>
      <c r="L418" s="27">
        <v>4.4</v>
      </c>
      <c r="M418" s="27">
        <v>157.2032</v>
      </c>
      <c r="N418" s="27">
        <v>1.11111111111111</v>
      </c>
      <c r="O418" s="27">
        <v>157.2032</v>
      </c>
      <c r="P418" s="96">
        <f t="shared" si="1"/>
        <v>160</v>
      </c>
      <c r="Q418" s="40">
        <f t="shared" si="2"/>
        <v>13.33333333</v>
      </c>
      <c r="R418" s="40">
        <f t="shared" si="3"/>
        <v>0.704</v>
      </c>
      <c r="S418" s="97">
        <v>0.0</v>
      </c>
      <c r="T418" s="98">
        <f t="shared" si="4"/>
        <v>0.704</v>
      </c>
      <c r="U418" s="98">
        <f t="shared" si="5"/>
        <v>0.05866666667</v>
      </c>
      <c r="V418" s="98">
        <f t="shared" si="6"/>
        <v>0.704</v>
      </c>
      <c r="W418" s="98">
        <f t="shared" si="7"/>
        <v>0.704</v>
      </c>
      <c r="Y418" s="27">
        <v>0.0</v>
      </c>
    </row>
    <row r="419" ht="15.75" customHeight="1">
      <c r="A419" s="27" t="s">
        <v>26</v>
      </c>
      <c r="B419" s="27" t="s">
        <v>10</v>
      </c>
      <c r="C419" s="27" t="s">
        <v>74</v>
      </c>
      <c r="D419" s="27">
        <v>17991.0</v>
      </c>
      <c r="E419" s="27" t="s">
        <v>21</v>
      </c>
      <c r="F419" s="27">
        <v>2.0</v>
      </c>
      <c r="G419" s="27">
        <v>1.26</v>
      </c>
      <c r="H419" s="27">
        <v>0.9</v>
      </c>
      <c r="I419" s="27">
        <v>1.0</v>
      </c>
      <c r="J419" s="27">
        <v>5.0</v>
      </c>
      <c r="K419" s="27">
        <v>12.0</v>
      </c>
      <c r="L419" s="27">
        <v>15.0</v>
      </c>
      <c r="M419" s="27">
        <v>226.6866</v>
      </c>
      <c r="N419" s="27">
        <v>1.05263157894736</v>
      </c>
      <c r="O419" s="27">
        <v>429.511452631578</v>
      </c>
      <c r="P419" s="96">
        <f t="shared" si="1"/>
        <v>430</v>
      </c>
      <c r="Q419" s="40">
        <f t="shared" si="2"/>
        <v>35.83333333</v>
      </c>
      <c r="R419" s="40">
        <f t="shared" si="3"/>
        <v>6.45</v>
      </c>
      <c r="S419" s="97">
        <v>0.0</v>
      </c>
      <c r="T419" s="98">
        <f t="shared" si="4"/>
        <v>6.45</v>
      </c>
      <c r="U419" s="98">
        <f t="shared" si="5"/>
        <v>0.5375</v>
      </c>
      <c r="V419" s="98">
        <f t="shared" si="6"/>
        <v>6.45</v>
      </c>
      <c r="W419" s="98">
        <f t="shared" si="7"/>
        <v>6.45</v>
      </c>
      <c r="Y419" s="27">
        <v>0.0</v>
      </c>
    </row>
    <row r="420" ht="15.75" customHeight="1">
      <c r="A420" s="27" t="s">
        <v>26</v>
      </c>
      <c r="B420" s="27" t="s">
        <v>10</v>
      </c>
      <c r="C420" s="27" t="s">
        <v>75</v>
      </c>
      <c r="D420" s="27">
        <v>5760.0</v>
      </c>
      <c r="E420" s="27" t="s">
        <v>12</v>
      </c>
      <c r="F420" s="27">
        <v>1.0</v>
      </c>
      <c r="G420" s="27">
        <v>3.08</v>
      </c>
      <c r="H420" s="27">
        <v>1.0</v>
      </c>
      <c r="I420" s="27">
        <v>20.0</v>
      </c>
      <c r="J420" s="27">
        <v>50.0</v>
      </c>
      <c r="K420" s="27">
        <v>12.0</v>
      </c>
      <c r="L420" s="27">
        <v>1.2</v>
      </c>
      <c r="M420" s="27">
        <v>177.408</v>
      </c>
      <c r="N420" s="27">
        <v>2.0</v>
      </c>
      <c r="O420" s="27">
        <v>354.816</v>
      </c>
      <c r="P420" s="96">
        <f t="shared" si="1"/>
        <v>360</v>
      </c>
      <c r="Q420" s="40">
        <f t="shared" si="2"/>
        <v>30</v>
      </c>
      <c r="R420" s="40">
        <f t="shared" si="3"/>
        <v>0.432</v>
      </c>
      <c r="S420" s="97">
        <v>0.0</v>
      </c>
      <c r="T420" s="98">
        <f t="shared" si="4"/>
        <v>0.432</v>
      </c>
      <c r="U420" s="98">
        <f t="shared" si="5"/>
        <v>0.036</v>
      </c>
      <c r="V420" s="98">
        <f t="shared" si="6"/>
        <v>0.432</v>
      </c>
      <c r="W420" s="98">
        <f t="shared" si="7"/>
        <v>0.432</v>
      </c>
      <c r="Y420" s="27">
        <v>0.7</v>
      </c>
    </row>
    <row r="421" ht="15.75" customHeight="1">
      <c r="A421" s="27" t="s">
        <v>26</v>
      </c>
      <c r="B421" s="27" t="s">
        <v>10</v>
      </c>
      <c r="C421" s="27" t="s">
        <v>76</v>
      </c>
      <c r="D421" s="27">
        <v>3134.0</v>
      </c>
      <c r="E421" s="27" t="s">
        <v>14</v>
      </c>
      <c r="F421" s="27">
        <v>3.0</v>
      </c>
      <c r="G421" s="27">
        <v>3.06</v>
      </c>
      <c r="H421" s="27">
        <v>0.95</v>
      </c>
      <c r="I421" s="27">
        <v>10.0</v>
      </c>
      <c r="J421" s="27">
        <v>10.0</v>
      </c>
      <c r="K421" s="27">
        <v>12.0</v>
      </c>
      <c r="L421" s="27">
        <v>7.8</v>
      </c>
      <c r="M421" s="27">
        <v>95.9004</v>
      </c>
      <c r="N421" s="27">
        <v>1.11111111111111</v>
      </c>
      <c r="O421" s="27">
        <v>303.6846</v>
      </c>
      <c r="P421" s="96">
        <f t="shared" si="1"/>
        <v>310</v>
      </c>
      <c r="Q421" s="40">
        <f t="shared" si="2"/>
        <v>25.83333333</v>
      </c>
      <c r="R421" s="40">
        <f t="shared" si="3"/>
        <v>2.418</v>
      </c>
      <c r="S421" s="97">
        <v>0.0</v>
      </c>
      <c r="T421" s="98">
        <f t="shared" si="4"/>
        <v>2.418</v>
      </c>
      <c r="U421" s="98">
        <f t="shared" si="5"/>
        <v>0.2015</v>
      </c>
      <c r="V421" s="98">
        <f t="shared" si="6"/>
        <v>2.418</v>
      </c>
      <c r="W421" s="98">
        <f t="shared" si="7"/>
        <v>2.418</v>
      </c>
      <c r="Y421" s="27">
        <v>0.0</v>
      </c>
    </row>
    <row r="422" ht="15.75" customHeight="1">
      <c r="A422" s="27" t="s">
        <v>26</v>
      </c>
      <c r="B422" s="27" t="s">
        <v>10</v>
      </c>
      <c r="C422" s="27" t="s">
        <v>77</v>
      </c>
      <c r="D422" s="27">
        <v>7437.0</v>
      </c>
      <c r="E422" s="27" t="s">
        <v>330</v>
      </c>
      <c r="F422" s="27">
        <v>1.0</v>
      </c>
      <c r="G422" s="27">
        <v>3.06</v>
      </c>
      <c r="H422" s="27">
        <v>0.95</v>
      </c>
      <c r="I422" s="27">
        <v>5.0</v>
      </c>
      <c r="J422" s="27">
        <v>5.0</v>
      </c>
      <c r="K422" s="27">
        <v>12.0</v>
      </c>
      <c r="L422" s="27">
        <v>4.4</v>
      </c>
      <c r="M422" s="27">
        <v>227.5722</v>
      </c>
      <c r="N422" s="27">
        <v>1.05263157894736</v>
      </c>
      <c r="O422" s="27">
        <v>227.572199999999</v>
      </c>
      <c r="P422" s="96">
        <f t="shared" si="1"/>
        <v>230</v>
      </c>
      <c r="Q422" s="40">
        <f t="shared" si="2"/>
        <v>19.16666667</v>
      </c>
      <c r="R422" s="40">
        <f t="shared" si="3"/>
        <v>1.012</v>
      </c>
      <c r="S422" s="97">
        <v>0.0</v>
      </c>
      <c r="T422" s="98">
        <f t="shared" si="4"/>
        <v>1.012</v>
      </c>
      <c r="U422" s="98">
        <f t="shared" si="5"/>
        <v>0.08433333333</v>
      </c>
      <c r="V422" s="98">
        <f t="shared" si="6"/>
        <v>1.012</v>
      </c>
      <c r="W422" s="98">
        <f t="shared" si="7"/>
        <v>1.012</v>
      </c>
      <c r="Y422" s="27">
        <v>0.0</v>
      </c>
    </row>
    <row r="423" ht="15.75" customHeight="1">
      <c r="A423" s="27" t="s">
        <v>26</v>
      </c>
      <c r="B423" s="27" t="s">
        <v>10</v>
      </c>
      <c r="C423" s="27" t="s">
        <v>78</v>
      </c>
      <c r="D423" s="27">
        <v>5013.0</v>
      </c>
      <c r="E423" s="27" t="s">
        <v>331</v>
      </c>
      <c r="F423" s="27">
        <v>2.0</v>
      </c>
      <c r="G423" s="27">
        <v>3.06</v>
      </c>
      <c r="H423" s="27">
        <v>0.9</v>
      </c>
      <c r="I423" s="27">
        <v>10.0</v>
      </c>
      <c r="J423" s="27">
        <v>25.0</v>
      </c>
      <c r="K423" s="27">
        <v>12.0</v>
      </c>
      <c r="L423" s="27">
        <v>5.2</v>
      </c>
      <c r="M423" s="27">
        <v>153.3978</v>
      </c>
      <c r="N423" s="27">
        <v>1.33333333333333</v>
      </c>
      <c r="O423" s="27">
        <v>368.15472</v>
      </c>
      <c r="P423" s="96">
        <f t="shared" si="1"/>
        <v>370</v>
      </c>
      <c r="Q423" s="40">
        <f t="shared" si="2"/>
        <v>30.83333333</v>
      </c>
      <c r="R423" s="40">
        <f t="shared" si="3"/>
        <v>1.924</v>
      </c>
      <c r="S423" s="97">
        <v>0.0</v>
      </c>
      <c r="T423" s="98">
        <f t="shared" si="4"/>
        <v>1.924</v>
      </c>
      <c r="U423" s="98">
        <f t="shared" si="5"/>
        <v>0.1603333333</v>
      </c>
      <c r="V423" s="98">
        <f t="shared" si="6"/>
        <v>1.924</v>
      </c>
      <c r="W423" s="98">
        <f t="shared" si="7"/>
        <v>1.924</v>
      </c>
      <c r="Y423" s="27">
        <v>7.0</v>
      </c>
    </row>
    <row r="424" ht="15.75" customHeight="1">
      <c r="A424" s="27" t="s">
        <v>26</v>
      </c>
      <c r="B424" s="27" t="s">
        <v>10</v>
      </c>
      <c r="C424" s="27" t="s">
        <v>79</v>
      </c>
      <c r="D424" s="27">
        <v>7192.0</v>
      </c>
      <c r="E424" s="27" t="s">
        <v>332</v>
      </c>
      <c r="F424" s="27">
        <v>2.0</v>
      </c>
      <c r="G424" s="27">
        <v>3.06</v>
      </c>
      <c r="H424" s="27">
        <v>0.95</v>
      </c>
      <c r="I424" s="27">
        <v>1.0</v>
      </c>
      <c r="J424" s="27">
        <v>5.0</v>
      </c>
      <c r="K424" s="27">
        <v>12.0</v>
      </c>
      <c r="L424" s="27">
        <v>17.1</v>
      </c>
      <c r="M424" s="27">
        <v>220.0752</v>
      </c>
      <c r="N424" s="27">
        <v>1.05263157894736</v>
      </c>
      <c r="O424" s="27">
        <v>440.150399999999</v>
      </c>
      <c r="P424" s="96">
        <f t="shared" si="1"/>
        <v>441</v>
      </c>
      <c r="Q424" s="40">
        <f t="shared" si="2"/>
        <v>36.75</v>
      </c>
      <c r="R424" s="40">
        <f t="shared" si="3"/>
        <v>7.5411</v>
      </c>
      <c r="S424" s="97">
        <v>0.0</v>
      </c>
      <c r="T424" s="98">
        <f t="shared" si="4"/>
        <v>7.5411</v>
      </c>
      <c r="U424" s="98">
        <f t="shared" si="5"/>
        <v>0.628425</v>
      </c>
      <c r="V424" s="98">
        <f t="shared" si="6"/>
        <v>7.5411</v>
      </c>
      <c r="W424" s="98">
        <f t="shared" si="7"/>
        <v>7.5411</v>
      </c>
      <c r="Y424" s="27">
        <v>0.0</v>
      </c>
    </row>
    <row r="425" ht="15.75" customHeight="1">
      <c r="A425" s="27" t="s">
        <v>26</v>
      </c>
      <c r="B425" s="27" t="s">
        <v>10</v>
      </c>
      <c r="C425" s="27" t="s">
        <v>80</v>
      </c>
      <c r="D425" s="27">
        <v>4393.0</v>
      </c>
      <c r="E425" s="27" t="s">
        <v>20</v>
      </c>
      <c r="F425" s="27">
        <v>2.0</v>
      </c>
      <c r="G425" s="27">
        <v>3.06</v>
      </c>
      <c r="H425" s="27">
        <v>0.9</v>
      </c>
      <c r="I425" s="27">
        <v>10.0</v>
      </c>
      <c r="J425" s="27">
        <v>25.0</v>
      </c>
      <c r="K425" s="27">
        <v>12.0</v>
      </c>
      <c r="L425" s="27">
        <v>3.0</v>
      </c>
      <c r="M425" s="27">
        <v>134.4258</v>
      </c>
      <c r="N425" s="27">
        <v>1.33333333333333</v>
      </c>
      <c r="O425" s="27">
        <v>322.62192</v>
      </c>
      <c r="P425" s="96">
        <f t="shared" si="1"/>
        <v>330</v>
      </c>
      <c r="Q425" s="40">
        <f t="shared" si="2"/>
        <v>27.5</v>
      </c>
      <c r="R425" s="40">
        <f t="shared" si="3"/>
        <v>0.99</v>
      </c>
      <c r="S425" s="97">
        <v>0.0</v>
      </c>
      <c r="T425" s="98">
        <f t="shared" si="4"/>
        <v>0.99</v>
      </c>
      <c r="U425" s="98">
        <f t="shared" si="5"/>
        <v>0.0825</v>
      </c>
      <c r="V425" s="98">
        <f t="shared" si="6"/>
        <v>0.99</v>
      </c>
      <c r="W425" s="98">
        <f t="shared" si="7"/>
        <v>0.99</v>
      </c>
      <c r="Y425" s="27">
        <v>0.0</v>
      </c>
    </row>
    <row r="426" ht="15.75" customHeight="1">
      <c r="A426" s="27" t="s">
        <v>26</v>
      </c>
      <c r="B426" s="27" t="s">
        <v>10</v>
      </c>
      <c r="C426" s="27" t="s">
        <v>81</v>
      </c>
      <c r="D426" s="27">
        <v>2565.0</v>
      </c>
      <c r="E426" s="27" t="s">
        <v>333</v>
      </c>
      <c r="F426" s="27">
        <v>4.0</v>
      </c>
      <c r="G426" s="27">
        <v>3.06</v>
      </c>
      <c r="H426" s="27">
        <v>0.97</v>
      </c>
      <c r="I426" s="27">
        <v>10.0</v>
      </c>
      <c r="J426" s="27">
        <v>10.0</v>
      </c>
      <c r="K426" s="27">
        <v>12.0</v>
      </c>
      <c r="L426" s="27">
        <v>1.0</v>
      </c>
      <c r="M426" s="27">
        <v>78.489</v>
      </c>
      <c r="N426" s="27">
        <v>1.11111111111111</v>
      </c>
      <c r="O426" s="27">
        <v>338.3748</v>
      </c>
      <c r="P426" s="96">
        <f t="shared" si="1"/>
        <v>340</v>
      </c>
      <c r="Q426" s="40">
        <f t="shared" si="2"/>
        <v>28.33333333</v>
      </c>
      <c r="R426" s="40">
        <f t="shared" si="3"/>
        <v>0.34</v>
      </c>
      <c r="S426" s="97">
        <v>0.0</v>
      </c>
      <c r="T426" s="98">
        <f t="shared" si="4"/>
        <v>0.34</v>
      </c>
      <c r="U426" s="98">
        <f t="shared" si="5"/>
        <v>0.02833333333</v>
      </c>
      <c r="V426" s="98">
        <f t="shared" si="6"/>
        <v>0.34</v>
      </c>
      <c r="W426" s="98">
        <f t="shared" si="7"/>
        <v>0.34</v>
      </c>
      <c r="Y426" s="27">
        <v>0.0</v>
      </c>
    </row>
    <row r="427" ht="15.75" customHeight="1">
      <c r="A427" s="27" t="s">
        <v>26</v>
      </c>
      <c r="B427" s="27" t="s">
        <v>10</v>
      </c>
      <c r="C427" s="27" t="s">
        <v>82</v>
      </c>
      <c r="D427" s="27">
        <v>2646.0</v>
      </c>
      <c r="E427" s="27" t="s">
        <v>15</v>
      </c>
      <c r="F427" s="27">
        <v>3.0</v>
      </c>
      <c r="G427" s="27">
        <v>3.06</v>
      </c>
      <c r="H427" s="27">
        <v>0.95</v>
      </c>
      <c r="I427" s="27">
        <v>4.0</v>
      </c>
      <c r="J427" s="27">
        <v>5.0</v>
      </c>
      <c r="K427" s="27">
        <v>12.0</v>
      </c>
      <c r="L427" s="27">
        <v>3.0</v>
      </c>
      <c r="M427" s="27">
        <v>80.9676</v>
      </c>
      <c r="N427" s="27">
        <v>1.05263157894736</v>
      </c>
      <c r="O427" s="27">
        <v>242.902799999999</v>
      </c>
      <c r="P427" s="96">
        <f t="shared" si="1"/>
        <v>244</v>
      </c>
      <c r="Q427" s="40">
        <f t="shared" si="2"/>
        <v>20.33333333</v>
      </c>
      <c r="R427" s="40">
        <f t="shared" si="3"/>
        <v>0.732</v>
      </c>
      <c r="S427" s="97">
        <v>0.0</v>
      </c>
      <c r="T427" s="98">
        <f t="shared" si="4"/>
        <v>0.732</v>
      </c>
      <c r="U427" s="98">
        <f t="shared" si="5"/>
        <v>0.061</v>
      </c>
      <c r="V427" s="98">
        <f t="shared" si="6"/>
        <v>0.732</v>
      </c>
      <c r="W427" s="98">
        <f t="shared" si="7"/>
        <v>0.732</v>
      </c>
      <c r="Y427" s="27">
        <v>0.0</v>
      </c>
    </row>
    <row r="428" ht="15.75" customHeight="1">
      <c r="A428" s="27" t="s">
        <v>26</v>
      </c>
      <c r="B428" s="27" t="s">
        <v>10</v>
      </c>
      <c r="C428" s="27" t="s">
        <v>83</v>
      </c>
      <c r="D428" s="27">
        <v>7085.0</v>
      </c>
      <c r="E428" s="27" t="s">
        <v>334</v>
      </c>
      <c r="F428" s="27">
        <v>1.0</v>
      </c>
      <c r="G428" s="27">
        <v>3.06</v>
      </c>
      <c r="H428" s="27">
        <v>0.9</v>
      </c>
      <c r="I428" s="27">
        <v>10.0</v>
      </c>
      <c r="J428" s="27">
        <v>10.0</v>
      </c>
      <c r="K428" s="27">
        <v>12.0</v>
      </c>
      <c r="L428" s="27">
        <v>3.6</v>
      </c>
      <c r="M428" s="27">
        <v>216.801</v>
      </c>
      <c r="N428" s="27">
        <v>1.11111111111111</v>
      </c>
      <c r="O428" s="27">
        <v>216.801</v>
      </c>
      <c r="P428" s="96">
        <f t="shared" si="1"/>
        <v>220</v>
      </c>
      <c r="Q428" s="40">
        <f t="shared" si="2"/>
        <v>18.33333333</v>
      </c>
      <c r="R428" s="40">
        <f t="shared" si="3"/>
        <v>0.792</v>
      </c>
      <c r="S428" s="97">
        <v>0.0</v>
      </c>
      <c r="T428" s="98">
        <f t="shared" si="4"/>
        <v>0.792</v>
      </c>
      <c r="U428" s="98">
        <f t="shared" si="5"/>
        <v>0.066</v>
      </c>
      <c r="V428" s="98">
        <f t="shared" si="6"/>
        <v>0.792</v>
      </c>
      <c r="W428" s="98">
        <f t="shared" si="7"/>
        <v>0.792</v>
      </c>
      <c r="Y428" s="27">
        <v>3.0</v>
      </c>
    </row>
    <row r="429" ht="15.75" customHeight="1">
      <c r="A429" s="27" t="s">
        <v>26</v>
      </c>
      <c r="B429" s="27" t="s">
        <v>10</v>
      </c>
      <c r="C429" s="27" t="s">
        <v>84</v>
      </c>
      <c r="D429" s="27">
        <v>6940.0</v>
      </c>
      <c r="E429" s="27" t="s">
        <v>11</v>
      </c>
      <c r="F429" s="27">
        <v>1.0</v>
      </c>
      <c r="G429" s="27">
        <v>3.08</v>
      </c>
      <c r="H429" s="27">
        <v>0.9</v>
      </c>
      <c r="I429" s="27">
        <v>10.0</v>
      </c>
      <c r="J429" s="27">
        <v>10.0</v>
      </c>
      <c r="K429" s="27">
        <v>12.0</v>
      </c>
      <c r="L429" s="27">
        <v>4.4</v>
      </c>
      <c r="M429" s="27">
        <v>213.752</v>
      </c>
      <c r="N429" s="27">
        <v>1.11111111111111</v>
      </c>
      <c r="O429" s="27">
        <v>213.752</v>
      </c>
      <c r="P429" s="96">
        <f t="shared" si="1"/>
        <v>220</v>
      </c>
      <c r="Q429" s="40">
        <f t="shared" si="2"/>
        <v>18.33333333</v>
      </c>
      <c r="R429" s="40">
        <f t="shared" si="3"/>
        <v>0.968</v>
      </c>
      <c r="S429" s="97">
        <v>0.0</v>
      </c>
      <c r="T429" s="98">
        <f t="shared" si="4"/>
        <v>0.968</v>
      </c>
      <c r="U429" s="98">
        <f t="shared" si="5"/>
        <v>0.08066666667</v>
      </c>
      <c r="V429" s="98">
        <f t="shared" si="6"/>
        <v>0.968</v>
      </c>
      <c r="W429" s="98">
        <f t="shared" si="7"/>
        <v>0.968</v>
      </c>
      <c r="Y429" s="27">
        <v>0.0</v>
      </c>
    </row>
    <row r="430" ht="15.75" customHeight="1">
      <c r="A430" s="27" t="s">
        <v>26</v>
      </c>
      <c r="B430" s="27" t="s">
        <v>10</v>
      </c>
      <c r="C430" s="27" t="s">
        <v>85</v>
      </c>
      <c r="D430" s="27">
        <v>10952.0</v>
      </c>
      <c r="E430" s="27" t="s">
        <v>21</v>
      </c>
      <c r="F430" s="27">
        <v>2.0</v>
      </c>
      <c r="G430" s="27">
        <v>1.26</v>
      </c>
      <c r="H430" s="27">
        <v>0.9</v>
      </c>
      <c r="I430" s="27">
        <v>1.0</v>
      </c>
      <c r="J430" s="27">
        <v>5.0</v>
      </c>
      <c r="K430" s="27">
        <v>12.0</v>
      </c>
      <c r="L430" s="27">
        <v>15.0</v>
      </c>
      <c r="M430" s="27">
        <v>137.9952</v>
      </c>
      <c r="N430" s="27">
        <v>1.05263157894736</v>
      </c>
      <c r="O430" s="27">
        <v>261.464589473684</v>
      </c>
      <c r="P430" s="96">
        <f t="shared" si="1"/>
        <v>262</v>
      </c>
      <c r="Q430" s="40">
        <f t="shared" si="2"/>
        <v>21.83333333</v>
      </c>
      <c r="R430" s="40">
        <f t="shared" si="3"/>
        <v>3.93</v>
      </c>
      <c r="S430" s="97">
        <v>0.0</v>
      </c>
      <c r="T430" s="98">
        <f t="shared" si="4"/>
        <v>3.93</v>
      </c>
      <c r="U430" s="98">
        <f t="shared" si="5"/>
        <v>0.3275</v>
      </c>
      <c r="V430" s="98">
        <f t="shared" si="6"/>
        <v>3.93</v>
      </c>
      <c r="W430" s="98">
        <f t="shared" si="7"/>
        <v>3.93</v>
      </c>
      <c r="Y430" s="27">
        <v>0.0</v>
      </c>
    </row>
    <row r="431" ht="15.75" customHeight="1">
      <c r="A431" s="27" t="s">
        <v>26</v>
      </c>
      <c r="B431" s="27" t="s">
        <v>10</v>
      </c>
      <c r="C431" s="27" t="s">
        <v>86</v>
      </c>
      <c r="D431" s="27">
        <v>3944.0</v>
      </c>
      <c r="E431" s="27" t="s">
        <v>12</v>
      </c>
      <c r="F431" s="27">
        <v>1.0</v>
      </c>
      <c r="G431" s="27">
        <v>3.08</v>
      </c>
      <c r="H431" s="27">
        <v>1.0</v>
      </c>
      <c r="I431" s="27">
        <v>20.0</v>
      </c>
      <c r="J431" s="27">
        <v>50.0</v>
      </c>
      <c r="K431" s="27">
        <v>12.0</v>
      </c>
      <c r="L431" s="27">
        <v>1.2</v>
      </c>
      <c r="M431" s="27">
        <v>121.4752</v>
      </c>
      <c r="N431" s="27">
        <v>2.0</v>
      </c>
      <c r="O431" s="27">
        <v>242.9504</v>
      </c>
      <c r="P431" s="96">
        <f t="shared" si="1"/>
        <v>260</v>
      </c>
      <c r="Q431" s="40">
        <f t="shared" si="2"/>
        <v>21.66666667</v>
      </c>
      <c r="R431" s="40">
        <f t="shared" si="3"/>
        <v>0.312</v>
      </c>
      <c r="S431" s="97">
        <v>0.0</v>
      </c>
      <c r="T431" s="98">
        <f t="shared" si="4"/>
        <v>0.312</v>
      </c>
      <c r="U431" s="98">
        <f t="shared" si="5"/>
        <v>0.026</v>
      </c>
      <c r="V431" s="98">
        <f t="shared" si="6"/>
        <v>0.312</v>
      </c>
      <c r="W431" s="98">
        <f t="shared" si="7"/>
        <v>0.312</v>
      </c>
      <c r="Y431" s="27">
        <v>0.7</v>
      </c>
    </row>
    <row r="432" ht="15.75" customHeight="1">
      <c r="A432" s="27" t="s">
        <v>26</v>
      </c>
      <c r="B432" s="27" t="s">
        <v>10</v>
      </c>
      <c r="C432" s="27" t="s">
        <v>87</v>
      </c>
      <c r="D432" s="27">
        <v>16276.0</v>
      </c>
      <c r="E432" s="27" t="s">
        <v>14</v>
      </c>
      <c r="F432" s="27">
        <v>3.0</v>
      </c>
      <c r="G432" s="27">
        <v>3.06</v>
      </c>
      <c r="H432" s="27">
        <v>0.95</v>
      </c>
      <c r="I432" s="27">
        <v>10.0</v>
      </c>
      <c r="J432" s="27">
        <v>10.0</v>
      </c>
      <c r="K432" s="27">
        <v>12.0</v>
      </c>
      <c r="L432" s="27">
        <v>7.8</v>
      </c>
      <c r="M432" s="27">
        <v>498.0456</v>
      </c>
      <c r="N432" s="27">
        <v>1.11111111111111</v>
      </c>
      <c r="O432" s="27">
        <v>1577.1444</v>
      </c>
      <c r="P432" s="96">
        <f t="shared" si="1"/>
        <v>1580</v>
      </c>
      <c r="Q432" s="40">
        <f t="shared" si="2"/>
        <v>131.6666667</v>
      </c>
      <c r="R432" s="40">
        <f t="shared" si="3"/>
        <v>12.324</v>
      </c>
      <c r="S432" s="97">
        <v>0.0</v>
      </c>
      <c r="T432" s="98">
        <f t="shared" si="4"/>
        <v>12.324</v>
      </c>
      <c r="U432" s="98">
        <f t="shared" si="5"/>
        <v>1.027</v>
      </c>
      <c r="V432" s="98">
        <f t="shared" si="6"/>
        <v>12.324</v>
      </c>
      <c r="W432" s="98">
        <f t="shared" si="7"/>
        <v>12.324</v>
      </c>
      <c r="Y432" s="27">
        <v>0.0</v>
      </c>
    </row>
    <row r="433" ht="15.75" customHeight="1">
      <c r="A433" s="27" t="s">
        <v>26</v>
      </c>
      <c r="B433" s="27" t="s">
        <v>10</v>
      </c>
      <c r="C433" s="27" t="s">
        <v>88</v>
      </c>
      <c r="D433" s="27">
        <v>6982.0</v>
      </c>
      <c r="E433" s="27" t="s">
        <v>330</v>
      </c>
      <c r="F433" s="27">
        <v>1.0</v>
      </c>
      <c r="G433" s="27">
        <v>3.06</v>
      </c>
      <c r="H433" s="27">
        <v>0.95</v>
      </c>
      <c r="I433" s="27">
        <v>5.0</v>
      </c>
      <c r="J433" s="27">
        <v>5.0</v>
      </c>
      <c r="K433" s="27">
        <v>12.0</v>
      </c>
      <c r="L433" s="27">
        <v>4.4</v>
      </c>
      <c r="M433" s="27">
        <v>213.6492</v>
      </c>
      <c r="N433" s="27">
        <v>1.05263157894736</v>
      </c>
      <c r="O433" s="27">
        <v>213.649199999999</v>
      </c>
      <c r="P433" s="96">
        <f t="shared" si="1"/>
        <v>215</v>
      </c>
      <c r="Q433" s="40">
        <f t="shared" si="2"/>
        <v>17.91666667</v>
      </c>
      <c r="R433" s="40">
        <f t="shared" si="3"/>
        <v>0.946</v>
      </c>
      <c r="S433" s="97">
        <v>0.0</v>
      </c>
      <c r="T433" s="98">
        <f t="shared" si="4"/>
        <v>0.946</v>
      </c>
      <c r="U433" s="98">
        <f t="shared" si="5"/>
        <v>0.07883333333</v>
      </c>
      <c r="V433" s="98">
        <f t="shared" si="6"/>
        <v>0.946</v>
      </c>
      <c r="W433" s="98">
        <f t="shared" si="7"/>
        <v>0.946</v>
      </c>
      <c r="Y433" s="27">
        <v>0.0</v>
      </c>
    </row>
    <row r="434" ht="15.75" customHeight="1">
      <c r="A434" s="27" t="s">
        <v>26</v>
      </c>
      <c r="B434" s="27" t="s">
        <v>10</v>
      </c>
      <c r="C434" s="27" t="s">
        <v>89</v>
      </c>
      <c r="D434" s="27">
        <v>16145.0</v>
      </c>
      <c r="E434" s="27" t="s">
        <v>331</v>
      </c>
      <c r="F434" s="27">
        <v>2.0</v>
      </c>
      <c r="G434" s="27">
        <v>3.06</v>
      </c>
      <c r="H434" s="27">
        <v>0.9</v>
      </c>
      <c r="I434" s="27">
        <v>10.0</v>
      </c>
      <c r="J434" s="27">
        <v>25.0</v>
      </c>
      <c r="K434" s="27">
        <v>12.0</v>
      </c>
      <c r="L434" s="27">
        <v>5.2</v>
      </c>
      <c r="M434" s="27">
        <v>494.037</v>
      </c>
      <c r="N434" s="27">
        <v>1.33333333333333</v>
      </c>
      <c r="O434" s="27">
        <v>1185.6888</v>
      </c>
      <c r="P434" s="96">
        <f t="shared" si="1"/>
        <v>1190</v>
      </c>
      <c r="Q434" s="40">
        <f t="shared" si="2"/>
        <v>99.16666667</v>
      </c>
      <c r="R434" s="40">
        <f t="shared" si="3"/>
        <v>6.188</v>
      </c>
      <c r="S434" s="97">
        <v>0.0</v>
      </c>
      <c r="T434" s="98">
        <f t="shared" si="4"/>
        <v>6.188</v>
      </c>
      <c r="U434" s="98">
        <f t="shared" si="5"/>
        <v>0.5156666667</v>
      </c>
      <c r="V434" s="98">
        <f t="shared" si="6"/>
        <v>6.188</v>
      </c>
      <c r="W434" s="98">
        <f t="shared" si="7"/>
        <v>6.188</v>
      </c>
      <c r="Y434" s="27">
        <v>7.0</v>
      </c>
    </row>
    <row r="435" ht="15.75" customHeight="1">
      <c r="A435" s="27" t="s">
        <v>26</v>
      </c>
      <c r="B435" s="27" t="s">
        <v>10</v>
      </c>
      <c r="C435" s="27" t="s">
        <v>90</v>
      </c>
      <c r="D435" s="27">
        <v>7332.0</v>
      </c>
      <c r="E435" s="27" t="s">
        <v>332</v>
      </c>
      <c r="F435" s="27">
        <v>2.0</v>
      </c>
      <c r="G435" s="27">
        <v>3.06</v>
      </c>
      <c r="H435" s="27">
        <v>0.95</v>
      </c>
      <c r="I435" s="27">
        <v>1.0</v>
      </c>
      <c r="J435" s="27">
        <v>5.0</v>
      </c>
      <c r="K435" s="27">
        <v>12.0</v>
      </c>
      <c r="L435" s="27">
        <v>17.1</v>
      </c>
      <c r="M435" s="27">
        <v>224.3592</v>
      </c>
      <c r="N435" s="27">
        <v>1.05263157894736</v>
      </c>
      <c r="O435" s="27">
        <v>448.7184</v>
      </c>
      <c r="P435" s="96">
        <f t="shared" si="1"/>
        <v>449</v>
      </c>
      <c r="Q435" s="40">
        <f t="shared" si="2"/>
        <v>37.41666667</v>
      </c>
      <c r="R435" s="40">
        <f t="shared" si="3"/>
        <v>7.6779</v>
      </c>
      <c r="S435" s="97">
        <v>0.0</v>
      </c>
      <c r="T435" s="98">
        <f t="shared" si="4"/>
        <v>7.6779</v>
      </c>
      <c r="U435" s="98">
        <f t="shared" si="5"/>
        <v>0.639825</v>
      </c>
      <c r="V435" s="98">
        <f t="shared" si="6"/>
        <v>7.6779</v>
      </c>
      <c r="W435" s="98">
        <f t="shared" si="7"/>
        <v>7.6779</v>
      </c>
      <c r="Y435" s="27">
        <v>0.0</v>
      </c>
    </row>
    <row r="436" ht="15.75" customHeight="1">
      <c r="A436" s="27" t="s">
        <v>26</v>
      </c>
      <c r="B436" s="27" t="s">
        <v>10</v>
      </c>
      <c r="C436" s="27" t="s">
        <v>91</v>
      </c>
      <c r="D436" s="27">
        <v>7133.0</v>
      </c>
      <c r="E436" s="27" t="s">
        <v>20</v>
      </c>
      <c r="F436" s="27">
        <v>2.0</v>
      </c>
      <c r="G436" s="27">
        <v>3.06</v>
      </c>
      <c r="H436" s="27">
        <v>0.9</v>
      </c>
      <c r="I436" s="27">
        <v>10.0</v>
      </c>
      <c r="J436" s="27">
        <v>25.0</v>
      </c>
      <c r="K436" s="27">
        <v>12.0</v>
      </c>
      <c r="L436" s="27">
        <v>3.0</v>
      </c>
      <c r="M436" s="27">
        <v>218.2698</v>
      </c>
      <c r="N436" s="27">
        <v>1.33333333333333</v>
      </c>
      <c r="O436" s="27">
        <v>523.84752</v>
      </c>
      <c r="P436" s="96">
        <f t="shared" si="1"/>
        <v>530</v>
      </c>
      <c r="Q436" s="40">
        <f t="shared" si="2"/>
        <v>44.16666667</v>
      </c>
      <c r="R436" s="40">
        <f t="shared" si="3"/>
        <v>1.59</v>
      </c>
      <c r="S436" s="97">
        <v>0.0</v>
      </c>
      <c r="T436" s="98">
        <f t="shared" si="4"/>
        <v>1.59</v>
      </c>
      <c r="U436" s="98">
        <f t="shared" si="5"/>
        <v>0.1325</v>
      </c>
      <c r="V436" s="98">
        <f t="shared" si="6"/>
        <v>1.59</v>
      </c>
      <c r="W436" s="98">
        <f t="shared" si="7"/>
        <v>1.59</v>
      </c>
      <c r="Y436" s="27">
        <v>0.0</v>
      </c>
    </row>
    <row r="437" ht="15.75" customHeight="1">
      <c r="A437" s="27" t="s">
        <v>26</v>
      </c>
      <c r="B437" s="27" t="s">
        <v>10</v>
      </c>
      <c r="C437" s="27" t="s">
        <v>92</v>
      </c>
      <c r="D437" s="27">
        <v>3438.0</v>
      </c>
      <c r="E437" s="27" t="s">
        <v>333</v>
      </c>
      <c r="F437" s="27">
        <v>4.0</v>
      </c>
      <c r="G437" s="27">
        <v>3.06</v>
      </c>
      <c r="H437" s="27">
        <v>0.97</v>
      </c>
      <c r="I437" s="27">
        <v>10.0</v>
      </c>
      <c r="J437" s="27">
        <v>10.0</v>
      </c>
      <c r="K437" s="27">
        <v>12.0</v>
      </c>
      <c r="L437" s="27">
        <v>1.0</v>
      </c>
      <c r="M437" s="27">
        <v>105.2028</v>
      </c>
      <c r="N437" s="27">
        <v>1.11111111111111</v>
      </c>
      <c r="O437" s="27">
        <v>453.54096</v>
      </c>
      <c r="P437" s="96">
        <f t="shared" si="1"/>
        <v>460</v>
      </c>
      <c r="Q437" s="40">
        <f t="shared" si="2"/>
        <v>38.33333333</v>
      </c>
      <c r="R437" s="40">
        <f t="shared" si="3"/>
        <v>0.46</v>
      </c>
      <c r="S437" s="97">
        <v>0.0</v>
      </c>
      <c r="T437" s="98">
        <f t="shared" si="4"/>
        <v>0.46</v>
      </c>
      <c r="U437" s="98">
        <f t="shared" si="5"/>
        <v>0.03833333333</v>
      </c>
      <c r="V437" s="98">
        <f t="shared" si="6"/>
        <v>0.46</v>
      </c>
      <c r="W437" s="98">
        <f t="shared" si="7"/>
        <v>0.46</v>
      </c>
      <c r="Y437" s="27">
        <v>0.0</v>
      </c>
    </row>
    <row r="438" ht="15.75" customHeight="1">
      <c r="A438" s="27" t="s">
        <v>26</v>
      </c>
      <c r="B438" s="27" t="s">
        <v>10</v>
      </c>
      <c r="C438" s="27" t="s">
        <v>93</v>
      </c>
      <c r="D438" s="27">
        <v>6097.0</v>
      </c>
      <c r="E438" s="27" t="s">
        <v>15</v>
      </c>
      <c r="F438" s="27">
        <v>3.0</v>
      </c>
      <c r="G438" s="27">
        <v>3.06</v>
      </c>
      <c r="H438" s="27">
        <v>0.95</v>
      </c>
      <c r="I438" s="27">
        <v>4.0</v>
      </c>
      <c r="J438" s="27">
        <v>5.0</v>
      </c>
      <c r="K438" s="27">
        <v>12.0</v>
      </c>
      <c r="L438" s="27">
        <v>3.0</v>
      </c>
      <c r="M438" s="27">
        <v>186.5682</v>
      </c>
      <c r="N438" s="27">
        <v>1.05263157894736</v>
      </c>
      <c r="O438" s="27">
        <v>559.704599999999</v>
      </c>
      <c r="P438" s="96">
        <f t="shared" si="1"/>
        <v>560</v>
      </c>
      <c r="Q438" s="40">
        <f t="shared" si="2"/>
        <v>46.66666667</v>
      </c>
      <c r="R438" s="40">
        <f t="shared" si="3"/>
        <v>1.68</v>
      </c>
      <c r="S438" s="97">
        <v>0.0</v>
      </c>
      <c r="T438" s="98">
        <f t="shared" si="4"/>
        <v>1.68</v>
      </c>
      <c r="U438" s="98">
        <f t="shared" si="5"/>
        <v>0.14</v>
      </c>
      <c r="V438" s="98">
        <f t="shared" si="6"/>
        <v>1.68</v>
      </c>
      <c r="W438" s="98">
        <f t="shared" si="7"/>
        <v>1.68</v>
      </c>
      <c r="Y438" s="27">
        <v>0.0</v>
      </c>
    </row>
    <row r="439" ht="15.75" customHeight="1">
      <c r="A439" s="27" t="s">
        <v>26</v>
      </c>
      <c r="B439" s="27" t="s">
        <v>10</v>
      </c>
      <c r="C439" s="27" t="s">
        <v>94</v>
      </c>
      <c r="D439" s="27">
        <v>4376.0</v>
      </c>
      <c r="E439" s="27" t="s">
        <v>334</v>
      </c>
      <c r="F439" s="27">
        <v>1.0</v>
      </c>
      <c r="G439" s="27">
        <v>3.06</v>
      </c>
      <c r="H439" s="27">
        <v>0.9</v>
      </c>
      <c r="I439" s="27">
        <v>10.0</v>
      </c>
      <c r="J439" s="27">
        <v>10.0</v>
      </c>
      <c r="K439" s="27">
        <v>12.0</v>
      </c>
      <c r="L439" s="27">
        <v>3.6</v>
      </c>
      <c r="M439" s="27">
        <v>133.9056</v>
      </c>
      <c r="N439" s="27">
        <v>1.11111111111111</v>
      </c>
      <c r="O439" s="27">
        <v>133.9056</v>
      </c>
      <c r="P439" s="96">
        <f t="shared" si="1"/>
        <v>140</v>
      </c>
      <c r="Q439" s="40">
        <f t="shared" si="2"/>
        <v>11.66666667</v>
      </c>
      <c r="R439" s="40">
        <f t="shared" si="3"/>
        <v>0.504</v>
      </c>
      <c r="S439" s="97">
        <v>0.0</v>
      </c>
      <c r="T439" s="98">
        <f t="shared" si="4"/>
        <v>0.504</v>
      </c>
      <c r="U439" s="98">
        <f t="shared" si="5"/>
        <v>0.042</v>
      </c>
      <c r="V439" s="98">
        <f t="shared" si="6"/>
        <v>0.504</v>
      </c>
      <c r="W439" s="98">
        <f t="shared" si="7"/>
        <v>0.504</v>
      </c>
      <c r="Y439" s="27">
        <v>3.0</v>
      </c>
    </row>
    <row r="440" ht="15.75" customHeight="1">
      <c r="A440" s="27" t="s">
        <v>26</v>
      </c>
      <c r="B440" s="27" t="s">
        <v>10</v>
      </c>
      <c r="C440" s="27" t="s">
        <v>95</v>
      </c>
      <c r="D440" s="27">
        <v>3966.0</v>
      </c>
      <c r="E440" s="27" t="s">
        <v>11</v>
      </c>
      <c r="F440" s="27">
        <v>1.0</v>
      </c>
      <c r="G440" s="27">
        <v>3.08</v>
      </c>
      <c r="H440" s="27">
        <v>0.9</v>
      </c>
      <c r="I440" s="27">
        <v>10.0</v>
      </c>
      <c r="J440" s="27">
        <v>10.0</v>
      </c>
      <c r="K440" s="27">
        <v>12.0</v>
      </c>
      <c r="L440" s="27">
        <v>4.4</v>
      </c>
      <c r="M440" s="27">
        <v>122.1528</v>
      </c>
      <c r="N440" s="27">
        <v>1.11111111111111</v>
      </c>
      <c r="O440" s="27">
        <v>122.1528</v>
      </c>
      <c r="P440" s="96">
        <f t="shared" si="1"/>
        <v>130</v>
      </c>
      <c r="Q440" s="40">
        <f t="shared" si="2"/>
        <v>10.83333333</v>
      </c>
      <c r="R440" s="40">
        <f t="shared" si="3"/>
        <v>0.572</v>
      </c>
      <c r="S440" s="97">
        <v>0.0</v>
      </c>
      <c r="T440" s="98">
        <f t="shared" si="4"/>
        <v>0.572</v>
      </c>
      <c r="U440" s="98">
        <f t="shared" si="5"/>
        <v>0.04766666667</v>
      </c>
      <c r="V440" s="98">
        <f t="shared" si="6"/>
        <v>0.572</v>
      </c>
      <c r="W440" s="98">
        <f t="shared" si="7"/>
        <v>0.572</v>
      </c>
      <c r="Y440" s="27">
        <v>0.0</v>
      </c>
    </row>
    <row r="441" ht="15.75" customHeight="1">
      <c r="A441" s="27" t="s">
        <v>26</v>
      </c>
      <c r="B441" s="27" t="s">
        <v>10</v>
      </c>
      <c r="C441" s="27" t="s">
        <v>96</v>
      </c>
      <c r="D441" s="27">
        <v>4564.0</v>
      </c>
      <c r="E441" s="27" t="s">
        <v>21</v>
      </c>
      <c r="F441" s="27">
        <v>2.0</v>
      </c>
      <c r="G441" s="27">
        <v>1.26</v>
      </c>
      <c r="H441" s="27">
        <v>0.9</v>
      </c>
      <c r="I441" s="27">
        <v>1.0</v>
      </c>
      <c r="J441" s="27">
        <v>5.0</v>
      </c>
      <c r="K441" s="27">
        <v>12.0</v>
      </c>
      <c r="L441" s="27">
        <v>15.0</v>
      </c>
      <c r="M441" s="27">
        <v>57.5064</v>
      </c>
      <c r="N441" s="27">
        <v>1.05263157894736</v>
      </c>
      <c r="O441" s="27">
        <v>108.959494736842</v>
      </c>
      <c r="P441" s="96">
        <f t="shared" si="1"/>
        <v>109</v>
      </c>
      <c r="Q441" s="40">
        <f t="shared" si="2"/>
        <v>9.083333333</v>
      </c>
      <c r="R441" s="40">
        <f t="shared" si="3"/>
        <v>1.635</v>
      </c>
      <c r="S441" s="97">
        <v>0.0</v>
      </c>
      <c r="T441" s="98">
        <f t="shared" si="4"/>
        <v>1.635</v>
      </c>
      <c r="U441" s="98">
        <f t="shared" si="5"/>
        <v>0.13625</v>
      </c>
      <c r="V441" s="98">
        <f t="shared" si="6"/>
        <v>1.635</v>
      </c>
      <c r="W441" s="98">
        <f t="shared" si="7"/>
        <v>1.635</v>
      </c>
      <c r="Y441" s="27">
        <v>0.0</v>
      </c>
    </row>
    <row r="442" ht="15.75" customHeight="1">
      <c r="A442" s="27" t="s">
        <v>26</v>
      </c>
      <c r="B442" s="27" t="s">
        <v>10</v>
      </c>
      <c r="C442" s="27" t="s">
        <v>97</v>
      </c>
      <c r="D442" s="27">
        <v>8814.0</v>
      </c>
      <c r="E442" s="27" t="s">
        <v>12</v>
      </c>
      <c r="F442" s="27">
        <v>1.0</v>
      </c>
      <c r="G442" s="27">
        <v>3.08</v>
      </c>
      <c r="H442" s="27">
        <v>1.0</v>
      </c>
      <c r="I442" s="27">
        <v>20.0</v>
      </c>
      <c r="J442" s="27">
        <v>50.0</v>
      </c>
      <c r="K442" s="27">
        <v>12.0</v>
      </c>
      <c r="L442" s="27">
        <v>1.2</v>
      </c>
      <c r="M442" s="27">
        <v>271.4712</v>
      </c>
      <c r="N442" s="27">
        <v>2.0</v>
      </c>
      <c r="O442" s="27">
        <v>542.9424</v>
      </c>
      <c r="P442" s="96">
        <f t="shared" si="1"/>
        <v>560</v>
      </c>
      <c r="Q442" s="40">
        <f t="shared" si="2"/>
        <v>46.66666667</v>
      </c>
      <c r="R442" s="40">
        <f t="shared" si="3"/>
        <v>0.672</v>
      </c>
      <c r="S442" s="97">
        <v>0.0</v>
      </c>
      <c r="T442" s="98">
        <f t="shared" si="4"/>
        <v>0.672</v>
      </c>
      <c r="U442" s="98">
        <f t="shared" si="5"/>
        <v>0.056</v>
      </c>
      <c r="V442" s="98">
        <f t="shared" si="6"/>
        <v>0.672</v>
      </c>
      <c r="W442" s="98">
        <f t="shared" si="7"/>
        <v>0.672</v>
      </c>
      <c r="Y442" s="27">
        <v>0.7</v>
      </c>
    </row>
    <row r="443" ht="15.75" customHeight="1">
      <c r="A443" s="27" t="s">
        <v>26</v>
      </c>
      <c r="B443" s="27" t="s">
        <v>10</v>
      </c>
      <c r="C443" s="27" t="s">
        <v>98</v>
      </c>
      <c r="D443" s="27">
        <v>8933.0</v>
      </c>
      <c r="E443" s="27" t="s">
        <v>14</v>
      </c>
      <c r="F443" s="27">
        <v>3.0</v>
      </c>
      <c r="G443" s="27">
        <v>3.06</v>
      </c>
      <c r="H443" s="27">
        <v>0.95</v>
      </c>
      <c r="I443" s="27">
        <v>10.0</v>
      </c>
      <c r="J443" s="27">
        <v>10.0</v>
      </c>
      <c r="K443" s="27">
        <v>12.0</v>
      </c>
      <c r="L443" s="27">
        <v>7.8</v>
      </c>
      <c r="M443" s="27">
        <v>273.3498</v>
      </c>
      <c r="N443" s="27">
        <v>1.11111111111111</v>
      </c>
      <c r="O443" s="27">
        <v>865.6077</v>
      </c>
      <c r="P443" s="96">
        <f t="shared" si="1"/>
        <v>870</v>
      </c>
      <c r="Q443" s="40">
        <f t="shared" si="2"/>
        <v>72.5</v>
      </c>
      <c r="R443" s="40">
        <f t="shared" si="3"/>
        <v>6.786</v>
      </c>
      <c r="S443" s="97">
        <v>0.0</v>
      </c>
      <c r="T443" s="98">
        <f t="shared" si="4"/>
        <v>6.786</v>
      </c>
      <c r="U443" s="98">
        <f t="shared" si="5"/>
        <v>0.5655</v>
      </c>
      <c r="V443" s="98">
        <f t="shared" si="6"/>
        <v>6.786</v>
      </c>
      <c r="W443" s="98">
        <f t="shared" si="7"/>
        <v>6.786</v>
      </c>
      <c r="Y443" s="27">
        <v>0.0</v>
      </c>
    </row>
    <row r="444" ht="15.75" customHeight="1">
      <c r="A444" s="27" t="s">
        <v>26</v>
      </c>
      <c r="B444" s="27" t="s">
        <v>10</v>
      </c>
      <c r="C444" s="27" t="s">
        <v>99</v>
      </c>
      <c r="D444" s="27">
        <v>6556.0</v>
      </c>
      <c r="E444" s="27" t="s">
        <v>330</v>
      </c>
      <c r="F444" s="27">
        <v>1.0</v>
      </c>
      <c r="G444" s="27">
        <v>3.06</v>
      </c>
      <c r="H444" s="27">
        <v>0.95</v>
      </c>
      <c r="I444" s="27">
        <v>5.0</v>
      </c>
      <c r="J444" s="27">
        <v>5.0</v>
      </c>
      <c r="K444" s="27">
        <v>12.0</v>
      </c>
      <c r="L444" s="27">
        <v>4.4</v>
      </c>
      <c r="M444" s="27">
        <v>200.6136</v>
      </c>
      <c r="N444" s="27">
        <v>1.05263157894736</v>
      </c>
      <c r="O444" s="27">
        <v>200.6136</v>
      </c>
      <c r="P444" s="96">
        <f t="shared" si="1"/>
        <v>205</v>
      </c>
      <c r="Q444" s="40">
        <f t="shared" si="2"/>
        <v>17.08333333</v>
      </c>
      <c r="R444" s="40">
        <f t="shared" si="3"/>
        <v>0.902</v>
      </c>
      <c r="S444" s="97">
        <v>0.0</v>
      </c>
      <c r="T444" s="98">
        <f t="shared" si="4"/>
        <v>0.902</v>
      </c>
      <c r="U444" s="98">
        <f t="shared" si="5"/>
        <v>0.07516666667</v>
      </c>
      <c r="V444" s="98">
        <f t="shared" si="6"/>
        <v>0.902</v>
      </c>
      <c r="W444" s="98">
        <f t="shared" si="7"/>
        <v>0.902</v>
      </c>
      <c r="Y444" s="27">
        <v>0.0</v>
      </c>
    </row>
    <row r="445" ht="15.75" customHeight="1">
      <c r="A445" s="27" t="s">
        <v>26</v>
      </c>
      <c r="B445" s="27" t="s">
        <v>10</v>
      </c>
      <c r="C445" s="27" t="s">
        <v>100</v>
      </c>
      <c r="D445" s="27">
        <v>7840.0</v>
      </c>
      <c r="E445" s="27" t="s">
        <v>331</v>
      </c>
      <c r="F445" s="27">
        <v>2.0</v>
      </c>
      <c r="G445" s="27">
        <v>3.06</v>
      </c>
      <c r="H445" s="27">
        <v>0.9</v>
      </c>
      <c r="I445" s="27">
        <v>10.0</v>
      </c>
      <c r="J445" s="27">
        <v>25.0</v>
      </c>
      <c r="K445" s="27">
        <v>12.0</v>
      </c>
      <c r="L445" s="27">
        <v>5.2</v>
      </c>
      <c r="M445" s="27">
        <v>239.904</v>
      </c>
      <c r="N445" s="27">
        <v>1.33333333333333</v>
      </c>
      <c r="O445" s="27">
        <v>575.7696</v>
      </c>
      <c r="P445" s="96">
        <f t="shared" si="1"/>
        <v>580</v>
      </c>
      <c r="Q445" s="40">
        <f t="shared" si="2"/>
        <v>48.33333333</v>
      </c>
      <c r="R445" s="40">
        <f t="shared" si="3"/>
        <v>3.016</v>
      </c>
      <c r="S445" s="97">
        <v>0.0</v>
      </c>
      <c r="T445" s="98">
        <f t="shared" si="4"/>
        <v>3.016</v>
      </c>
      <c r="U445" s="98">
        <f t="shared" si="5"/>
        <v>0.2513333333</v>
      </c>
      <c r="V445" s="98">
        <f t="shared" si="6"/>
        <v>3.016</v>
      </c>
      <c r="W445" s="98">
        <f t="shared" si="7"/>
        <v>3.016</v>
      </c>
      <c r="Y445" s="27">
        <v>7.0</v>
      </c>
    </row>
    <row r="446" ht="15.75" customHeight="1">
      <c r="A446" s="27" t="s">
        <v>26</v>
      </c>
      <c r="B446" s="27" t="s">
        <v>22</v>
      </c>
      <c r="C446" s="27" t="s">
        <v>27</v>
      </c>
      <c r="D446" s="27">
        <v>6924.0</v>
      </c>
      <c r="E446" s="27" t="s">
        <v>332</v>
      </c>
      <c r="F446" s="27">
        <v>2.0</v>
      </c>
      <c r="G446" s="27">
        <v>3.06</v>
      </c>
      <c r="H446" s="27">
        <v>0.95</v>
      </c>
      <c r="I446" s="27">
        <v>1.0</v>
      </c>
      <c r="J446" s="27">
        <v>5.0</v>
      </c>
      <c r="K446" s="27">
        <v>12.0</v>
      </c>
      <c r="L446" s="27">
        <v>17.1</v>
      </c>
      <c r="M446" s="27">
        <v>211.874399999999</v>
      </c>
      <c r="N446" s="27">
        <v>1.05263157894736</v>
      </c>
      <c r="O446" s="27">
        <v>423.748799999999</v>
      </c>
      <c r="P446" s="96">
        <f t="shared" si="1"/>
        <v>424</v>
      </c>
      <c r="Q446" s="40">
        <f t="shared" si="2"/>
        <v>35.33333333</v>
      </c>
      <c r="R446" s="40">
        <f t="shared" si="3"/>
        <v>7.2504</v>
      </c>
      <c r="S446" s="97">
        <v>0.0</v>
      </c>
      <c r="T446" s="98">
        <f t="shared" si="4"/>
        <v>7.2504</v>
      </c>
      <c r="U446" s="98">
        <f t="shared" si="5"/>
        <v>0.6042</v>
      </c>
      <c r="V446" s="98">
        <f t="shared" si="6"/>
        <v>7.2504</v>
      </c>
      <c r="W446" s="98">
        <f t="shared" si="7"/>
        <v>7.2504</v>
      </c>
      <c r="Y446" s="27">
        <v>0.0</v>
      </c>
    </row>
    <row r="447" ht="15.75" customHeight="1">
      <c r="A447" s="27" t="s">
        <v>26</v>
      </c>
      <c r="B447" s="27" t="s">
        <v>22</v>
      </c>
      <c r="C447" s="27" t="s">
        <v>28</v>
      </c>
      <c r="D447" s="27">
        <v>16899.0</v>
      </c>
      <c r="E447" s="27" t="s">
        <v>20</v>
      </c>
      <c r="F447" s="27">
        <v>2.0</v>
      </c>
      <c r="G447" s="27">
        <v>3.06</v>
      </c>
      <c r="H447" s="27">
        <v>0.9</v>
      </c>
      <c r="I447" s="27">
        <v>10.0</v>
      </c>
      <c r="J447" s="27">
        <v>25.0</v>
      </c>
      <c r="K447" s="27">
        <v>12.0</v>
      </c>
      <c r="L447" s="27">
        <v>3.0</v>
      </c>
      <c r="M447" s="27">
        <v>517.1094</v>
      </c>
      <c r="N447" s="27">
        <v>1.33333333333333</v>
      </c>
      <c r="O447" s="27">
        <v>1241.06256</v>
      </c>
      <c r="P447" s="96">
        <f t="shared" si="1"/>
        <v>1250</v>
      </c>
      <c r="Q447" s="40">
        <f t="shared" si="2"/>
        <v>104.1666667</v>
      </c>
      <c r="R447" s="40">
        <f t="shared" si="3"/>
        <v>3.75</v>
      </c>
      <c r="S447" s="97">
        <v>0.0</v>
      </c>
      <c r="T447" s="98">
        <f t="shared" si="4"/>
        <v>3.75</v>
      </c>
      <c r="U447" s="98">
        <f t="shared" si="5"/>
        <v>0.3125</v>
      </c>
      <c r="V447" s="98">
        <f t="shared" si="6"/>
        <v>3.75</v>
      </c>
      <c r="W447" s="98">
        <f t="shared" si="7"/>
        <v>3.75</v>
      </c>
      <c r="Y447" s="27">
        <v>0.0</v>
      </c>
    </row>
    <row r="448" ht="15.75" customHeight="1">
      <c r="A448" s="27" t="s">
        <v>26</v>
      </c>
      <c r="B448" s="27" t="s">
        <v>22</v>
      </c>
      <c r="C448" s="27" t="s">
        <v>29</v>
      </c>
      <c r="D448" s="27">
        <v>4158.0</v>
      </c>
      <c r="E448" s="27" t="s">
        <v>333</v>
      </c>
      <c r="F448" s="27">
        <v>4.0</v>
      </c>
      <c r="G448" s="27">
        <v>3.06</v>
      </c>
      <c r="H448" s="27">
        <v>0.97</v>
      </c>
      <c r="I448" s="27">
        <v>10.0</v>
      </c>
      <c r="J448" s="27">
        <v>10.0</v>
      </c>
      <c r="K448" s="27">
        <v>12.0</v>
      </c>
      <c r="L448" s="27">
        <v>1.0</v>
      </c>
      <c r="M448" s="27">
        <v>127.234799999999</v>
      </c>
      <c r="N448" s="27">
        <v>1.11111111111111</v>
      </c>
      <c r="O448" s="27">
        <v>548.523359999999</v>
      </c>
      <c r="P448" s="96">
        <f t="shared" si="1"/>
        <v>550</v>
      </c>
      <c r="Q448" s="40">
        <f t="shared" si="2"/>
        <v>45.83333333</v>
      </c>
      <c r="R448" s="40">
        <f t="shared" si="3"/>
        <v>0.55</v>
      </c>
      <c r="S448" s="97">
        <v>0.0</v>
      </c>
      <c r="T448" s="98">
        <f t="shared" si="4"/>
        <v>0.55</v>
      </c>
      <c r="U448" s="98">
        <f t="shared" si="5"/>
        <v>0.04583333333</v>
      </c>
      <c r="V448" s="98">
        <f t="shared" si="6"/>
        <v>0.55</v>
      </c>
      <c r="W448" s="98">
        <f t="shared" si="7"/>
        <v>0.55</v>
      </c>
      <c r="Y448" s="27">
        <v>0.0</v>
      </c>
    </row>
    <row r="449" ht="15.75" customHeight="1">
      <c r="A449" s="27" t="s">
        <v>26</v>
      </c>
      <c r="B449" s="27" t="s">
        <v>22</v>
      </c>
      <c r="C449" s="27" t="s">
        <v>30</v>
      </c>
      <c r="D449" s="27">
        <v>8949.0</v>
      </c>
      <c r="E449" s="27" t="s">
        <v>15</v>
      </c>
      <c r="F449" s="27">
        <v>3.0</v>
      </c>
      <c r="G449" s="27">
        <v>3.06</v>
      </c>
      <c r="H449" s="27">
        <v>0.95</v>
      </c>
      <c r="I449" s="27">
        <v>4.0</v>
      </c>
      <c r="J449" s="27">
        <v>5.0</v>
      </c>
      <c r="K449" s="27">
        <v>12.0</v>
      </c>
      <c r="L449" s="27">
        <v>3.0</v>
      </c>
      <c r="M449" s="27">
        <v>273.8394</v>
      </c>
      <c r="N449" s="27">
        <v>1.05263157894736</v>
      </c>
      <c r="O449" s="27">
        <v>821.518199999999</v>
      </c>
      <c r="P449" s="96">
        <f t="shared" si="1"/>
        <v>824</v>
      </c>
      <c r="Q449" s="40">
        <f t="shared" si="2"/>
        <v>68.66666667</v>
      </c>
      <c r="R449" s="40">
        <f t="shared" si="3"/>
        <v>2.472</v>
      </c>
      <c r="S449" s="97">
        <v>0.0</v>
      </c>
      <c r="T449" s="98">
        <f t="shared" si="4"/>
        <v>2.472</v>
      </c>
      <c r="U449" s="98">
        <f t="shared" si="5"/>
        <v>0.206</v>
      </c>
      <c r="V449" s="98">
        <f t="shared" si="6"/>
        <v>2.472</v>
      </c>
      <c r="W449" s="98">
        <f t="shared" si="7"/>
        <v>2.472</v>
      </c>
      <c r="Y449" s="27">
        <v>0.0</v>
      </c>
    </row>
    <row r="450" ht="15.75" customHeight="1">
      <c r="A450" s="27" t="s">
        <v>26</v>
      </c>
      <c r="B450" s="27" t="s">
        <v>22</v>
      </c>
      <c r="C450" s="27" t="s">
        <v>31</v>
      </c>
      <c r="D450" s="27">
        <v>1831.0</v>
      </c>
      <c r="E450" s="27" t="s">
        <v>334</v>
      </c>
      <c r="F450" s="27">
        <v>1.0</v>
      </c>
      <c r="G450" s="27">
        <v>3.06</v>
      </c>
      <c r="H450" s="27">
        <v>0.9</v>
      </c>
      <c r="I450" s="27">
        <v>10.0</v>
      </c>
      <c r="J450" s="27">
        <v>10.0</v>
      </c>
      <c r="K450" s="27">
        <v>12.0</v>
      </c>
      <c r="L450" s="27">
        <v>3.6</v>
      </c>
      <c r="M450" s="27">
        <v>56.0286</v>
      </c>
      <c r="N450" s="27">
        <v>1.11111111111111</v>
      </c>
      <c r="O450" s="27">
        <v>56.0286</v>
      </c>
      <c r="P450" s="96">
        <f t="shared" si="1"/>
        <v>60</v>
      </c>
      <c r="Q450" s="40">
        <f t="shared" si="2"/>
        <v>5</v>
      </c>
      <c r="R450" s="40">
        <f t="shared" si="3"/>
        <v>0.216</v>
      </c>
      <c r="S450" s="97">
        <v>0.0</v>
      </c>
      <c r="T450" s="98">
        <f t="shared" si="4"/>
        <v>0.216</v>
      </c>
      <c r="U450" s="98">
        <f t="shared" si="5"/>
        <v>0.018</v>
      </c>
      <c r="V450" s="98">
        <f t="shared" si="6"/>
        <v>0.216</v>
      </c>
      <c r="W450" s="98">
        <f t="shared" si="7"/>
        <v>0.216</v>
      </c>
      <c r="Y450" s="27">
        <v>3.0</v>
      </c>
    </row>
    <row r="451" ht="15.75" customHeight="1">
      <c r="A451" s="27" t="s">
        <v>26</v>
      </c>
      <c r="B451" s="27" t="s">
        <v>22</v>
      </c>
      <c r="C451" s="27" t="s">
        <v>32</v>
      </c>
      <c r="D451" s="27">
        <v>4743.0</v>
      </c>
      <c r="E451" s="27" t="s">
        <v>11</v>
      </c>
      <c r="F451" s="27">
        <v>1.0</v>
      </c>
      <c r="G451" s="27">
        <v>3.08</v>
      </c>
      <c r="H451" s="27">
        <v>0.9</v>
      </c>
      <c r="I451" s="27">
        <v>10.0</v>
      </c>
      <c r="J451" s="27">
        <v>10.0</v>
      </c>
      <c r="K451" s="27">
        <v>12.0</v>
      </c>
      <c r="L451" s="27">
        <v>4.4</v>
      </c>
      <c r="M451" s="27">
        <v>146.0844</v>
      </c>
      <c r="N451" s="27">
        <v>1.11111111111111</v>
      </c>
      <c r="O451" s="27">
        <v>146.0844</v>
      </c>
      <c r="P451" s="96">
        <f t="shared" si="1"/>
        <v>150</v>
      </c>
      <c r="Q451" s="40">
        <f t="shared" si="2"/>
        <v>12.5</v>
      </c>
      <c r="R451" s="40">
        <f t="shared" si="3"/>
        <v>0.66</v>
      </c>
      <c r="S451" s="97">
        <v>0.0</v>
      </c>
      <c r="T451" s="98">
        <f t="shared" si="4"/>
        <v>0.66</v>
      </c>
      <c r="U451" s="98">
        <f t="shared" si="5"/>
        <v>0.055</v>
      </c>
      <c r="V451" s="98">
        <f t="shared" si="6"/>
        <v>0.66</v>
      </c>
      <c r="W451" s="98">
        <f t="shared" si="7"/>
        <v>0.66</v>
      </c>
      <c r="Y451" s="27">
        <v>0.0</v>
      </c>
    </row>
    <row r="452" ht="15.75" customHeight="1">
      <c r="A452" s="27" t="s">
        <v>26</v>
      </c>
      <c r="B452" s="27" t="s">
        <v>22</v>
      </c>
      <c r="C452" s="27" t="s">
        <v>33</v>
      </c>
      <c r="D452" s="27">
        <v>3357.0</v>
      </c>
      <c r="E452" s="27" t="s">
        <v>21</v>
      </c>
      <c r="F452" s="27">
        <v>2.0</v>
      </c>
      <c r="G452" s="27">
        <v>1.26</v>
      </c>
      <c r="H452" s="27">
        <v>0.9</v>
      </c>
      <c r="I452" s="27">
        <v>1.0</v>
      </c>
      <c r="J452" s="27">
        <v>5.0</v>
      </c>
      <c r="K452" s="27">
        <v>12.0</v>
      </c>
      <c r="L452" s="27">
        <v>15.0</v>
      </c>
      <c r="M452" s="27">
        <v>42.2981999999999</v>
      </c>
      <c r="N452" s="27">
        <v>1.05263157894736</v>
      </c>
      <c r="O452" s="27">
        <v>80.1439578947368</v>
      </c>
      <c r="P452" s="96">
        <f t="shared" si="1"/>
        <v>81</v>
      </c>
      <c r="Q452" s="40">
        <f t="shared" si="2"/>
        <v>6.75</v>
      </c>
      <c r="R452" s="40">
        <f t="shared" si="3"/>
        <v>1.215</v>
      </c>
      <c r="S452" s="97">
        <v>0.0</v>
      </c>
      <c r="T452" s="98">
        <f t="shared" si="4"/>
        <v>1.215</v>
      </c>
      <c r="U452" s="98">
        <f t="shared" si="5"/>
        <v>0.10125</v>
      </c>
      <c r="V452" s="98">
        <f t="shared" si="6"/>
        <v>1.215</v>
      </c>
      <c r="W452" s="98">
        <f t="shared" si="7"/>
        <v>1.215</v>
      </c>
      <c r="Y452" s="27">
        <v>0.0</v>
      </c>
    </row>
    <row r="453" ht="15.75" customHeight="1">
      <c r="A453" s="27" t="s">
        <v>26</v>
      </c>
      <c r="B453" s="27" t="s">
        <v>22</v>
      </c>
      <c r="C453" s="27" t="s">
        <v>34</v>
      </c>
      <c r="D453" s="27">
        <v>2976.0</v>
      </c>
      <c r="E453" s="27" t="s">
        <v>12</v>
      </c>
      <c r="F453" s="27">
        <v>1.0</v>
      </c>
      <c r="G453" s="27">
        <v>3.08</v>
      </c>
      <c r="H453" s="27">
        <v>1.0</v>
      </c>
      <c r="I453" s="27">
        <v>20.0</v>
      </c>
      <c r="J453" s="27">
        <v>50.0</v>
      </c>
      <c r="K453" s="27">
        <v>12.0</v>
      </c>
      <c r="L453" s="27">
        <v>1.2</v>
      </c>
      <c r="M453" s="27">
        <v>91.6608</v>
      </c>
      <c r="N453" s="27">
        <v>2.0</v>
      </c>
      <c r="O453" s="27">
        <v>183.3216</v>
      </c>
      <c r="P453" s="96">
        <f t="shared" si="1"/>
        <v>200</v>
      </c>
      <c r="Q453" s="40">
        <f t="shared" si="2"/>
        <v>16.66666667</v>
      </c>
      <c r="R453" s="40">
        <f t="shared" si="3"/>
        <v>0.24</v>
      </c>
      <c r="S453" s="97">
        <v>0.0</v>
      </c>
      <c r="T453" s="98">
        <f t="shared" si="4"/>
        <v>0.24</v>
      </c>
      <c r="U453" s="98">
        <f t="shared" si="5"/>
        <v>0.02</v>
      </c>
      <c r="V453" s="98">
        <f t="shared" si="6"/>
        <v>0.24</v>
      </c>
      <c r="W453" s="98">
        <f t="shared" si="7"/>
        <v>0.24</v>
      </c>
      <c r="Y453" s="27">
        <v>0.7</v>
      </c>
    </row>
    <row r="454" ht="15.75" customHeight="1">
      <c r="A454" s="27" t="s">
        <v>26</v>
      </c>
      <c r="B454" s="27" t="s">
        <v>22</v>
      </c>
      <c r="C454" s="27" t="s">
        <v>35</v>
      </c>
      <c r="D454" s="27">
        <v>2683.0</v>
      </c>
      <c r="E454" s="27" t="s">
        <v>14</v>
      </c>
      <c r="F454" s="27">
        <v>3.0</v>
      </c>
      <c r="G454" s="27">
        <v>3.06</v>
      </c>
      <c r="H454" s="27">
        <v>0.95</v>
      </c>
      <c r="I454" s="27">
        <v>10.0</v>
      </c>
      <c r="J454" s="27">
        <v>10.0</v>
      </c>
      <c r="K454" s="27">
        <v>12.0</v>
      </c>
      <c r="L454" s="27">
        <v>7.8</v>
      </c>
      <c r="M454" s="27">
        <v>82.0998</v>
      </c>
      <c r="N454" s="27">
        <v>1.11111111111111</v>
      </c>
      <c r="O454" s="27">
        <v>259.982699999999</v>
      </c>
      <c r="P454" s="96">
        <f t="shared" si="1"/>
        <v>260</v>
      </c>
      <c r="Q454" s="40">
        <f t="shared" si="2"/>
        <v>21.66666667</v>
      </c>
      <c r="R454" s="40">
        <f t="shared" si="3"/>
        <v>2.028</v>
      </c>
      <c r="S454" s="97">
        <v>0.0</v>
      </c>
      <c r="T454" s="98">
        <f t="shared" si="4"/>
        <v>2.028</v>
      </c>
      <c r="U454" s="98">
        <f t="shared" si="5"/>
        <v>0.169</v>
      </c>
      <c r="V454" s="98">
        <f t="shared" si="6"/>
        <v>2.028</v>
      </c>
      <c r="W454" s="98">
        <f t="shared" si="7"/>
        <v>2.028</v>
      </c>
      <c r="Y454" s="27">
        <v>0.0</v>
      </c>
    </row>
    <row r="455" ht="15.75" customHeight="1">
      <c r="A455" s="27" t="s">
        <v>26</v>
      </c>
      <c r="B455" s="27" t="s">
        <v>22</v>
      </c>
      <c r="C455" s="27" t="s">
        <v>36</v>
      </c>
      <c r="D455" s="27">
        <v>5466.0</v>
      </c>
      <c r="E455" s="27" t="s">
        <v>330</v>
      </c>
      <c r="F455" s="27">
        <v>1.0</v>
      </c>
      <c r="G455" s="27">
        <v>3.06</v>
      </c>
      <c r="H455" s="27">
        <v>0.95</v>
      </c>
      <c r="I455" s="27">
        <v>5.0</v>
      </c>
      <c r="J455" s="27">
        <v>5.0</v>
      </c>
      <c r="K455" s="27">
        <v>12.0</v>
      </c>
      <c r="L455" s="27">
        <v>4.4</v>
      </c>
      <c r="M455" s="27">
        <v>167.259599999999</v>
      </c>
      <c r="N455" s="27">
        <v>1.05263157894736</v>
      </c>
      <c r="O455" s="27">
        <v>167.259599999999</v>
      </c>
      <c r="P455" s="96">
        <f t="shared" si="1"/>
        <v>170</v>
      </c>
      <c r="Q455" s="40">
        <f t="shared" si="2"/>
        <v>14.16666667</v>
      </c>
      <c r="R455" s="40">
        <f t="shared" si="3"/>
        <v>0.748</v>
      </c>
      <c r="S455" s="97">
        <v>0.0</v>
      </c>
      <c r="T455" s="98">
        <f t="shared" si="4"/>
        <v>0.748</v>
      </c>
      <c r="U455" s="98">
        <f t="shared" si="5"/>
        <v>0.06233333333</v>
      </c>
      <c r="V455" s="98">
        <f t="shared" si="6"/>
        <v>0.748</v>
      </c>
      <c r="W455" s="98">
        <f t="shared" si="7"/>
        <v>0.748</v>
      </c>
      <c r="Y455" s="27">
        <v>0.0</v>
      </c>
    </row>
    <row r="456" ht="15.75" customHeight="1">
      <c r="A456" s="27" t="s">
        <v>26</v>
      </c>
      <c r="B456" s="27" t="s">
        <v>22</v>
      </c>
      <c r="C456" s="27" t="s">
        <v>37</v>
      </c>
      <c r="D456" s="27">
        <v>7217.0</v>
      </c>
      <c r="E456" s="27" t="s">
        <v>331</v>
      </c>
      <c r="F456" s="27">
        <v>2.0</v>
      </c>
      <c r="G456" s="27">
        <v>3.06</v>
      </c>
      <c r="H456" s="27">
        <v>0.9</v>
      </c>
      <c r="I456" s="27">
        <v>10.0</v>
      </c>
      <c r="J456" s="27">
        <v>25.0</v>
      </c>
      <c r="K456" s="27">
        <v>12.0</v>
      </c>
      <c r="L456" s="27">
        <v>5.2</v>
      </c>
      <c r="M456" s="27">
        <v>220.8402</v>
      </c>
      <c r="N456" s="27">
        <v>1.33333333333333</v>
      </c>
      <c r="O456" s="27">
        <v>530.01648</v>
      </c>
      <c r="P456" s="96">
        <f t="shared" si="1"/>
        <v>540</v>
      </c>
      <c r="Q456" s="40">
        <f t="shared" si="2"/>
        <v>45</v>
      </c>
      <c r="R456" s="40">
        <f t="shared" si="3"/>
        <v>2.808</v>
      </c>
      <c r="S456" s="97">
        <v>0.0</v>
      </c>
      <c r="T456" s="98">
        <f t="shared" si="4"/>
        <v>2.808</v>
      </c>
      <c r="U456" s="98">
        <f t="shared" si="5"/>
        <v>0.234</v>
      </c>
      <c r="V456" s="98">
        <f t="shared" si="6"/>
        <v>2.808</v>
      </c>
      <c r="W456" s="98">
        <f t="shared" si="7"/>
        <v>2.808</v>
      </c>
      <c r="Y456" s="27">
        <v>7.0</v>
      </c>
    </row>
    <row r="457" ht="15.75" customHeight="1">
      <c r="A457" s="27" t="s">
        <v>26</v>
      </c>
      <c r="B457" s="27" t="s">
        <v>22</v>
      </c>
      <c r="C457" s="27" t="s">
        <v>38</v>
      </c>
      <c r="D457" s="27">
        <v>5021.0</v>
      </c>
      <c r="E457" s="27" t="s">
        <v>332</v>
      </c>
      <c r="F457" s="27">
        <v>2.0</v>
      </c>
      <c r="G457" s="27">
        <v>3.06</v>
      </c>
      <c r="H457" s="27">
        <v>0.95</v>
      </c>
      <c r="I457" s="27">
        <v>1.0</v>
      </c>
      <c r="J457" s="27">
        <v>5.0</v>
      </c>
      <c r="K457" s="27">
        <v>12.0</v>
      </c>
      <c r="L457" s="27">
        <v>17.1</v>
      </c>
      <c r="M457" s="27">
        <v>153.6426</v>
      </c>
      <c r="N457" s="27">
        <v>1.05263157894736</v>
      </c>
      <c r="O457" s="27">
        <v>307.2852</v>
      </c>
      <c r="P457" s="96">
        <f t="shared" si="1"/>
        <v>308</v>
      </c>
      <c r="Q457" s="40">
        <f t="shared" si="2"/>
        <v>25.66666667</v>
      </c>
      <c r="R457" s="40">
        <f t="shared" si="3"/>
        <v>5.2668</v>
      </c>
      <c r="S457" s="97">
        <v>0.0</v>
      </c>
      <c r="T457" s="98">
        <f t="shared" si="4"/>
        <v>5.2668</v>
      </c>
      <c r="U457" s="98">
        <f t="shared" si="5"/>
        <v>0.4389</v>
      </c>
      <c r="V457" s="98">
        <f t="shared" si="6"/>
        <v>5.2668</v>
      </c>
      <c r="W457" s="98">
        <f t="shared" si="7"/>
        <v>5.2668</v>
      </c>
      <c r="Y457" s="27">
        <v>0.0</v>
      </c>
    </row>
    <row r="458" ht="15.75" customHeight="1">
      <c r="A458" s="27" t="s">
        <v>26</v>
      </c>
      <c r="B458" s="27" t="s">
        <v>22</v>
      </c>
      <c r="C458" s="27" t="s">
        <v>39</v>
      </c>
      <c r="D458" s="27">
        <v>8169.0</v>
      </c>
      <c r="E458" s="27" t="s">
        <v>20</v>
      </c>
      <c r="F458" s="27">
        <v>2.0</v>
      </c>
      <c r="G458" s="27">
        <v>3.06</v>
      </c>
      <c r="H458" s="27">
        <v>0.9</v>
      </c>
      <c r="I458" s="27">
        <v>10.0</v>
      </c>
      <c r="J458" s="27">
        <v>25.0</v>
      </c>
      <c r="K458" s="27">
        <v>12.0</v>
      </c>
      <c r="L458" s="27">
        <v>3.0</v>
      </c>
      <c r="M458" s="27">
        <v>249.9714</v>
      </c>
      <c r="N458" s="27">
        <v>1.33333333333333</v>
      </c>
      <c r="O458" s="27">
        <v>599.931359999999</v>
      </c>
      <c r="P458" s="96">
        <f t="shared" si="1"/>
        <v>600</v>
      </c>
      <c r="Q458" s="40">
        <f t="shared" si="2"/>
        <v>50</v>
      </c>
      <c r="R458" s="40">
        <f t="shared" si="3"/>
        <v>1.8</v>
      </c>
      <c r="S458" s="97">
        <v>0.0</v>
      </c>
      <c r="T458" s="98">
        <f t="shared" si="4"/>
        <v>1.8</v>
      </c>
      <c r="U458" s="98">
        <f t="shared" si="5"/>
        <v>0.15</v>
      </c>
      <c r="V458" s="98">
        <f t="shared" si="6"/>
        <v>1.8</v>
      </c>
      <c r="W458" s="98">
        <f t="shared" si="7"/>
        <v>1.8</v>
      </c>
      <c r="Y458" s="27">
        <v>0.0</v>
      </c>
    </row>
    <row r="459" ht="15.75" customHeight="1">
      <c r="A459" s="27" t="s">
        <v>26</v>
      </c>
      <c r="B459" s="27" t="s">
        <v>22</v>
      </c>
      <c r="C459" s="27" t="s">
        <v>40</v>
      </c>
      <c r="D459" s="27">
        <v>3826.0</v>
      </c>
      <c r="E459" s="27" t="s">
        <v>333</v>
      </c>
      <c r="F459" s="27">
        <v>4.0</v>
      </c>
      <c r="G459" s="27">
        <v>3.06</v>
      </c>
      <c r="H459" s="27">
        <v>0.97</v>
      </c>
      <c r="I459" s="27">
        <v>10.0</v>
      </c>
      <c r="J459" s="27">
        <v>10.0</v>
      </c>
      <c r="K459" s="27">
        <v>12.0</v>
      </c>
      <c r="L459" s="27">
        <v>1.0</v>
      </c>
      <c r="M459" s="27">
        <v>117.0756</v>
      </c>
      <c r="N459" s="27">
        <v>1.11111111111111</v>
      </c>
      <c r="O459" s="27">
        <v>504.72592</v>
      </c>
      <c r="P459" s="96">
        <f t="shared" si="1"/>
        <v>510</v>
      </c>
      <c r="Q459" s="40">
        <f t="shared" si="2"/>
        <v>42.5</v>
      </c>
      <c r="R459" s="40">
        <f t="shared" si="3"/>
        <v>0.51</v>
      </c>
      <c r="S459" s="97">
        <v>0.0</v>
      </c>
      <c r="T459" s="98">
        <f t="shared" si="4"/>
        <v>0.51</v>
      </c>
      <c r="U459" s="98">
        <f t="shared" si="5"/>
        <v>0.0425</v>
      </c>
      <c r="V459" s="98">
        <f t="shared" si="6"/>
        <v>0.51</v>
      </c>
      <c r="W459" s="98">
        <f t="shared" si="7"/>
        <v>0.51</v>
      </c>
      <c r="Y459" s="27">
        <v>0.0</v>
      </c>
    </row>
    <row r="460" ht="15.75" customHeight="1">
      <c r="A460" s="27" t="s">
        <v>26</v>
      </c>
      <c r="B460" s="27" t="s">
        <v>22</v>
      </c>
      <c r="C460" s="27" t="s">
        <v>41</v>
      </c>
      <c r="D460" s="27">
        <v>7614.0</v>
      </c>
      <c r="E460" s="27" t="s">
        <v>15</v>
      </c>
      <c r="F460" s="27">
        <v>3.0</v>
      </c>
      <c r="G460" s="27">
        <v>3.06</v>
      </c>
      <c r="H460" s="27">
        <v>0.95</v>
      </c>
      <c r="I460" s="27">
        <v>4.0</v>
      </c>
      <c r="J460" s="27">
        <v>5.0</v>
      </c>
      <c r="K460" s="27">
        <v>12.0</v>
      </c>
      <c r="L460" s="27">
        <v>3.0</v>
      </c>
      <c r="M460" s="27">
        <v>232.9884</v>
      </c>
      <c r="N460" s="27">
        <v>1.05263157894736</v>
      </c>
      <c r="O460" s="27">
        <v>698.9652</v>
      </c>
      <c r="P460" s="96">
        <f t="shared" si="1"/>
        <v>700</v>
      </c>
      <c r="Q460" s="40">
        <f t="shared" si="2"/>
        <v>58.33333333</v>
      </c>
      <c r="R460" s="40">
        <f t="shared" si="3"/>
        <v>2.1</v>
      </c>
      <c r="S460" s="97">
        <v>0.0</v>
      </c>
      <c r="T460" s="98">
        <f t="shared" si="4"/>
        <v>2.1</v>
      </c>
      <c r="U460" s="98">
        <f t="shared" si="5"/>
        <v>0.175</v>
      </c>
      <c r="V460" s="98">
        <f t="shared" si="6"/>
        <v>2.1</v>
      </c>
      <c r="W460" s="98">
        <f t="shared" si="7"/>
        <v>2.1</v>
      </c>
      <c r="Y460" s="27">
        <v>0.0</v>
      </c>
    </row>
    <row r="461" ht="15.75" customHeight="1">
      <c r="A461" s="27" t="s">
        <v>26</v>
      </c>
      <c r="B461" s="27" t="s">
        <v>22</v>
      </c>
      <c r="C461" s="27" t="s">
        <v>42</v>
      </c>
      <c r="D461" s="27">
        <v>2615.0</v>
      </c>
      <c r="E461" s="27" t="s">
        <v>334</v>
      </c>
      <c r="F461" s="27">
        <v>1.0</v>
      </c>
      <c r="G461" s="27">
        <v>3.06</v>
      </c>
      <c r="H461" s="27">
        <v>0.9</v>
      </c>
      <c r="I461" s="27">
        <v>10.0</v>
      </c>
      <c r="J461" s="27">
        <v>10.0</v>
      </c>
      <c r="K461" s="27">
        <v>12.0</v>
      </c>
      <c r="L461" s="27">
        <v>3.6</v>
      </c>
      <c r="M461" s="27">
        <v>80.019</v>
      </c>
      <c r="N461" s="27">
        <v>1.11111111111111</v>
      </c>
      <c r="O461" s="27">
        <v>80.019</v>
      </c>
      <c r="P461" s="96">
        <f t="shared" si="1"/>
        <v>90</v>
      </c>
      <c r="Q461" s="40">
        <f t="shared" si="2"/>
        <v>7.5</v>
      </c>
      <c r="R461" s="40">
        <f t="shared" si="3"/>
        <v>0.324</v>
      </c>
      <c r="S461" s="97">
        <v>0.0</v>
      </c>
      <c r="T461" s="98">
        <f t="shared" si="4"/>
        <v>0.324</v>
      </c>
      <c r="U461" s="98">
        <f t="shared" si="5"/>
        <v>0.027</v>
      </c>
      <c r="V461" s="98">
        <f t="shared" si="6"/>
        <v>0.324</v>
      </c>
      <c r="W461" s="98">
        <f t="shared" si="7"/>
        <v>0.324</v>
      </c>
      <c r="Y461" s="27">
        <v>3.0</v>
      </c>
    </row>
    <row r="462" ht="15.75" customHeight="1">
      <c r="A462" s="27" t="s">
        <v>26</v>
      </c>
      <c r="B462" s="27" t="s">
        <v>22</v>
      </c>
      <c r="C462" s="27" t="s">
        <v>43</v>
      </c>
      <c r="D462" s="27">
        <v>11536.0</v>
      </c>
      <c r="E462" s="27" t="s">
        <v>11</v>
      </c>
      <c r="F462" s="27">
        <v>1.0</v>
      </c>
      <c r="G462" s="27">
        <v>3.08</v>
      </c>
      <c r="H462" s="27">
        <v>0.9</v>
      </c>
      <c r="I462" s="27">
        <v>10.0</v>
      </c>
      <c r="J462" s="27">
        <v>10.0</v>
      </c>
      <c r="K462" s="27">
        <v>12.0</v>
      </c>
      <c r="L462" s="27">
        <v>4.4</v>
      </c>
      <c r="M462" s="27">
        <v>355.308799999999</v>
      </c>
      <c r="N462" s="27">
        <v>1.11111111111111</v>
      </c>
      <c r="O462" s="27">
        <v>355.308799999999</v>
      </c>
      <c r="P462" s="96">
        <f t="shared" si="1"/>
        <v>360</v>
      </c>
      <c r="Q462" s="40">
        <f t="shared" si="2"/>
        <v>30</v>
      </c>
      <c r="R462" s="40">
        <f t="shared" si="3"/>
        <v>1.584</v>
      </c>
      <c r="S462" s="97">
        <v>0.0</v>
      </c>
      <c r="T462" s="98">
        <f t="shared" si="4"/>
        <v>1.584</v>
      </c>
      <c r="U462" s="98">
        <f t="shared" si="5"/>
        <v>0.132</v>
      </c>
      <c r="V462" s="98">
        <f t="shared" si="6"/>
        <v>1.584</v>
      </c>
      <c r="W462" s="98">
        <f t="shared" si="7"/>
        <v>1.584</v>
      </c>
      <c r="Y462" s="27">
        <v>0.0</v>
      </c>
    </row>
    <row r="463" ht="15.75" customHeight="1">
      <c r="A463" s="27" t="s">
        <v>26</v>
      </c>
      <c r="B463" s="27" t="s">
        <v>22</v>
      </c>
      <c r="C463" s="27" t="s">
        <v>44</v>
      </c>
      <c r="D463" s="27">
        <v>1806.0</v>
      </c>
      <c r="E463" s="27" t="s">
        <v>21</v>
      </c>
      <c r="F463" s="27">
        <v>2.0</v>
      </c>
      <c r="G463" s="27">
        <v>1.26</v>
      </c>
      <c r="H463" s="27">
        <v>0.9</v>
      </c>
      <c r="I463" s="27">
        <v>1.0</v>
      </c>
      <c r="J463" s="27">
        <v>5.0</v>
      </c>
      <c r="K463" s="27">
        <v>12.0</v>
      </c>
      <c r="L463" s="27">
        <v>15.0</v>
      </c>
      <c r="M463" s="27">
        <v>22.7556</v>
      </c>
      <c r="N463" s="27">
        <v>1.05263157894736</v>
      </c>
      <c r="O463" s="27">
        <v>43.1158736842105</v>
      </c>
      <c r="P463" s="96">
        <f t="shared" si="1"/>
        <v>44</v>
      </c>
      <c r="Q463" s="40">
        <f t="shared" si="2"/>
        <v>3.666666667</v>
      </c>
      <c r="R463" s="40">
        <f t="shared" si="3"/>
        <v>0.66</v>
      </c>
      <c r="S463" s="97">
        <v>0.0</v>
      </c>
      <c r="T463" s="98">
        <f t="shared" si="4"/>
        <v>0.66</v>
      </c>
      <c r="U463" s="98">
        <f t="shared" si="5"/>
        <v>0.055</v>
      </c>
      <c r="V463" s="98">
        <f t="shared" si="6"/>
        <v>0.66</v>
      </c>
      <c r="W463" s="98">
        <f t="shared" si="7"/>
        <v>0.66</v>
      </c>
      <c r="Y463" s="27">
        <v>0.0</v>
      </c>
    </row>
    <row r="464" ht="15.75" customHeight="1">
      <c r="A464" s="27" t="s">
        <v>26</v>
      </c>
      <c r="B464" s="27" t="s">
        <v>22</v>
      </c>
      <c r="C464" s="27" t="s">
        <v>45</v>
      </c>
      <c r="D464" s="27">
        <v>9438.0</v>
      </c>
      <c r="E464" s="27" t="s">
        <v>12</v>
      </c>
      <c r="F464" s="27">
        <v>1.0</v>
      </c>
      <c r="G464" s="27">
        <v>3.08</v>
      </c>
      <c r="H464" s="27">
        <v>1.0</v>
      </c>
      <c r="I464" s="27">
        <v>20.0</v>
      </c>
      <c r="J464" s="27">
        <v>50.0</v>
      </c>
      <c r="K464" s="27">
        <v>12.0</v>
      </c>
      <c r="L464" s="27">
        <v>1.2</v>
      </c>
      <c r="M464" s="27">
        <v>290.6904</v>
      </c>
      <c r="N464" s="27">
        <v>2.0</v>
      </c>
      <c r="O464" s="27">
        <v>581.3808</v>
      </c>
      <c r="P464" s="96">
        <f t="shared" si="1"/>
        <v>600</v>
      </c>
      <c r="Q464" s="40">
        <f t="shared" si="2"/>
        <v>50</v>
      </c>
      <c r="R464" s="40">
        <f t="shared" si="3"/>
        <v>0.72</v>
      </c>
      <c r="S464" s="97">
        <v>0.0</v>
      </c>
      <c r="T464" s="98">
        <f t="shared" si="4"/>
        <v>0.72</v>
      </c>
      <c r="U464" s="98">
        <f t="shared" si="5"/>
        <v>0.06</v>
      </c>
      <c r="V464" s="98">
        <f t="shared" si="6"/>
        <v>0.72</v>
      </c>
      <c r="W464" s="98">
        <f t="shared" si="7"/>
        <v>0.72</v>
      </c>
      <c r="Y464" s="27">
        <v>0.7</v>
      </c>
    </row>
    <row r="465" ht="15.75" customHeight="1">
      <c r="A465" s="27" t="s">
        <v>26</v>
      </c>
      <c r="B465" s="27" t="s">
        <v>22</v>
      </c>
      <c r="C465" s="27" t="s">
        <v>46</v>
      </c>
      <c r="D465" s="27">
        <v>2627.0</v>
      </c>
      <c r="E465" s="27" t="s">
        <v>14</v>
      </c>
      <c r="F465" s="27">
        <v>3.0</v>
      </c>
      <c r="G465" s="27">
        <v>3.06</v>
      </c>
      <c r="H465" s="27">
        <v>0.95</v>
      </c>
      <c r="I465" s="27">
        <v>10.0</v>
      </c>
      <c r="J465" s="27">
        <v>10.0</v>
      </c>
      <c r="K465" s="27">
        <v>12.0</v>
      </c>
      <c r="L465" s="27">
        <v>7.8</v>
      </c>
      <c r="M465" s="27">
        <v>80.3862</v>
      </c>
      <c r="N465" s="27">
        <v>1.11111111111111</v>
      </c>
      <c r="O465" s="27">
        <v>254.5563</v>
      </c>
      <c r="P465" s="96">
        <f t="shared" si="1"/>
        <v>260</v>
      </c>
      <c r="Q465" s="40">
        <f t="shared" si="2"/>
        <v>21.66666667</v>
      </c>
      <c r="R465" s="40">
        <f t="shared" si="3"/>
        <v>2.028</v>
      </c>
      <c r="S465" s="97">
        <v>0.0</v>
      </c>
      <c r="T465" s="98">
        <f t="shared" si="4"/>
        <v>2.028</v>
      </c>
      <c r="U465" s="98">
        <f t="shared" si="5"/>
        <v>0.169</v>
      </c>
      <c r="V465" s="98">
        <f t="shared" si="6"/>
        <v>2.028</v>
      </c>
      <c r="W465" s="98">
        <f t="shared" si="7"/>
        <v>2.028</v>
      </c>
      <c r="Y465" s="27">
        <v>0.0</v>
      </c>
    </row>
    <row r="466" ht="15.75" customHeight="1">
      <c r="A466" s="27" t="s">
        <v>26</v>
      </c>
      <c r="B466" s="27" t="s">
        <v>22</v>
      </c>
      <c r="C466" s="27" t="s">
        <v>47</v>
      </c>
      <c r="D466" s="27">
        <v>3932.0</v>
      </c>
      <c r="E466" s="27" t="s">
        <v>330</v>
      </c>
      <c r="F466" s="27">
        <v>1.0</v>
      </c>
      <c r="G466" s="27">
        <v>3.06</v>
      </c>
      <c r="H466" s="27">
        <v>0.95</v>
      </c>
      <c r="I466" s="27">
        <v>5.0</v>
      </c>
      <c r="J466" s="27">
        <v>5.0</v>
      </c>
      <c r="K466" s="27">
        <v>12.0</v>
      </c>
      <c r="L466" s="27">
        <v>4.4</v>
      </c>
      <c r="M466" s="27">
        <v>120.3192</v>
      </c>
      <c r="N466" s="27">
        <v>1.05263157894736</v>
      </c>
      <c r="O466" s="27">
        <v>120.319199999999</v>
      </c>
      <c r="P466" s="96">
        <f t="shared" si="1"/>
        <v>125</v>
      </c>
      <c r="Q466" s="40">
        <f t="shared" si="2"/>
        <v>10.41666667</v>
      </c>
      <c r="R466" s="40">
        <f t="shared" si="3"/>
        <v>0.55</v>
      </c>
      <c r="S466" s="97">
        <v>0.0</v>
      </c>
      <c r="T466" s="98">
        <f t="shared" si="4"/>
        <v>0.55</v>
      </c>
      <c r="U466" s="98">
        <f t="shared" si="5"/>
        <v>0.04583333333</v>
      </c>
      <c r="V466" s="98">
        <f t="shared" si="6"/>
        <v>0.55</v>
      </c>
      <c r="W466" s="98">
        <f t="shared" si="7"/>
        <v>0.55</v>
      </c>
      <c r="Y466" s="27">
        <v>0.0</v>
      </c>
    </row>
    <row r="467" ht="15.75" customHeight="1">
      <c r="A467" s="27" t="s">
        <v>26</v>
      </c>
      <c r="B467" s="27" t="s">
        <v>22</v>
      </c>
      <c r="C467" s="27" t="s">
        <v>48</v>
      </c>
      <c r="D467" s="27">
        <v>18234.0</v>
      </c>
      <c r="E467" s="27" t="s">
        <v>331</v>
      </c>
      <c r="F467" s="27">
        <v>2.0</v>
      </c>
      <c r="G467" s="27">
        <v>3.06</v>
      </c>
      <c r="H467" s="27">
        <v>0.9</v>
      </c>
      <c r="I467" s="27">
        <v>10.0</v>
      </c>
      <c r="J467" s="27">
        <v>25.0</v>
      </c>
      <c r="K467" s="27">
        <v>12.0</v>
      </c>
      <c r="L467" s="27">
        <v>5.2</v>
      </c>
      <c r="M467" s="27">
        <v>557.9604</v>
      </c>
      <c r="N467" s="27">
        <v>1.33333333333333</v>
      </c>
      <c r="O467" s="27">
        <v>1339.10496</v>
      </c>
      <c r="P467" s="96">
        <f t="shared" si="1"/>
        <v>1340</v>
      </c>
      <c r="Q467" s="40">
        <f t="shared" si="2"/>
        <v>111.6666667</v>
      </c>
      <c r="R467" s="40">
        <f t="shared" si="3"/>
        <v>6.968</v>
      </c>
      <c r="S467" s="97">
        <v>0.0</v>
      </c>
      <c r="T467" s="98">
        <f t="shared" si="4"/>
        <v>6.968</v>
      </c>
      <c r="U467" s="98">
        <f t="shared" si="5"/>
        <v>0.5806666667</v>
      </c>
      <c r="V467" s="98">
        <f t="shared" si="6"/>
        <v>6.968</v>
      </c>
      <c r="W467" s="98">
        <f t="shared" si="7"/>
        <v>6.968</v>
      </c>
      <c r="Y467" s="27">
        <v>7.0</v>
      </c>
    </row>
    <row r="468" ht="15.75" customHeight="1">
      <c r="A468" s="27" t="s">
        <v>26</v>
      </c>
      <c r="B468" s="27" t="s">
        <v>22</v>
      </c>
      <c r="C468" s="27" t="s">
        <v>49</v>
      </c>
      <c r="D468" s="27">
        <v>5443.0</v>
      </c>
      <c r="E468" s="27" t="s">
        <v>332</v>
      </c>
      <c r="F468" s="27">
        <v>2.0</v>
      </c>
      <c r="G468" s="27">
        <v>3.06</v>
      </c>
      <c r="H468" s="27">
        <v>0.95</v>
      </c>
      <c r="I468" s="27">
        <v>1.0</v>
      </c>
      <c r="J468" s="27">
        <v>5.0</v>
      </c>
      <c r="K468" s="27">
        <v>12.0</v>
      </c>
      <c r="L468" s="27">
        <v>17.1</v>
      </c>
      <c r="M468" s="27">
        <v>166.5558</v>
      </c>
      <c r="N468" s="27">
        <v>1.05263157894736</v>
      </c>
      <c r="O468" s="27">
        <v>333.111599999999</v>
      </c>
      <c r="P468" s="96">
        <f t="shared" si="1"/>
        <v>334</v>
      </c>
      <c r="Q468" s="40">
        <f t="shared" si="2"/>
        <v>27.83333333</v>
      </c>
      <c r="R468" s="40">
        <f t="shared" si="3"/>
        <v>5.7114</v>
      </c>
      <c r="S468" s="97">
        <v>0.0</v>
      </c>
      <c r="T468" s="98">
        <f t="shared" si="4"/>
        <v>5.7114</v>
      </c>
      <c r="U468" s="98">
        <f t="shared" si="5"/>
        <v>0.47595</v>
      </c>
      <c r="V468" s="98">
        <f t="shared" si="6"/>
        <v>5.7114</v>
      </c>
      <c r="W468" s="98">
        <f t="shared" si="7"/>
        <v>5.7114</v>
      </c>
      <c r="Y468" s="27">
        <v>0.0</v>
      </c>
    </row>
    <row r="469" ht="15.75" customHeight="1">
      <c r="A469" s="27" t="s">
        <v>26</v>
      </c>
      <c r="B469" s="27" t="s">
        <v>22</v>
      </c>
      <c r="C469" s="27" t="s">
        <v>50</v>
      </c>
      <c r="D469" s="27">
        <v>11238.0</v>
      </c>
      <c r="E469" s="27" t="s">
        <v>20</v>
      </c>
      <c r="F469" s="27">
        <v>2.0</v>
      </c>
      <c r="G469" s="27">
        <v>3.06</v>
      </c>
      <c r="H469" s="27">
        <v>0.9</v>
      </c>
      <c r="I469" s="27">
        <v>10.0</v>
      </c>
      <c r="J469" s="27">
        <v>25.0</v>
      </c>
      <c r="K469" s="27">
        <v>12.0</v>
      </c>
      <c r="L469" s="27">
        <v>3.0</v>
      </c>
      <c r="M469" s="27">
        <v>343.8828</v>
      </c>
      <c r="N469" s="27">
        <v>1.33333333333333</v>
      </c>
      <c r="O469" s="27">
        <v>825.318719999999</v>
      </c>
      <c r="P469" s="96">
        <f t="shared" si="1"/>
        <v>830</v>
      </c>
      <c r="Q469" s="40">
        <f t="shared" si="2"/>
        <v>69.16666667</v>
      </c>
      <c r="R469" s="40">
        <f t="shared" si="3"/>
        <v>2.49</v>
      </c>
      <c r="S469" s="97">
        <v>0.0</v>
      </c>
      <c r="T469" s="98">
        <f t="shared" si="4"/>
        <v>2.49</v>
      </c>
      <c r="U469" s="98">
        <f t="shared" si="5"/>
        <v>0.2075</v>
      </c>
      <c r="V469" s="98">
        <f t="shared" si="6"/>
        <v>2.49</v>
      </c>
      <c r="W469" s="98">
        <f t="shared" si="7"/>
        <v>2.49</v>
      </c>
      <c r="Y469" s="27">
        <v>0.0</v>
      </c>
    </row>
    <row r="470" ht="15.75" customHeight="1">
      <c r="A470" s="27" t="s">
        <v>26</v>
      </c>
      <c r="B470" s="27" t="s">
        <v>22</v>
      </c>
      <c r="C470" s="27" t="s">
        <v>51</v>
      </c>
      <c r="D470" s="27">
        <v>6534.0</v>
      </c>
      <c r="E470" s="27" t="s">
        <v>333</v>
      </c>
      <c r="F470" s="27">
        <v>4.0</v>
      </c>
      <c r="G470" s="27">
        <v>3.06</v>
      </c>
      <c r="H470" s="27">
        <v>0.97</v>
      </c>
      <c r="I470" s="27">
        <v>10.0</v>
      </c>
      <c r="J470" s="27">
        <v>10.0</v>
      </c>
      <c r="K470" s="27">
        <v>12.0</v>
      </c>
      <c r="L470" s="27">
        <v>1.0</v>
      </c>
      <c r="M470" s="27">
        <v>199.9404</v>
      </c>
      <c r="N470" s="27">
        <v>1.11111111111111</v>
      </c>
      <c r="O470" s="27">
        <v>861.96528</v>
      </c>
      <c r="P470" s="96">
        <f t="shared" si="1"/>
        <v>870</v>
      </c>
      <c r="Q470" s="40">
        <f t="shared" si="2"/>
        <v>72.5</v>
      </c>
      <c r="R470" s="40">
        <f t="shared" si="3"/>
        <v>0.87</v>
      </c>
      <c r="S470" s="97">
        <v>0.0</v>
      </c>
      <c r="T470" s="98">
        <f t="shared" si="4"/>
        <v>0.87</v>
      </c>
      <c r="U470" s="98">
        <f t="shared" si="5"/>
        <v>0.0725</v>
      </c>
      <c r="V470" s="98">
        <f t="shared" si="6"/>
        <v>0.87</v>
      </c>
      <c r="W470" s="98">
        <f t="shared" si="7"/>
        <v>0.87</v>
      </c>
      <c r="Y470" s="27">
        <v>0.0</v>
      </c>
    </row>
    <row r="471" ht="15.75" customHeight="1">
      <c r="A471" s="27" t="s">
        <v>26</v>
      </c>
      <c r="B471" s="27" t="s">
        <v>22</v>
      </c>
      <c r="C471" s="27" t="s">
        <v>52</v>
      </c>
      <c r="D471" s="27">
        <v>5197.0</v>
      </c>
      <c r="E471" s="27" t="s">
        <v>15</v>
      </c>
      <c r="F471" s="27">
        <v>3.0</v>
      </c>
      <c r="G471" s="27">
        <v>3.06</v>
      </c>
      <c r="H471" s="27">
        <v>0.95</v>
      </c>
      <c r="I471" s="27">
        <v>4.0</v>
      </c>
      <c r="J471" s="27">
        <v>5.0</v>
      </c>
      <c r="K471" s="27">
        <v>12.0</v>
      </c>
      <c r="L471" s="27">
        <v>3.0</v>
      </c>
      <c r="M471" s="27">
        <v>159.0282</v>
      </c>
      <c r="N471" s="27">
        <v>1.05263157894736</v>
      </c>
      <c r="O471" s="27">
        <v>477.084599999999</v>
      </c>
      <c r="P471" s="96">
        <f t="shared" si="1"/>
        <v>480</v>
      </c>
      <c r="Q471" s="40">
        <f t="shared" si="2"/>
        <v>40</v>
      </c>
      <c r="R471" s="40">
        <f t="shared" si="3"/>
        <v>1.44</v>
      </c>
      <c r="S471" s="97">
        <v>0.0</v>
      </c>
      <c r="T471" s="98">
        <f t="shared" si="4"/>
        <v>1.44</v>
      </c>
      <c r="U471" s="98">
        <f t="shared" si="5"/>
        <v>0.12</v>
      </c>
      <c r="V471" s="98">
        <f t="shared" si="6"/>
        <v>1.44</v>
      </c>
      <c r="W471" s="98">
        <f t="shared" si="7"/>
        <v>1.44</v>
      </c>
      <c r="Y471" s="27">
        <v>0.0</v>
      </c>
    </row>
    <row r="472" ht="15.75" customHeight="1">
      <c r="A472" s="27" t="s">
        <v>26</v>
      </c>
      <c r="B472" s="27" t="s">
        <v>22</v>
      </c>
      <c r="C472" s="27" t="s">
        <v>53</v>
      </c>
      <c r="D472" s="27">
        <v>3531.0</v>
      </c>
      <c r="E472" s="27" t="s">
        <v>334</v>
      </c>
      <c r="F472" s="27">
        <v>1.0</v>
      </c>
      <c r="G472" s="27">
        <v>3.06</v>
      </c>
      <c r="H472" s="27">
        <v>0.9</v>
      </c>
      <c r="I472" s="27">
        <v>10.0</v>
      </c>
      <c r="J472" s="27">
        <v>10.0</v>
      </c>
      <c r="K472" s="27">
        <v>12.0</v>
      </c>
      <c r="L472" s="27">
        <v>3.6</v>
      </c>
      <c r="M472" s="27">
        <v>108.0486</v>
      </c>
      <c r="N472" s="27">
        <v>1.11111111111111</v>
      </c>
      <c r="O472" s="27">
        <v>108.0486</v>
      </c>
      <c r="P472" s="96">
        <f t="shared" si="1"/>
        <v>110</v>
      </c>
      <c r="Q472" s="40">
        <f t="shared" si="2"/>
        <v>9.166666667</v>
      </c>
      <c r="R472" s="40">
        <f t="shared" si="3"/>
        <v>0.396</v>
      </c>
      <c r="S472" s="97">
        <v>0.0</v>
      </c>
      <c r="T472" s="98">
        <f t="shared" si="4"/>
        <v>0.396</v>
      </c>
      <c r="U472" s="98">
        <f t="shared" si="5"/>
        <v>0.033</v>
      </c>
      <c r="V472" s="98">
        <f t="shared" si="6"/>
        <v>0.396</v>
      </c>
      <c r="W472" s="98">
        <f t="shared" si="7"/>
        <v>0.396</v>
      </c>
      <c r="Y472" s="27">
        <v>3.0</v>
      </c>
    </row>
    <row r="473" ht="15.75" customHeight="1">
      <c r="A473" s="27" t="s">
        <v>26</v>
      </c>
      <c r="B473" s="27" t="s">
        <v>22</v>
      </c>
      <c r="C473" s="27" t="s">
        <v>54</v>
      </c>
      <c r="D473" s="27">
        <v>2402.0</v>
      </c>
      <c r="E473" s="27" t="s">
        <v>11</v>
      </c>
      <c r="F473" s="27">
        <v>1.0</v>
      </c>
      <c r="G473" s="27">
        <v>3.08</v>
      </c>
      <c r="H473" s="27">
        <v>0.9</v>
      </c>
      <c r="I473" s="27">
        <v>10.0</v>
      </c>
      <c r="J473" s="27">
        <v>10.0</v>
      </c>
      <c r="K473" s="27">
        <v>12.0</v>
      </c>
      <c r="L473" s="27">
        <v>4.4</v>
      </c>
      <c r="M473" s="27">
        <v>73.9816</v>
      </c>
      <c r="N473" s="27">
        <v>1.11111111111111</v>
      </c>
      <c r="O473" s="27">
        <v>73.9816</v>
      </c>
      <c r="P473" s="96">
        <f t="shared" si="1"/>
        <v>80</v>
      </c>
      <c r="Q473" s="40">
        <f t="shared" si="2"/>
        <v>6.666666667</v>
      </c>
      <c r="R473" s="40">
        <f t="shared" si="3"/>
        <v>0.352</v>
      </c>
      <c r="S473" s="97">
        <v>0.0</v>
      </c>
      <c r="T473" s="98">
        <f t="shared" si="4"/>
        <v>0.352</v>
      </c>
      <c r="U473" s="98">
        <f t="shared" si="5"/>
        <v>0.02933333333</v>
      </c>
      <c r="V473" s="98">
        <f t="shared" si="6"/>
        <v>0.352</v>
      </c>
      <c r="W473" s="98">
        <f t="shared" si="7"/>
        <v>0.352</v>
      </c>
      <c r="Y473" s="27">
        <v>0.0</v>
      </c>
    </row>
    <row r="474" ht="15.75" customHeight="1">
      <c r="A474" s="27" t="s">
        <v>26</v>
      </c>
      <c r="B474" s="27" t="s">
        <v>22</v>
      </c>
      <c r="C474" s="27" t="s">
        <v>55</v>
      </c>
      <c r="D474" s="27">
        <v>1160.0</v>
      </c>
      <c r="E474" s="27" t="s">
        <v>21</v>
      </c>
      <c r="F474" s="27">
        <v>2.0</v>
      </c>
      <c r="G474" s="27">
        <v>1.26</v>
      </c>
      <c r="H474" s="27">
        <v>0.9</v>
      </c>
      <c r="I474" s="27">
        <v>1.0</v>
      </c>
      <c r="J474" s="27">
        <v>5.0</v>
      </c>
      <c r="K474" s="27">
        <v>12.0</v>
      </c>
      <c r="L474" s="27">
        <v>15.0</v>
      </c>
      <c r="M474" s="27">
        <v>14.616</v>
      </c>
      <c r="N474" s="27">
        <v>1.05263157894736</v>
      </c>
      <c r="O474" s="27">
        <v>27.6934736842105</v>
      </c>
      <c r="P474" s="96">
        <f t="shared" si="1"/>
        <v>28</v>
      </c>
      <c r="Q474" s="40">
        <f t="shared" si="2"/>
        <v>2.333333333</v>
      </c>
      <c r="R474" s="40">
        <f t="shared" si="3"/>
        <v>0.42</v>
      </c>
      <c r="S474" s="97">
        <v>0.0</v>
      </c>
      <c r="T474" s="98">
        <f t="shared" si="4"/>
        <v>0.42</v>
      </c>
      <c r="U474" s="98">
        <f t="shared" si="5"/>
        <v>0.035</v>
      </c>
      <c r="V474" s="98">
        <f t="shared" si="6"/>
        <v>0.42</v>
      </c>
      <c r="W474" s="98">
        <f t="shared" si="7"/>
        <v>0.42</v>
      </c>
      <c r="Y474" s="27">
        <v>0.0</v>
      </c>
    </row>
    <row r="475" ht="15.75" customHeight="1">
      <c r="A475" s="27" t="s">
        <v>26</v>
      </c>
      <c r="B475" s="27" t="s">
        <v>22</v>
      </c>
      <c r="C475" s="27" t="s">
        <v>56</v>
      </c>
      <c r="D475" s="27">
        <v>3585.0</v>
      </c>
      <c r="E475" s="27" t="s">
        <v>12</v>
      </c>
      <c r="F475" s="27">
        <v>1.0</v>
      </c>
      <c r="G475" s="27">
        <v>3.08</v>
      </c>
      <c r="H475" s="27">
        <v>1.0</v>
      </c>
      <c r="I475" s="27">
        <v>20.0</v>
      </c>
      <c r="J475" s="27">
        <v>50.0</v>
      </c>
      <c r="K475" s="27">
        <v>12.0</v>
      </c>
      <c r="L475" s="27">
        <v>1.2</v>
      </c>
      <c r="M475" s="27">
        <v>110.418</v>
      </c>
      <c r="N475" s="27">
        <v>2.0</v>
      </c>
      <c r="O475" s="27">
        <v>220.836</v>
      </c>
      <c r="P475" s="96">
        <f t="shared" si="1"/>
        <v>240</v>
      </c>
      <c r="Q475" s="40">
        <f t="shared" si="2"/>
        <v>20</v>
      </c>
      <c r="R475" s="40">
        <f t="shared" si="3"/>
        <v>0.288</v>
      </c>
      <c r="S475" s="97">
        <v>0.0</v>
      </c>
      <c r="T475" s="98">
        <f t="shared" si="4"/>
        <v>0.288</v>
      </c>
      <c r="U475" s="98">
        <f t="shared" si="5"/>
        <v>0.024</v>
      </c>
      <c r="V475" s="98">
        <f t="shared" si="6"/>
        <v>0.288</v>
      </c>
      <c r="W475" s="98">
        <f t="shared" si="7"/>
        <v>0.288</v>
      </c>
      <c r="Y475" s="27">
        <v>0.7</v>
      </c>
    </row>
    <row r="476" ht="15.75" customHeight="1">
      <c r="A476" s="27" t="s">
        <v>26</v>
      </c>
      <c r="B476" s="27" t="s">
        <v>22</v>
      </c>
      <c r="C476" s="27" t="s">
        <v>57</v>
      </c>
      <c r="D476" s="27">
        <v>7893.0</v>
      </c>
      <c r="E476" s="27" t="s">
        <v>14</v>
      </c>
      <c r="F476" s="27">
        <v>3.0</v>
      </c>
      <c r="G476" s="27">
        <v>3.06</v>
      </c>
      <c r="H476" s="27">
        <v>0.95</v>
      </c>
      <c r="I476" s="27">
        <v>10.0</v>
      </c>
      <c r="J476" s="27">
        <v>10.0</v>
      </c>
      <c r="K476" s="27">
        <v>12.0</v>
      </c>
      <c r="L476" s="27">
        <v>7.8</v>
      </c>
      <c r="M476" s="27">
        <v>241.5258</v>
      </c>
      <c r="N476" s="27">
        <v>1.11111111111111</v>
      </c>
      <c r="O476" s="27">
        <v>764.8317</v>
      </c>
      <c r="P476" s="96">
        <f t="shared" si="1"/>
        <v>770</v>
      </c>
      <c r="Q476" s="40">
        <f t="shared" si="2"/>
        <v>64.16666667</v>
      </c>
      <c r="R476" s="40">
        <f t="shared" si="3"/>
        <v>6.006</v>
      </c>
      <c r="S476" s="97">
        <v>0.0</v>
      </c>
      <c r="T476" s="98">
        <f t="shared" si="4"/>
        <v>6.006</v>
      </c>
      <c r="U476" s="98">
        <f t="shared" si="5"/>
        <v>0.5005</v>
      </c>
      <c r="V476" s="98">
        <f t="shared" si="6"/>
        <v>6.006</v>
      </c>
      <c r="W476" s="98">
        <f t="shared" si="7"/>
        <v>6.006</v>
      </c>
      <c r="Y476" s="27">
        <v>0.0</v>
      </c>
    </row>
    <row r="477" ht="15.75" customHeight="1">
      <c r="A477" s="27" t="s">
        <v>26</v>
      </c>
      <c r="B477" s="27" t="s">
        <v>22</v>
      </c>
      <c r="C477" s="27" t="s">
        <v>58</v>
      </c>
      <c r="D477" s="27">
        <v>7235.0</v>
      </c>
      <c r="E477" s="27" t="s">
        <v>330</v>
      </c>
      <c r="F477" s="27">
        <v>1.0</v>
      </c>
      <c r="G477" s="27">
        <v>3.06</v>
      </c>
      <c r="H477" s="27">
        <v>0.95</v>
      </c>
      <c r="I477" s="27">
        <v>5.0</v>
      </c>
      <c r="J477" s="27">
        <v>5.0</v>
      </c>
      <c r="K477" s="27">
        <v>12.0</v>
      </c>
      <c r="L477" s="27">
        <v>4.4</v>
      </c>
      <c r="M477" s="27">
        <v>221.391</v>
      </c>
      <c r="N477" s="27">
        <v>1.05263157894736</v>
      </c>
      <c r="O477" s="27">
        <v>221.391</v>
      </c>
      <c r="P477" s="96">
        <f t="shared" si="1"/>
        <v>225</v>
      </c>
      <c r="Q477" s="40">
        <f t="shared" si="2"/>
        <v>18.75</v>
      </c>
      <c r="R477" s="40">
        <f t="shared" si="3"/>
        <v>0.99</v>
      </c>
      <c r="S477" s="97">
        <v>0.0</v>
      </c>
      <c r="T477" s="98">
        <f t="shared" si="4"/>
        <v>0.99</v>
      </c>
      <c r="U477" s="98">
        <f t="shared" si="5"/>
        <v>0.0825</v>
      </c>
      <c r="V477" s="98">
        <f t="shared" si="6"/>
        <v>0.99</v>
      </c>
      <c r="W477" s="98">
        <f t="shared" si="7"/>
        <v>0.99</v>
      </c>
      <c r="Y477" s="27">
        <v>0.0</v>
      </c>
    </row>
    <row r="478" ht="15.75" customHeight="1">
      <c r="A478" s="27" t="s">
        <v>26</v>
      </c>
      <c r="B478" s="27" t="s">
        <v>22</v>
      </c>
      <c r="C478" s="27" t="s">
        <v>59</v>
      </c>
      <c r="D478" s="27">
        <v>12295.0</v>
      </c>
      <c r="E478" s="27" t="s">
        <v>331</v>
      </c>
      <c r="F478" s="27">
        <v>2.0</v>
      </c>
      <c r="G478" s="27">
        <v>3.06</v>
      </c>
      <c r="H478" s="27">
        <v>0.9</v>
      </c>
      <c r="I478" s="27">
        <v>10.0</v>
      </c>
      <c r="J478" s="27">
        <v>25.0</v>
      </c>
      <c r="K478" s="27">
        <v>12.0</v>
      </c>
      <c r="L478" s="27">
        <v>5.2</v>
      </c>
      <c r="M478" s="27">
        <v>376.227</v>
      </c>
      <c r="N478" s="27">
        <v>1.33333333333333</v>
      </c>
      <c r="O478" s="27">
        <v>902.944799999999</v>
      </c>
      <c r="P478" s="96">
        <f t="shared" si="1"/>
        <v>910</v>
      </c>
      <c r="Q478" s="40">
        <f t="shared" si="2"/>
        <v>75.83333333</v>
      </c>
      <c r="R478" s="40">
        <f t="shared" si="3"/>
        <v>4.732</v>
      </c>
      <c r="S478" s="97">
        <v>0.0</v>
      </c>
      <c r="T478" s="98">
        <f t="shared" si="4"/>
        <v>4.732</v>
      </c>
      <c r="U478" s="98">
        <f t="shared" si="5"/>
        <v>0.3943333333</v>
      </c>
      <c r="V478" s="98">
        <f t="shared" si="6"/>
        <v>4.732</v>
      </c>
      <c r="W478" s="98">
        <f t="shared" si="7"/>
        <v>4.732</v>
      </c>
      <c r="Y478" s="27">
        <v>7.0</v>
      </c>
    </row>
    <row r="479" ht="15.75" customHeight="1">
      <c r="A479" s="27" t="s">
        <v>26</v>
      </c>
      <c r="B479" s="27" t="s">
        <v>22</v>
      </c>
      <c r="C479" s="27" t="s">
        <v>60</v>
      </c>
      <c r="D479" s="27">
        <v>1437.0</v>
      </c>
      <c r="E479" s="27" t="s">
        <v>332</v>
      </c>
      <c r="F479" s="27">
        <v>2.0</v>
      </c>
      <c r="G479" s="27">
        <v>3.06</v>
      </c>
      <c r="H479" s="27">
        <v>0.95</v>
      </c>
      <c r="I479" s="27">
        <v>1.0</v>
      </c>
      <c r="J479" s="27">
        <v>5.0</v>
      </c>
      <c r="K479" s="27">
        <v>12.0</v>
      </c>
      <c r="L479" s="27">
        <v>17.1</v>
      </c>
      <c r="M479" s="27">
        <v>43.9722</v>
      </c>
      <c r="N479" s="27">
        <v>1.05263157894736</v>
      </c>
      <c r="O479" s="27">
        <v>87.9443999999999</v>
      </c>
      <c r="P479" s="96">
        <f t="shared" si="1"/>
        <v>88</v>
      </c>
      <c r="Q479" s="40">
        <f t="shared" si="2"/>
        <v>7.333333333</v>
      </c>
      <c r="R479" s="40">
        <f t="shared" si="3"/>
        <v>1.5048</v>
      </c>
      <c r="S479" s="97">
        <v>0.0</v>
      </c>
      <c r="T479" s="98">
        <f t="shared" si="4"/>
        <v>1.5048</v>
      </c>
      <c r="U479" s="98">
        <f t="shared" si="5"/>
        <v>0.1254</v>
      </c>
      <c r="V479" s="98">
        <f t="shared" si="6"/>
        <v>1.5048</v>
      </c>
      <c r="W479" s="98">
        <f t="shared" si="7"/>
        <v>1.5048</v>
      </c>
      <c r="Y479" s="27">
        <v>0.0</v>
      </c>
    </row>
    <row r="480" ht="15.75" customHeight="1">
      <c r="A480" s="27" t="s">
        <v>26</v>
      </c>
      <c r="B480" s="27" t="s">
        <v>22</v>
      </c>
      <c r="C480" s="27" t="s">
        <v>61</v>
      </c>
      <c r="D480" s="27">
        <v>207969.0</v>
      </c>
      <c r="E480" s="27" t="s">
        <v>20</v>
      </c>
      <c r="F480" s="27">
        <v>2.0</v>
      </c>
      <c r="G480" s="27">
        <v>3.06</v>
      </c>
      <c r="H480" s="27">
        <v>0.9</v>
      </c>
      <c r="I480" s="27">
        <v>10.0</v>
      </c>
      <c r="J480" s="27">
        <v>25.0</v>
      </c>
      <c r="K480" s="27">
        <v>12.0</v>
      </c>
      <c r="L480" s="27">
        <v>3.0</v>
      </c>
      <c r="M480" s="27">
        <v>6363.8514</v>
      </c>
      <c r="N480" s="27">
        <v>1.33333333333333</v>
      </c>
      <c r="O480" s="27">
        <v>15273.24336</v>
      </c>
      <c r="P480" s="96">
        <f t="shared" si="1"/>
        <v>15280</v>
      </c>
      <c r="Q480" s="40">
        <f t="shared" si="2"/>
        <v>1273.333333</v>
      </c>
      <c r="R480" s="40">
        <f t="shared" si="3"/>
        <v>45.84</v>
      </c>
      <c r="S480" s="97">
        <v>0.0</v>
      </c>
      <c r="T480" s="98">
        <f t="shared" si="4"/>
        <v>45.84</v>
      </c>
      <c r="U480" s="98">
        <f t="shared" si="5"/>
        <v>3.82</v>
      </c>
      <c r="V480" s="98">
        <f t="shared" si="6"/>
        <v>45.84</v>
      </c>
      <c r="W480" s="98">
        <f t="shared" si="7"/>
        <v>45.84</v>
      </c>
      <c r="Y480" s="27">
        <v>0.0</v>
      </c>
    </row>
    <row r="481" ht="15.75" customHeight="1">
      <c r="A481" s="27" t="s">
        <v>26</v>
      </c>
      <c r="B481" s="27" t="s">
        <v>10</v>
      </c>
      <c r="C481" s="27" t="s">
        <v>62</v>
      </c>
      <c r="D481" s="27">
        <v>6763.0</v>
      </c>
      <c r="E481" s="27" t="s">
        <v>333</v>
      </c>
      <c r="F481" s="27">
        <v>4.0</v>
      </c>
      <c r="G481" s="27">
        <v>3.06</v>
      </c>
      <c r="H481" s="27">
        <v>0.97</v>
      </c>
      <c r="I481" s="27">
        <v>10.0</v>
      </c>
      <c r="J481" s="27">
        <v>10.0</v>
      </c>
      <c r="K481" s="27">
        <v>12.0</v>
      </c>
      <c r="L481" s="27">
        <v>1.0</v>
      </c>
      <c r="M481" s="27">
        <v>206.9478</v>
      </c>
      <c r="N481" s="27">
        <v>1.11111111111111</v>
      </c>
      <c r="O481" s="27">
        <v>892.174959999999</v>
      </c>
      <c r="P481" s="96">
        <f t="shared" si="1"/>
        <v>900</v>
      </c>
      <c r="Q481" s="40">
        <f t="shared" si="2"/>
        <v>75</v>
      </c>
      <c r="R481" s="40">
        <f t="shared" si="3"/>
        <v>0.9</v>
      </c>
      <c r="S481" s="97">
        <v>0.0</v>
      </c>
      <c r="T481" s="98">
        <f t="shared" si="4"/>
        <v>0.9</v>
      </c>
      <c r="U481" s="98">
        <f t="shared" si="5"/>
        <v>0.075</v>
      </c>
      <c r="V481" s="98">
        <f t="shared" si="6"/>
        <v>0.9</v>
      </c>
      <c r="W481" s="98">
        <f t="shared" si="7"/>
        <v>0.9</v>
      </c>
      <c r="Y481" s="27">
        <v>0.0</v>
      </c>
    </row>
    <row r="482" ht="15.75" customHeight="1">
      <c r="A482" s="27" t="s">
        <v>26</v>
      </c>
      <c r="B482" s="27" t="s">
        <v>10</v>
      </c>
      <c r="C482" s="27" t="s">
        <v>63</v>
      </c>
      <c r="D482" s="27">
        <v>4624.0</v>
      </c>
      <c r="E482" s="27" t="s">
        <v>15</v>
      </c>
      <c r="F482" s="27">
        <v>3.0</v>
      </c>
      <c r="G482" s="27">
        <v>3.06</v>
      </c>
      <c r="H482" s="27">
        <v>0.95</v>
      </c>
      <c r="I482" s="27">
        <v>4.0</v>
      </c>
      <c r="J482" s="27">
        <v>5.0</v>
      </c>
      <c r="K482" s="27">
        <v>12.0</v>
      </c>
      <c r="L482" s="27">
        <v>3.0</v>
      </c>
      <c r="M482" s="27">
        <v>141.4944</v>
      </c>
      <c r="N482" s="27">
        <v>1.05263157894736</v>
      </c>
      <c r="O482" s="27">
        <v>424.483199999999</v>
      </c>
      <c r="P482" s="96">
        <f t="shared" si="1"/>
        <v>428</v>
      </c>
      <c r="Q482" s="40">
        <f t="shared" si="2"/>
        <v>35.66666667</v>
      </c>
      <c r="R482" s="40">
        <f t="shared" si="3"/>
        <v>1.284</v>
      </c>
      <c r="S482" s="97">
        <v>0.0</v>
      </c>
      <c r="T482" s="98">
        <f t="shared" si="4"/>
        <v>1.284</v>
      </c>
      <c r="U482" s="98">
        <f t="shared" si="5"/>
        <v>0.107</v>
      </c>
      <c r="V482" s="98">
        <f t="shared" si="6"/>
        <v>1.284</v>
      </c>
      <c r="W482" s="98">
        <f t="shared" si="7"/>
        <v>1.284</v>
      </c>
      <c r="Y482" s="27">
        <v>0.0</v>
      </c>
    </row>
    <row r="483" ht="15.75" customHeight="1">
      <c r="A483" s="27" t="s">
        <v>26</v>
      </c>
      <c r="B483" s="27" t="s">
        <v>10</v>
      </c>
      <c r="C483" s="27" t="s">
        <v>64</v>
      </c>
      <c r="D483" s="27">
        <v>4627.0</v>
      </c>
      <c r="E483" s="27" t="s">
        <v>334</v>
      </c>
      <c r="F483" s="27">
        <v>1.0</v>
      </c>
      <c r="G483" s="27">
        <v>3.06</v>
      </c>
      <c r="H483" s="27">
        <v>0.9</v>
      </c>
      <c r="I483" s="27">
        <v>10.0</v>
      </c>
      <c r="J483" s="27">
        <v>10.0</v>
      </c>
      <c r="K483" s="27">
        <v>12.0</v>
      </c>
      <c r="L483" s="27">
        <v>3.6</v>
      </c>
      <c r="M483" s="27">
        <v>141.5862</v>
      </c>
      <c r="N483" s="27">
        <v>1.11111111111111</v>
      </c>
      <c r="O483" s="27">
        <v>141.5862</v>
      </c>
      <c r="P483" s="96">
        <f t="shared" si="1"/>
        <v>150</v>
      </c>
      <c r="Q483" s="40">
        <f t="shared" si="2"/>
        <v>12.5</v>
      </c>
      <c r="R483" s="40">
        <f t="shared" si="3"/>
        <v>0.54</v>
      </c>
      <c r="S483" s="97">
        <v>0.0</v>
      </c>
      <c r="T483" s="98">
        <f t="shared" si="4"/>
        <v>0.54</v>
      </c>
      <c r="U483" s="98">
        <f t="shared" si="5"/>
        <v>0.045</v>
      </c>
      <c r="V483" s="98">
        <f t="shared" si="6"/>
        <v>0.54</v>
      </c>
      <c r="W483" s="98">
        <f t="shared" si="7"/>
        <v>0.54</v>
      </c>
      <c r="Y483" s="27">
        <v>3.0</v>
      </c>
    </row>
    <row r="484" ht="15.75" customHeight="1">
      <c r="A484" s="27" t="s">
        <v>26</v>
      </c>
      <c r="B484" s="27" t="s">
        <v>10</v>
      </c>
      <c r="C484" s="27" t="s">
        <v>65</v>
      </c>
      <c r="D484" s="27">
        <v>3526.0</v>
      </c>
      <c r="E484" s="27" t="s">
        <v>11</v>
      </c>
      <c r="F484" s="27">
        <v>1.0</v>
      </c>
      <c r="G484" s="27">
        <v>3.08</v>
      </c>
      <c r="H484" s="27">
        <v>0.9</v>
      </c>
      <c r="I484" s="27">
        <v>10.0</v>
      </c>
      <c r="J484" s="27">
        <v>10.0</v>
      </c>
      <c r="K484" s="27">
        <v>12.0</v>
      </c>
      <c r="L484" s="27">
        <v>4.4</v>
      </c>
      <c r="M484" s="27">
        <v>108.600799999999</v>
      </c>
      <c r="N484" s="27">
        <v>1.11111111111111</v>
      </c>
      <c r="O484" s="27">
        <v>108.600799999999</v>
      </c>
      <c r="P484" s="96">
        <f t="shared" si="1"/>
        <v>110</v>
      </c>
      <c r="Q484" s="40">
        <f t="shared" si="2"/>
        <v>9.166666667</v>
      </c>
      <c r="R484" s="40">
        <f t="shared" si="3"/>
        <v>0.484</v>
      </c>
      <c r="S484" s="97">
        <v>0.0</v>
      </c>
      <c r="T484" s="98">
        <f t="shared" si="4"/>
        <v>0.484</v>
      </c>
      <c r="U484" s="98">
        <f t="shared" si="5"/>
        <v>0.04033333333</v>
      </c>
      <c r="V484" s="98">
        <f t="shared" si="6"/>
        <v>0.484</v>
      </c>
      <c r="W484" s="98">
        <f t="shared" si="7"/>
        <v>0.484</v>
      </c>
      <c r="Y484" s="27">
        <v>0.0</v>
      </c>
    </row>
    <row r="485" ht="15.75" customHeight="1">
      <c r="A485" s="27" t="s">
        <v>26</v>
      </c>
      <c r="B485" s="27" t="s">
        <v>10</v>
      </c>
      <c r="C485" s="27" t="s">
        <v>66</v>
      </c>
      <c r="D485" s="27">
        <v>3565.0</v>
      </c>
      <c r="E485" s="27" t="s">
        <v>21</v>
      </c>
      <c r="F485" s="27">
        <v>2.0</v>
      </c>
      <c r="G485" s="27">
        <v>1.26</v>
      </c>
      <c r="H485" s="27">
        <v>0.9</v>
      </c>
      <c r="I485" s="27">
        <v>1.0</v>
      </c>
      <c r="J485" s="27">
        <v>5.0</v>
      </c>
      <c r="K485" s="27">
        <v>12.0</v>
      </c>
      <c r="L485" s="27">
        <v>15.0</v>
      </c>
      <c r="M485" s="27">
        <v>44.919</v>
      </c>
      <c r="N485" s="27">
        <v>1.05263157894736</v>
      </c>
      <c r="O485" s="27">
        <v>85.1096842105263</v>
      </c>
      <c r="P485" s="96">
        <f t="shared" si="1"/>
        <v>86</v>
      </c>
      <c r="Q485" s="40">
        <f t="shared" si="2"/>
        <v>7.166666667</v>
      </c>
      <c r="R485" s="40">
        <f t="shared" si="3"/>
        <v>1.29</v>
      </c>
      <c r="S485" s="97">
        <v>0.0</v>
      </c>
      <c r="T485" s="98">
        <f t="shared" si="4"/>
        <v>1.29</v>
      </c>
      <c r="U485" s="98">
        <f t="shared" si="5"/>
        <v>0.1075</v>
      </c>
      <c r="V485" s="98">
        <f t="shared" si="6"/>
        <v>1.29</v>
      </c>
      <c r="W485" s="98">
        <f t="shared" si="7"/>
        <v>1.29</v>
      </c>
      <c r="Y485" s="27">
        <v>0.0</v>
      </c>
    </row>
    <row r="486" ht="15.75" customHeight="1">
      <c r="A486" s="27" t="s">
        <v>26</v>
      </c>
      <c r="B486" s="27" t="s">
        <v>10</v>
      </c>
      <c r="C486" s="27" t="s">
        <v>67</v>
      </c>
      <c r="D486" s="27">
        <v>3617.0</v>
      </c>
      <c r="E486" s="27" t="s">
        <v>12</v>
      </c>
      <c r="F486" s="27">
        <v>1.0</v>
      </c>
      <c r="G486" s="27">
        <v>3.08</v>
      </c>
      <c r="H486" s="27">
        <v>1.0</v>
      </c>
      <c r="I486" s="27">
        <v>20.0</v>
      </c>
      <c r="J486" s="27">
        <v>50.0</v>
      </c>
      <c r="K486" s="27">
        <v>12.0</v>
      </c>
      <c r="L486" s="27">
        <v>1.2</v>
      </c>
      <c r="M486" s="27">
        <v>111.4036</v>
      </c>
      <c r="N486" s="27">
        <v>2.0</v>
      </c>
      <c r="O486" s="27">
        <v>222.8072</v>
      </c>
      <c r="P486" s="96">
        <f t="shared" si="1"/>
        <v>240</v>
      </c>
      <c r="Q486" s="40">
        <f t="shared" si="2"/>
        <v>20</v>
      </c>
      <c r="R486" s="40">
        <f t="shared" si="3"/>
        <v>0.288</v>
      </c>
      <c r="S486" s="97">
        <v>0.0</v>
      </c>
      <c r="T486" s="98">
        <f t="shared" si="4"/>
        <v>0.288</v>
      </c>
      <c r="U486" s="98">
        <f t="shared" si="5"/>
        <v>0.024</v>
      </c>
      <c r="V486" s="98">
        <f t="shared" si="6"/>
        <v>0.288</v>
      </c>
      <c r="W486" s="98">
        <f t="shared" si="7"/>
        <v>0.288</v>
      </c>
      <c r="Y486" s="27">
        <v>0.7</v>
      </c>
    </row>
    <row r="487" ht="15.75" customHeight="1">
      <c r="A487" s="27" t="s">
        <v>26</v>
      </c>
      <c r="B487" s="27" t="s">
        <v>10</v>
      </c>
      <c r="C487" s="27" t="s">
        <v>68</v>
      </c>
      <c r="D487" s="27">
        <v>2009.0</v>
      </c>
      <c r="E487" s="27" t="s">
        <v>14</v>
      </c>
      <c r="F487" s="27">
        <v>3.0</v>
      </c>
      <c r="G487" s="27">
        <v>3.06</v>
      </c>
      <c r="H487" s="27">
        <v>0.95</v>
      </c>
      <c r="I487" s="27">
        <v>10.0</v>
      </c>
      <c r="J487" s="27">
        <v>10.0</v>
      </c>
      <c r="K487" s="27">
        <v>12.0</v>
      </c>
      <c r="L487" s="27">
        <v>7.8</v>
      </c>
      <c r="M487" s="27">
        <v>61.4754</v>
      </c>
      <c r="N487" s="27">
        <v>1.11111111111111</v>
      </c>
      <c r="O487" s="27">
        <v>194.6721</v>
      </c>
      <c r="P487" s="96">
        <f t="shared" si="1"/>
        <v>200</v>
      </c>
      <c r="Q487" s="40">
        <f t="shared" si="2"/>
        <v>16.66666667</v>
      </c>
      <c r="R487" s="40">
        <f t="shared" si="3"/>
        <v>1.56</v>
      </c>
      <c r="S487" s="97">
        <v>0.0</v>
      </c>
      <c r="T487" s="98">
        <f t="shared" si="4"/>
        <v>1.56</v>
      </c>
      <c r="U487" s="98">
        <f t="shared" si="5"/>
        <v>0.13</v>
      </c>
      <c r="V487" s="98">
        <f t="shared" si="6"/>
        <v>1.56</v>
      </c>
      <c r="W487" s="98">
        <f t="shared" si="7"/>
        <v>1.56</v>
      </c>
      <c r="Y487" s="27">
        <v>0.0</v>
      </c>
    </row>
    <row r="488" ht="15.75" customHeight="1">
      <c r="A488" s="27" t="s">
        <v>26</v>
      </c>
      <c r="B488" s="27" t="s">
        <v>10</v>
      </c>
      <c r="C488" s="27" t="s">
        <v>69</v>
      </c>
      <c r="D488" s="27">
        <v>4313.0</v>
      </c>
      <c r="E488" s="27" t="s">
        <v>330</v>
      </c>
      <c r="F488" s="27">
        <v>1.0</v>
      </c>
      <c r="G488" s="27">
        <v>3.06</v>
      </c>
      <c r="H488" s="27">
        <v>0.95</v>
      </c>
      <c r="I488" s="27">
        <v>5.0</v>
      </c>
      <c r="J488" s="27">
        <v>5.0</v>
      </c>
      <c r="K488" s="27">
        <v>12.0</v>
      </c>
      <c r="L488" s="27">
        <v>4.4</v>
      </c>
      <c r="M488" s="27">
        <v>131.9778</v>
      </c>
      <c r="N488" s="27">
        <v>1.05263157894736</v>
      </c>
      <c r="O488" s="27">
        <v>131.977799999999</v>
      </c>
      <c r="P488" s="96">
        <f t="shared" si="1"/>
        <v>135</v>
      </c>
      <c r="Q488" s="40">
        <f t="shared" si="2"/>
        <v>11.25</v>
      </c>
      <c r="R488" s="40">
        <f t="shared" si="3"/>
        <v>0.594</v>
      </c>
      <c r="S488" s="97">
        <v>0.0</v>
      </c>
      <c r="T488" s="98">
        <f t="shared" si="4"/>
        <v>0.594</v>
      </c>
      <c r="U488" s="98">
        <f t="shared" si="5"/>
        <v>0.0495</v>
      </c>
      <c r="V488" s="98">
        <f t="shared" si="6"/>
        <v>0.594</v>
      </c>
      <c r="W488" s="98">
        <f t="shared" si="7"/>
        <v>0.594</v>
      </c>
      <c r="Y488" s="27">
        <v>0.0</v>
      </c>
    </row>
    <row r="489" ht="15.75" customHeight="1">
      <c r="A489" s="27" t="s">
        <v>26</v>
      </c>
      <c r="B489" s="27" t="s">
        <v>10</v>
      </c>
      <c r="C489" s="27" t="s">
        <v>70</v>
      </c>
      <c r="D489" s="27">
        <v>4657.0</v>
      </c>
      <c r="E489" s="27" t="s">
        <v>331</v>
      </c>
      <c r="F489" s="27">
        <v>2.0</v>
      </c>
      <c r="G489" s="27">
        <v>3.06</v>
      </c>
      <c r="H489" s="27">
        <v>0.9</v>
      </c>
      <c r="I489" s="27">
        <v>10.0</v>
      </c>
      <c r="J489" s="27">
        <v>25.0</v>
      </c>
      <c r="K489" s="27">
        <v>12.0</v>
      </c>
      <c r="L489" s="27">
        <v>5.2</v>
      </c>
      <c r="M489" s="27">
        <v>142.5042</v>
      </c>
      <c r="N489" s="27">
        <v>1.33333333333333</v>
      </c>
      <c r="O489" s="27">
        <v>342.010079999999</v>
      </c>
      <c r="P489" s="96">
        <f t="shared" si="1"/>
        <v>350</v>
      </c>
      <c r="Q489" s="40">
        <f t="shared" si="2"/>
        <v>29.16666667</v>
      </c>
      <c r="R489" s="40">
        <f t="shared" si="3"/>
        <v>1.82</v>
      </c>
      <c r="S489" s="97">
        <v>0.0</v>
      </c>
      <c r="T489" s="98">
        <f t="shared" si="4"/>
        <v>1.82</v>
      </c>
      <c r="U489" s="98">
        <f t="shared" si="5"/>
        <v>0.1516666667</v>
      </c>
      <c r="V489" s="98">
        <f t="shared" si="6"/>
        <v>1.82</v>
      </c>
      <c r="W489" s="98">
        <f t="shared" si="7"/>
        <v>1.82</v>
      </c>
      <c r="Y489" s="27">
        <v>7.0</v>
      </c>
    </row>
    <row r="490" ht="15.75" customHeight="1">
      <c r="A490" s="27" t="s">
        <v>26</v>
      </c>
      <c r="B490" s="27" t="s">
        <v>10</v>
      </c>
      <c r="C490" s="27" t="s">
        <v>71</v>
      </c>
      <c r="D490" s="27">
        <v>17254.0</v>
      </c>
      <c r="E490" s="27" t="s">
        <v>332</v>
      </c>
      <c r="F490" s="27">
        <v>2.0</v>
      </c>
      <c r="G490" s="27">
        <v>3.06</v>
      </c>
      <c r="H490" s="27">
        <v>0.95</v>
      </c>
      <c r="I490" s="27">
        <v>1.0</v>
      </c>
      <c r="J490" s="27">
        <v>5.0</v>
      </c>
      <c r="K490" s="27">
        <v>12.0</v>
      </c>
      <c r="L490" s="27">
        <v>17.1</v>
      </c>
      <c r="M490" s="27">
        <v>527.9724</v>
      </c>
      <c r="N490" s="27">
        <v>1.05263157894736</v>
      </c>
      <c r="O490" s="27">
        <v>1055.94479999999</v>
      </c>
      <c r="P490" s="96">
        <f t="shared" si="1"/>
        <v>1056</v>
      </c>
      <c r="Q490" s="40">
        <f t="shared" si="2"/>
        <v>88</v>
      </c>
      <c r="R490" s="40">
        <f t="shared" si="3"/>
        <v>18.0576</v>
      </c>
      <c r="S490" s="97">
        <v>0.0</v>
      </c>
      <c r="T490" s="98">
        <f t="shared" si="4"/>
        <v>18.0576</v>
      </c>
      <c r="U490" s="98">
        <f t="shared" si="5"/>
        <v>1.5048</v>
      </c>
      <c r="V490" s="98">
        <f t="shared" si="6"/>
        <v>18.0576</v>
      </c>
      <c r="W490" s="98">
        <f t="shared" si="7"/>
        <v>18.0576</v>
      </c>
      <c r="Y490" s="27">
        <v>0.0</v>
      </c>
    </row>
    <row r="491" ht="15.75" customHeight="1">
      <c r="A491" s="27" t="s">
        <v>26</v>
      </c>
      <c r="B491" s="27" t="s">
        <v>10</v>
      </c>
      <c r="C491" s="27" t="s">
        <v>72</v>
      </c>
      <c r="D491" s="27">
        <v>7575.0</v>
      </c>
      <c r="E491" s="27" t="s">
        <v>20</v>
      </c>
      <c r="F491" s="27">
        <v>2.0</v>
      </c>
      <c r="G491" s="27">
        <v>3.06</v>
      </c>
      <c r="H491" s="27">
        <v>0.9</v>
      </c>
      <c r="I491" s="27">
        <v>10.0</v>
      </c>
      <c r="J491" s="27">
        <v>25.0</v>
      </c>
      <c r="K491" s="27">
        <v>12.0</v>
      </c>
      <c r="L491" s="27">
        <v>3.0</v>
      </c>
      <c r="M491" s="27">
        <v>231.795</v>
      </c>
      <c r="N491" s="27">
        <v>1.33333333333333</v>
      </c>
      <c r="O491" s="27">
        <v>556.308</v>
      </c>
      <c r="P491" s="96">
        <f t="shared" si="1"/>
        <v>560</v>
      </c>
      <c r="Q491" s="40">
        <f t="shared" si="2"/>
        <v>46.66666667</v>
      </c>
      <c r="R491" s="40">
        <f t="shared" si="3"/>
        <v>1.68</v>
      </c>
      <c r="S491" s="97">
        <v>0.0</v>
      </c>
      <c r="T491" s="98">
        <f t="shared" si="4"/>
        <v>1.68</v>
      </c>
      <c r="U491" s="98">
        <f t="shared" si="5"/>
        <v>0.14</v>
      </c>
      <c r="V491" s="98">
        <f t="shared" si="6"/>
        <v>1.68</v>
      </c>
      <c r="W491" s="98">
        <f t="shared" si="7"/>
        <v>1.68</v>
      </c>
      <c r="Y491" s="27">
        <v>0.0</v>
      </c>
    </row>
    <row r="492" ht="15.75" customHeight="1">
      <c r="A492" s="27" t="s">
        <v>26</v>
      </c>
      <c r="B492" s="27" t="s">
        <v>10</v>
      </c>
      <c r="C492" s="27" t="s">
        <v>73</v>
      </c>
      <c r="D492" s="27">
        <v>5104.0</v>
      </c>
      <c r="E492" s="27" t="s">
        <v>333</v>
      </c>
      <c r="F492" s="27">
        <v>4.0</v>
      </c>
      <c r="G492" s="27">
        <v>3.06</v>
      </c>
      <c r="H492" s="27">
        <v>0.97</v>
      </c>
      <c r="I492" s="27">
        <v>10.0</v>
      </c>
      <c r="J492" s="27">
        <v>10.0</v>
      </c>
      <c r="K492" s="27">
        <v>12.0</v>
      </c>
      <c r="L492" s="27">
        <v>1.0</v>
      </c>
      <c r="M492" s="27">
        <v>156.1824</v>
      </c>
      <c r="N492" s="27">
        <v>1.11111111111111</v>
      </c>
      <c r="O492" s="27">
        <v>673.31968</v>
      </c>
      <c r="P492" s="96">
        <f t="shared" si="1"/>
        <v>680</v>
      </c>
      <c r="Q492" s="40">
        <f t="shared" si="2"/>
        <v>56.66666667</v>
      </c>
      <c r="R492" s="40">
        <f t="shared" si="3"/>
        <v>0.68</v>
      </c>
      <c r="S492" s="97">
        <v>0.0</v>
      </c>
      <c r="T492" s="98">
        <f t="shared" si="4"/>
        <v>0.68</v>
      </c>
      <c r="U492" s="98">
        <f t="shared" si="5"/>
        <v>0.05666666667</v>
      </c>
      <c r="V492" s="98">
        <f t="shared" si="6"/>
        <v>0.68</v>
      </c>
      <c r="W492" s="98">
        <f t="shared" si="7"/>
        <v>0.68</v>
      </c>
      <c r="Y492" s="27">
        <v>0.0</v>
      </c>
    </row>
    <row r="493" ht="15.75" customHeight="1">
      <c r="A493" s="27" t="s">
        <v>26</v>
      </c>
      <c r="B493" s="27" t="s">
        <v>10</v>
      </c>
      <c r="C493" s="27" t="s">
        <v>74</v>
      </c>
      <c r="D493" s="27">
        <v>17991.0</v>
      </c>
      <c r="E493" s="27" t="s">
        <v>15</v>
      </c>
      <c r="F493" s="27">
        <v>3.0</v>
      </c>
      <c r="G493" s="27">
        <v>3.06</v>
      </c>
      <c r="H493" s="27">
        <v>0.95</v>
      </c>
      <c r="I493" s="27">
        <v>4.0</v>
      </c>
      <c r="J493" s="27">
        <v>5.0</v>
      </c>
      <c r="K493" s="27">
        <v>12.0</v>
      </c>
      <c r="L493" s="27">
        <v>3.0</v>
      </c>
      <c r="M493" s="27">
        <v>550.5246</v>
      </c>
      <c r="N493" s="27">
        <v>1.05263157894736</v>
      </c>
      <c r="O493" s="27">
        <v>1651.57379999999</v>
      </c>
      <c r="P493" s="96">
        <f t="shared" si="1"/>
        <v>1652</v>
      </c>
      <c r="Q493" s="40">
        <f t="shared" si="2"/>
        <v>137.6666667</v>
      </c>
      <c r="R493" s="40">
        <f t="shared" si="3"/>
        <v>4.956</v>
      </c>
      <c r="S493" s="97">
        <v>0.0</v>
      </c>
      <c r="T493" s="98">
        <f t="shared" si="4"/>
        <v>4.956</v>
      </c>
      <c r="U493" s="98">
        <f t="shared" si="5"/>
        <v>0.413</v>
      </c>
      <c r="V493" s="98">
        <f t="shared" si="6"/>
        <v>4.956</v>
      </c>
      <c r="W493" s="98">
        <f t="shared" si="7"/>
        <v>4.956</v>
      </c>
      <c r="Y493" s="27">
        <v>0.0</v>
      </c>
    </row>
    <row r="494" ht="15.75" customHeight="1">
      <c r="A494" s="27" t="s">
        <v>26</v>
      </c>
      <c r="B494" s="27" t="s">
        <v>10</v>
      </c>
      <c r="C494" s="27" t="s">
        <v>75</v>
      </c>
      <c r="D494" s="27">
        <v>5760.0</v>
      </c>
      <c r="E494" s="27" t="s">
        <v>334</v>
      </c>
      <c r="F494" s="27">
        <v>1.0</v>
      </c>
      <c r="G494" s="27">
        <v>3.06</v>
      </c>
      <c r="H494" s="27">
        <v>0.9</v>
      </c>
      <c r="I494" s="27">
        <v>10.0</v>
      </c>
      <c r="J494" s="27">
        <v>10.0</v>
      </c>
      <c r="K494" s="27">
        <v>12.0</v>
      </c>
      <c r="L494" s="27">
        <v>3.6</v>
      </c>
      <c r="M494" s="27">
        <v>176.255999999999</v>
      </c>
      <c r="N494" s="27">
        <v>1.11111111111111</v>
      </c>
      <c r="O494" s="27">
        <v>176.255999999999</v>
      </c>
      <c r="P494" s="96">
        <f t="shared" si="1"/>
        <v>180</v>
      </c>
      <c r="Q494" s="40">
        <f t="shared" si="2"/>
        <v>15</v>
      </c>
      <c r="R494" s="40">
        <f t="shared" si="3"/>
        <v>0.648</v>
      </c>
      <c r="S494" s="97">
        <v>0.0</v>
      </c>
      <c r="T494" s="98">
        <f t="shared" si="4"/>
        <v>0.648</v>
      </c>
      <c r="U494" s="98">
        <f t="shared" si="5"/>
        <v>0.054</v>
      </c>
      <c r="V494" s="98">
        <f t="shared" si="6"/>
        <v>0.648</v>
      </c>
      <c r="W494" s="98">
        <f t="shared" si="7"/>
        <v>0.648</v>
      </c>
      <c r="Y494" s="27">
        <v>3.0</v>
      </c>
    </row>
    <row r="495" ht="15.75" customHeight="1">
      <c r="A495" s="27" t="s">
        <v>26</v>
      </c>
      <c r="B495" s="27" t="s">
        <v>10</v>
      </c>
      <c r="C495" s="27" t="s">
        <v>76</v>
      </c>
      <c r="D495" s="27">
        <v>3134.0</v>
      </c>
      <c r="E495" s="27" t="s">
        <v>11</v>
      </c>
      <c r="F495" s="27">
        <v>1.0</v>
      </c>
      <c r="G495" s="27">
        <v>3.08</v>
      </c>
      <c r="H495" s="27">
        <v>0.9</v>
      </c>
      <c r="I495" s="27">
        <v>10.0</v>
      </c>
      <c r="J495" s="27">
        <v>10.0</v>
      </c>
      <c r="K495" s="27">
        <v>12.0</v>
      </c>
      <c r="L495" s="27">
        <v>4.4</v>
      </c>
      <c r="M495" s="27">
        <v>96.5272</v>
      </c>
      <c r="N495" s="27">
        <v>1.11111111111111</v>
      </c>
      <c r="O495" s="27">
        <v>96.5272</v>
      </c>
      <c r="P495" s="96">
        <f t="shared" si="1"/>
        <v>100</v>
      </c>
      <c r="Q495" s="40">
        <f t="shared" si="2"/>
        <v>8.333333333</v>
      </c>
      <c r="R495" s="40">
        <f t="shared" si="3"/>
        <v>0.44</v>
      </c>
      <c r="S495" s="97">
        <v>0.0</v>
      </c>
      <c r="T495" s="98">
        <f t="shared" si="4"/>
        <v>0.44</v>
      </c>
      <c r="U495" s="98">
        <f t="shared" si="5"/>
        <v>0.03666666667</v>
      </c>
      <c r="V495" s="98">
        <f t="shared" si="6"/>
        <v>0.44</v>
      </c>
      <c r="W495" s="98">
        <f t="shared" si="7"/>
        <v>0.44</v>
      </c>
      <c r="Y495" s="27">
        <v>0.0</v>
      </c>
    </row>
    <row r="496" ht="15.75" customHeight="1">
      <c r="A496" s="27" t="s">
        <v>26</v>
      </c>
      <c r="B496" s="27" t="s">
        <v>10</v>
      </c>
      <c r="C496" s="27" t="s">
        <v>77</v>
      </c>
      <c r="D496" s="27">
        <v>7437.0</v>
      </c>
      <c r="E496" s="27" t="s">
        <v>21</v>
      </c>
      <c r="F496" s="27">
        <v>2.0</v>
      </c>
      <c r="G496" s="27">
        <v>1.26</v>
      </c>
      <c r="H496" s="27">
        <v>0.9</v>
      </c>
      <c r="I496" s="27">
        <v>1.0</v>
      </c>
      <c r="J496" s="27">
        <v>5.0</v>
      </c>
      <c r="K496" s="27">
        <v>12.0</v>
      </c>
      <c r="L496" s="27">
        <v>15.0</v>
      </c>
      <c r="M496" s="27">
        <v>93.7062</v>
      </c>
      <c r="N496" s="27">
        <v>1.05263157894736</v>
      </c>
      <c r="O496" s="27">
        <v>177.548589473684</v>
      </c>
      <c r="P496" s="96">
        <f t="shared" si="1"/>
        <v>178</v>
      </c>
      <c r="Q496" s="40">
        <f t="shared" si="2"/>
        <v>14.83333333</v>
      </c>
      <c r="R496" s="40">
        <f t="shared" si="3"/>
        <v>2.67</v>
      </c>
      <c r="S496" s="97">
        <v>0.0</v>
      </c>
      <c r="T496" s="98">
        <f t="shared" si="4"/>
        <v>2.67</v>
      </c>
      <c r="U496" s="98">
        <f t="shared" si="5"/>
        <v>0.2225</v>
      </c>
      <c r="V496" s="98">
        <f t="shared" si="6"/>
        <v>2.67</v>
      </c>
      <c r="W496" s="98">
        <f t="shared" si="7"/>
        <v>2.67</v>
      </c>
      <c r="Y496" s="27">
        <v>0.0</v>
      </c>
    </row>
    <row r="497" ht="15.75" customHeight="1">
      <c r="A497" s="27" t="s">
        <v>26</v>
      </c>
      <c r="B497" s="27" t="s">
        <v>10</v>
      </c>
      <c r="C497" s="27" t="s">
        <v>78</v>
      </c>
      <c r="D497" s="27">
        <v>5013.0</v>
      </c>
      <c r="E497" s="27" t="s">
        <v>12</v>
      </c>
      <c r="F497" s="27">
        <v>1.0</v>
      </c>
      <c r="G497" s="27">
        <v>3.08</v>
      </c>
      <c r="H497" s="27">
        <v>1.0</v>
      </c>
      <c r="I497" s="27">
        <v>20.0</v>
      </c>
      <c r="J497" s="27">
        <v>50.0</v>
      </c>
      <c r="K497" s="27">
        <v>12.0</v>
      </c>
      <c r="L497" s="27">
        <v>1.2</v>
      </c>
      <c r="M497" s="27">
        <v>154.4004</v>
      </c>
      <c r="N497" s="27">
        <v>2.0</v>
      </c>
      <c r="O497" s="27">
        <v>308.8008</v>
      </c>
      <c r="P497" s="96">
        <f t="shared" si="1"/>
        <v>320</v>
      </c>
      <c r="Q497" s="40">
        <f t="shared" si="2"/>
        <v>26.66666667</v>
      </c>
      <c r="R497" s="40">
        <f t="shared" si="3"/>
        <v>0.384</v>
      </c>
      <c r="S497" s="97">
        <v>0.0</v>
      </c>
      <c r="T497" s="98">
        <f t="shared" si="4"/>
        <v>0.384</v>
      </c>
      <c r="U497" s="98">
        <f t="shared" si="5"/>
        <v>0.032</v>
      </c>
      <c r="V497" s="98">
        <f t="shared" si="6"/>
        <v>0.384</v>
      </c>
      <c r="W497" s="98">
        <f t="shared" si="7"/>
        <v>0.384</v>
      </c>
      <c r="Y497" s="27">
        <v>0.7</v>
      </c>
    </row>
    <row r="498" ht="15.75" customHeight="1">
      <c r="A498" s="27" t="s">
        <v>26</v>
      </c>
      <c r="B498" s="27" t="s">
        <v>10</v>
      </c>
      <c r="C498" s="27" t="s">
        <v>79</v>
      </c>
      <c r="D498" s="27">
        <v>7192.0</v>
      </c>
      <c r="E498" s="27" t="s">
        <v>14</v>
      </c>
      <c r="F498" s="27">
        <v>3.0</v>
      </c>
      <c r="G498" s="27">
        <v>3.06</v>
      </c>
      <c r="H498" s="27">
        <v>0.95</v>
      </c>
      <c r="I498" s="27">
        <v>10.0</v>
      </c>
      <c r="J498" s="27">
        <v>10.0</v>
      </c>
      <c r="K498" s="27">
        <v>12.0</v>
      </c>
      <c r="L498" s="27">
        <v>7.8</v>
      </c>
      <c r="M498" s="27">
        <v>220.0752</v>
      </c>
      <c r="N498" s="27">
        <v>1.11111111111111</v>
      </c>
      <c r="O498" s="27">
        <v>696.904799999999</v>
      </c>
      <c r="P498" s="96">
        <f t="shared" si="1"/>
        <v>700</v>
      </c>
      <c r="Q498" s="40">
        <f t="shared" si="2"/>
        <v>58.33333333</v>
      </c>
      <c r="R498" s="40">
        <f t="shared" si="3"/>
        <v>5.46</v>
      </c>
      <c r="S498" s="97">
        <v>0.0</v>
      </c>
      <c r="T498" s="98">
        <f t="shared" si="4"/>
        <v>5.46</v>
      </c>
      <c r="U498" s="98">
        <f t="shared" si="5"/>
        <v>0.455</v>
      </c>
      <c r="V498" s="98">
        <f t="shared" si="6"/>
        <v>5.46</v>
      </c>
      <c r="W498" s="98">
        <f t="shared" si="7"/>
        <v>5.46</v>
      </c>
      <c r="Y498" s="27">
        <v>0.0</v>
      </c>
    </row>
    <row r="499" ht="15.75" customHeight="1">
      <c r="A499" s="27" t="s">
        <v>26</v>
      </c>
      <c r="B499" s="27" t="s">
        <v>10</v>
      </c>
      <c r="C499" s="27" t="s">
        <v>80</v>
      </c>
      <c r="D499" s="27">
        <v>4393.0</v>
      </c>
      <c r="E499" s="27" t="s">
        <v>330</v>
      </c>
      <c r="F499" s="27">
        <v>1.0</v>
      </c>
      <c r="G499" s="27">
        <v>3.06</v>
      </c>
      <c r="H499" s="27">
        <v>0.95</v>
      </c>
      <c r="I499" s="27">
        <v>5.0</v>
      </c>
      <c r="J499" s="27">
        <v>5.0</v>
      </c>
      <c r="K499" s="27">
        <v>12.0</v>
      </c>
      <c r="L499" s="27">
        <v>4.4</v>
      </c>
      <c r="M499" s="27">
        <v>134.4258</v>
      </c>
      <c r="N499" s="27">
        <v>1.05263157894736</v>
      </c>
      <c r="O499" s="27">
        <v>134.425799999999</v>
      </c>
      <c r="P499" s="96">
        <f t="shared" si="1"/>
        <v>135</v>
      </c>
      <c r="Q499" s="40">
        <f t="shared" si="2"/>
        <v>11.25</v>
      </c>
      <c r="R499" s="40">
        <f t="shared" si="3"/>
        <v>0.594</v>
      </c>
      <c r="S499" s="97">
        <v>0.0</v>
      </c>
      <c r="T499" s="98">
        <f t="shared" si="4"/>
        <v>0.594</v>
      </c>
      <c r="U499" s="98">
        <f t="shared" si="5"/>
        <v>0.0495</v>
      </c>
      <c r="V499" s="98">
        <f t="shared" si="6"/>
        <v>0.594</v>
      </c>
      <c r="W499" s="98">
        <f t="shared" si="7"/>
        <v>0.594</v>
      </c>
      <c r="Y499" s="27">
        <v>0.0</v>
      </c>
    </row>
    <row r="500" ht="15.75" customHeight="1">
      <c r="A500" s="27" t="s">
        <v>26</v>
      </c>
      <c r="B500" s="27" t="s">
        <v>10</v>
      </c>
      <c r="C500" s="27" t="s">
        <v>81</v>
      </c>
      <c r="D500" s="27">
        <v>2565.0</v>
      </c>
      <c r="E500" s="27" t="s">
        <v>331</v>
      </c>
      <c r="F500" s="27">
        <v>2.0</v>
      </c>
      <c r="G500" s="27">
        <v>3.06</v>
      </c>
      <c r="H500" s="27">
        <v>0.9</v>
      </c>
      <c r="I500" s="27">
        <v>10.0</v>
      </c>
      <c r="J500" s="27">
        <v>25.0</v>
      </c>
      <c r="K500" s="27">
        <v>12.0</v>
      </c>
      <c r="L500" s="27">
        <v>5.2</v>
      </c>
      <c r="M500" s="27">
        <v>78.489</v>
      </c>
      <c r="N500" s="27">
        <v>1.33333333333333</v>
      </c>
      <c r="O500" s="27">
        <v>188.3736</v>
      </c>
      <c r="P500" s="96">
        <f t="shared" si="1"/>
        <v>190</v>
      </c>
      <c r="Q500" s="40">
        <f t="shared" si="2"/>
        <v>15.83333333</v>
      </c>
      <c r="R500" s="40">
        <f t="shared" si="3"/>
        <v>0.988</v>
      </c>
      <c r="S500" s="97">
        <v>0.0</v>
      </c>
      <c r="T500" s="98">
        <f t="shared" si="4"/>
        <v>0.988</v>
      </c>
      <c r="U500" s="98">
        <f t="shared" si="5"/>
        <v>0.08233333333</v>
      </c>
      <c r="V500" s="98">
        <f t="shared" si="6"/>
        <v>0.988</v>
      </c>
      <c r="W500" s="98">
        <f t="shared" si="7"/>
        <v>0.988</v>
      </c>
      <c r="Y500" s="27">
        <v>7.0</v>
      </c>
    </row>
    <row r="501" ht="15.75" customHeight="1">
      <c r="A501" s="27" t="s">
        <v>26</v>
      </c>
      <c r="B501" s="27" t="s">
        <v>10</v>
      </c>
      <c r="C501" s="27" t="s">
        <v>82</v>
      </c>
      <c r="D501" s="27">
        <v>2646.0</v>
      </c>
      <c r="E501" s="27" t="s">
        <v>332</v>
      </c>
      <c r="F501" s="27">
        <v>2.0</v>
      </c>
      <c r="G501" s="27">
        <v>3.06</v>
      </c>
      <c r="H501" s="27">
        <v>0.95</v>
      </c>
      <c r="I501" s="27">
        <v>1.0</v>
      </c>
      <c r="J501" s="27">
        <v>5.0</v>
      </c>
      <c r="K501" s="27">
        <v>12.0</v>
      </c>
      <c r="L501" s="27">
        <v>17.1</v>
      </c>
      <c r="M501" s="27">
        <v>80.9676</v>
      </c>
      <c r="N501" s="27">
        <v>1.05263157894736</v>
      </c>
      <c r="O501" s="27">
        <v>161.935199999999</v>
      </c>
      <c r="P501" s="96">
        <f t="shared" si="1"/>
        <v>162</v>
      </c>
      <c r="Q501" s="40">
        <f t="shared" si="2"/>
        <v>13.5</v>
      </c>
      <c r="R501" s="40">
        <f t="shared" si="3"/>
        <v>2.7702</v>
      </c>
      <c r="S501" s="97">
        <v>0.0</v>
      </c>
      <c r="T501" s="98">
        <f t="shared" si="4"/>
        <v>2.7702</v>
      </c>
      <c r="U501" s="98">
        <f t="shared" si="5"/>
        <v>0.23085</v>
      </c>
      <c r="V501" s="98">
        <f t="shared" si="6"/>
        <v>2.7702</v>
      </c>
      <c r="W501" s="98">
        <f t="shared" si="7"/>
        <v>2.7702</v>
      </c>
      <c r="Y501" s="27">
        <v>0.0</v>
      </c>
    </row>
    <row r="502" ht="15.75" customHeight="1">
      <c r="A502" s="27" t="s">
        <v>26</v>
      </c>
      <c r="B502" s="27" t="s">
        <v>10</v>
      </c>
      <c r="C502" s="27" t="s">
        <v>83</v>
      </c>
      <c r="D502" s="27">
        <v>7085.0</v>
      </c>
      <c r="E502" s="27" t="s">
        <v>20</v>
      </c>
      <c r="F502" s="27">
        <v>2.0</v>
      </c>
      <c r="G502" s="27">
        <v>3.06</v>
      </c>
      <c r="H502" s="27">
        <v>0.9</v>
      </c>
      <c r="I502" s="27">
        <v>10.0</v>
      </c>
      <c r="J502" s="27">
        <v>25.0</v>
      </c>
      <c r="K502" s="27">
        <v>12.0</v>
      </c>
      <c r="L502" s="27">
        <v>3.0</v>
      </c>
      <c r="M502" s="27">
        <v>216.801</v>
      </c>
      <c r="N502" s="27">
        <v>1.33333333333333</v>
      </c>
      <c r="O502" s="27">
        <v>520.3224</v>
      </c>
      <c r="P502" s="96">
        <f t="shared" si="1"/>
        <v>530</v>
      </c>
      <c r="Q502" s="40">
        <f t="shared" si="2"/>
        <v>44.16666667</v>
      </c>
      <c r="R502" s="40">
        <f t="shared" si="3"/>
        <v>1.59</v>
      </c>
      <c r="S502" s="97">
        <v>0.0</v>
      </c>
      <c r="T502" s="98">
        <f t="shared" si="4"/>
        <v>1.59</v>
      </c>
      <c r="U502" s="98">
        <f t="shared" si="5"/>
        <v>0.1325</v>
      </c>
      <c r="V502" s="98">
        <f t="shared" si="6"/>
        <v>1.59</v>
      </c>
      <c r="W502" s="98">
        <f t="shared" si="7"/>
        <v>1.59</v>
      </c>
      <c r="Y502" s="27">
        <v>0.0</v>
      </c>
    </row>
    <row r="503" ht="15.75" customHeight="1">
      <c r="A503" s="27" t="s">
        <v>26</v>
      </c>
      <c r="B503" s="27" t="s">
        <v>10</v>
      </c>
      <c r="C503" s="27" t="s">
        <v>84</v>
      </c>
      <c r="D503" s="27">
        <v>6940.0</v>
      </c>
      <c r="E503" s="27" t="s">
        <v>333</v>
      </c>
      <c r="F503" s="27">
        <v>4.0</v>
      </c>
      <c r="G503" s="27">
        <v>3.06</v>
      </c>
      <c r="H503" s="27">
        <v>0.97</v>
      </c>
      <c r="I503" s="27">
        <v>10.0</v>
      </c>
      <c r="J503" s="27">
        <v>10.0</v>
      </c>
      <c r="K503" s="27">
        <v>12.0</v>
      </c>
      <c r="L503" s="27">
        <v>1.0</v>
      </c>
      <c r="M503" s="27">
        <v>212.364</v>
      </c>
      <c r="N503" s="27">
        <v>1.11111111111111</v>
      </c>
      <c r="O503" s="27">
        <v>915.5248</v>
      </c>
      <c r="P503" s="96">
        <f t="shared" si="1"/>
        <v>920</v>
      </c>
      <c r="Q503" s="40">
        <f t="shared" si="2"/>
        <v>76.66666667</v>
      </c>
      <c r="R503" s="40">
        <f t="shared" si="3"/>
        <v>0.92</v>
      </c>
      <c r="S503" s="97">
        <v>0.0</v>
      </c>
      <c r="T503" s="98">
        <f t="shared" si="4"/>
        <v>0.92</v>
      </c>
      <c r="U503" s="98">
        <f t="shared" si="5"/>
        <v>0.07666666667</v>
      </c>
      <c r="V503" s="98">
        <f t="shared" si="6"/>
        <v>0.92</v>
      </c>
      <c r="W503" s="98">
        <f t="shared" si="7"/>
        <v>0.92</v>
      </c>
      <c r="Y503" s="27">
        <v>0.0</v>
      </c>
    </row>
    <row r="504" ht="15.75" customHeight="1">
      <c r="A504" s="27" t="s">
        <v>26</v>
      </c>
      <c r="B504" s="27" t="s">
        <v>10</v>
      </c>
      <c r="C504" s="27" t="s">
        <v>85</v>
      </c>
      <c r="D504" s="27">
        <v>10952.0</v>
      </c>
      <c r="E504" s="27" t="s">
        <v>15</v>
      </c>
      <c r="F504" s="27">
        <v>3.0</v>
      </c>
      <c r="G504" s="27">
        <v>3.06</v>
      </c>
      <c r="H504" s="27">
        <v>0.95</v>
      </c>
      <c r="I504" s="27">
        <v>4.0</v>
      </c>
      <c r="J504" s="27">
        <v>5.0</v>
      </c>
      <c r="K504" s="27">
        <v>12.0</v>
      </c>
      <c r="L504" s="27">
        <v>3.0</v>
      </c>
      <c r="M504" s="27">
        <v>335.1312</v>
      </c>
      <c r="N504" s="27">
        <v>1.05263157894736</v>
      </c>
      <c r="O504" s="27">
        <v>1005.3936</v>
      </c>
      <c r="P504" s="96">
        <f t="shared" si="1"/>
        <v>1008</v>
      </c>
      <c r="Q504" s="40">
        <f t="shared" si="2"/>
        <v>84</v>
      </c>
      <c r="R504" s="40">
        <f t="shared" si="3"/>
        <v>3.024</v>
      </c>
      <c r="S504" s="97">
        <v>0.0</v>
      </c>
      <c r="T504" s="98">
        <f t="shared" si="4"/>
        <v>3.024</v>
      </c>
      <c r="U504" s="98">
        <f t="shared" si="5"/>
        <v>0.252</v>
      </c>
      <c r="V504" s="98">
        <f t="shared" si="6"/>
        <v>3.024</v>
      </c>
      <c r="W504" s="98">
        <f t="shared" si="7"/>
        <v>3.024</v>
      </c>
      <c r="Y504" s="27">
        <v>0.0</v>
      </c>
    </row>
    <row r="505" ht="15.75" customHeight="1">
      <c r="A505" s="27" t="s">
        <v>26</v>
      </c>
      <c r="B505" s="27" t="s">
        <v>10</v>
      </c>
      <c r="C505" s="27" t="s">
        <v>86</v>
      </c>
      <c r="D505" s="27">
        <v>3944.0</v>
      </c>
      <c r="E505" s="27" t="s">
        <v>334</v>
      </c>
      <c r="F505" s="27">
        <v>1.0</v>
      </c>
      <c r="G505" s="27">
        <v>3.06</v>
      </c>
      <c r="H505" s="27">
        <v>0.9</v>
      </c>
      <c r="I505" s="27">
        <v>10.0</v>
      </c>
      <c r="J505" s="27">
        <v>10.0</v>
      </c>
      <c r="K505" s="27">
        <v>12.0</v>
      </c>
      <c r="L505" s="27">
        <v>3.6</v>
      </c>
      <c r="M505" s="27">
        <v>120.686399999999</v>
      </c>
      <c r="N505" s="27">
        <v>1.11111111111111</v>
      </c>
      <c r="O505" s="27">
        <v>120.686399999999</v>
      </c>
      <c r="P505" s="96">
        <f t="shared" si="1"/>
        <v>130</v>
      </c>
      <c r="Q505" s="40">
        <f t="shared" si="2"/>
        <v>10.83333333</v>
      </c>
      <c r="R505" s="40">
        <f t="shared" si="3"/>
        <v>0.468</v>
      </c>
      <c r="S505" s="97">
        <v>0.0</v>
      </c>
      <c r="T505" s="98">
        <f t="shared" si="4"/>
        <v>0.468</v>
      </c>
      <c r="U505" s="98">
        <f t="shared" si="5"/>
        <v>0.039</v>
      </c>
      <c r="V505" s="98">
        <f t="shared" si="6"/>
        <v>0.468</v>
      </c>
      <c r="W505" s="98">
        <f t="shared" si="7"/>
        <v>0.468</v>
      </c>
      <c r="Y505" s="27">
        <v>3.0</v>
      </c>
    </row>
    <row r="506" ht="15.75" customHeight="1">
      <c r="A506" s="27" t="s">
        <v>26</v>
      </c>
      <c r="B506" s="27" t="s">
        <v>10</v>
      </c>
      <c r="C506" s="27" t="s">
        <v>87</v>
      </c>
      <c r="D506" s="27">
        <v>16276.0</v>
      </c>
      <c r="E506" s="27" t="s">
        <v>11</v>
      </c>
      <c r="F506" s="27">
        <v>1.0</v>
      </c>
      <c r="G506" s="27">
        <v>3.08</v>
      </c>
      <c r="H506" s="27">
        <v>0.9</v>
      </c>
      <c r="I506" s="27">
        <v>10.0</v>
      </c>
      <c r="J506" s="27">
        <v>10.0</v>
      </c>
      <c r="K506" s="27">
        <v>12.0</v>
      </c>
      <c r="L506" s="27">
        <v>4.4</v>
      </c>
      <c r="M506" s="27">
        <v>501.3008</v>
      </c>
      <c r="N506" s="27">
        <v>1.11111111111111</v>
      </c>
      <c r="O506" s="27">
        <v>501.3008</v>
      </c>
      <c r="P506" s="96">
        <f t="shared" si="1"/>
        <v>510</v>
      </c>
      <c r="Q506" s="40">
        <f t="shared" si="2"/>
        <v>42.5</v>
      </c>
      <c r="R506" s="40">
        <f t="shared" si="3"/>
        <v>2.244</v>
      </c>
      <c r="S506" s="97">
        <v>0.0</v>
      </c>
      <c r="T506" s="98">
        <f t="shared" si="4"/>
        <v>2.244</v>
      </c>
      <c r="U506" s="98">
        <f t="shared" si="5"/>
        <v>0.187</v>
      </c>
      <c r="V506" s="98">
        <f t="shared" si="6"/>
        <v>2.244</v>
      </c>
      <c r="W506" s="98">
        <f t="shared" si="7"/>
        <v>2.244</v>
      </c>
      <c r="Y506" s="27">
        <v>0.0</v>
      </c>
    </row>
    <row r="507" ht="15.75" customHeight="1">
      <c r="A507" s="27" t="s">
        <v>26</v>
      </c>
      <c r="B507" s="27" t="s">
        <v>10</v>
      </c>
      <c r="C507" s="27" t="s">
        <v>88</v>
      </c>
      <c r="D507" s="27">
        <v>6982.0</v>
      </c>
      <c r="E507" s="27" t="s">
        <v>21</v>
      </c>
      <c r="F507" s="27">
        <v>2.0</v>
      </c>
      <c r="G507" s="27">
        <v>1.26</v>
      </c>
      <c r="H507" s="27">
        <v>0.9</v>
      </c>
      <c r="I507" s="27">
        <v>1.0</v>
      </c>
      <c r="J507" s="27">
        <v>5.0</v>
      </c>
      <c r="K507" s="27">
        <v>12.0</v>
      </c>
      <c r="L507" s="27">
        <v>15.0</v>
      </c>
      <c r="M507" s="27">
        <v>87.9731999999999</v>
      </c>
      <c r="N507" s="27">
        <v>1.05263157894736</v>
      </c>
      <c r="O507" s="27">
        <v>166.686063157894</v>
      </c>
      <c r="P507" s="96">
        <f t="shared" si="1"/>
        <v>167</v>
      </c>
      <c r="Q507" s="40">
        <f t="shared" si="2"/>
        <v>13.91666667</v>
      </c>
      <c r="R507" s="40">
        <f t="shared" si="3"/>
        <v>2.505</v>
      </c>
      <c r="S507" s="97">
        <v>0.0</v>
      </c>
      <c r="T507" s="98">
        <f t="shared" si="4"/>
        <v>2.505</v>
      </c>
      <c r="U507" s="98">
        <f t="shared" si="5"/>
        <v>0.20875</v>
      </c>
      <c r="V507" s="98">
        <f t="shared" si="6"/>
        <v>2.505</v>
      </c>
      <c r="W507" s="98">
        <f t="shared" si="7"/>
        <v>2.505</v>
      </c>
      <c r="Y507" s="27">
        <v>0.0</v>
      </c>
    </row>
    <row r="508" ht="15.75" customHeight="1">
      <c r="A508" s="27" t="s">
        <v>26</v>
      </c>
      <c r="B508" s="27" t="s">
        <v>10</v>
      </c>
      <c r="C508" s="27" t="s">
        <v>89</v>
      </c>
      <c r="D508" s="27">
        <v>16145.0</v>
      </c>
      <c r="E508" s="27" t="s">
        <v>12</v>
      </c>
      <c r="F508" s="27">
        <v>1.0</v>
      </c>
      <c r="G508" s="27">
        <v>3.08</v>
      </c>
      <c r="H508" s="27">
        <v>1.0</v>
      </c>
      <c r="I508" s="27">
        <v>20.0</v>
      </c>
      <c r="J508" s="27">
        <v>50.0</v>
      </c>
      <c r="K508" s="27">
        <v>12.0</v>
      </c>
      <c r="L508" s="27">
        <v>1.2</v>
      </c>
      <c r="M508" s="27">
        <v>497.265999999999</v>
      </c>
      <c r="N508" s="27">
        <v>2.0</v>
      </c>
      <c r="O508" s="27">
        <v>994.531999999999</v>
      </c>
      <c r="P508" s="96">
        <f t="shared" si="1"/>
        <v>1000</v>
      </c>
      <c r="Q508" s="40">
        <f t="shared" si="2"/>
        <v>83.33333333</v>
      </c>
      <c r="R508" s="40">
        <f t="shared" si="3"/>
        <v>1.2</v>
      </c>
      <c r="S508" s="97">
        <v>0.0</v>
      </c>
      <c r="T508" s="98">
        <f t="shared" si="4"/>
        <v>1.2</v>
      </c>
      <c r="U508" s="98">
        <f t="shared" si="5"/>
        <v>0.1</v>
      </c>
      <c r="V508" s="98">
        <f t="shared" si="6"/>
        <v>1.2</v>
      </c>
      <c r="W508" s="98">
        <f t="shared" si="7"/>
        <v>1.2</v>
      </c>
      <c r="Y508" s="27">
        <v>0.7</v>
      </c>
    </row>
    <row r="509" ht="15.75" customHeight="1">
      <c r="A509" s="27" t="s">
        <v>26</v>
      </c>
      <c r="B509" s="27" t="s">
        <v>10</v>
      </c>
      <c r="C509" s="27" t="s">
        <v>90</v>
      </c>
      <c r="D509" s="27">
        <v>7332.0</v>
      </c>
      <c r="E509" s="27" t="s">
        <v>14</v>
      </c>
      <c r="F509" s="27">
        <v>3.0</v>
      </c>
      <c r="G509" s="27">
        <v>3.06</v>
      </c>
      <c r="H509" s="27">
        <v>0.95</v>
      </c>
      <c r="I509" s="27">
        <v>10.0</v>
      </c>
      <c r="J509" s="27">
        <v>10.0</v>
      </c>
      <c r="K509" s="27">
        <v>12.0</v>
      </c>
      <c r="L509" s="27">
        <v>7.8</v>
      </c>
      <c r="M509" s="27">
        <v>224.3592</v>
      </c>
      <c r="N509" s="27">
        <v>1.11111111111111</v>
      </c>
      <c r="O509" s="27">
        <v>710.4708</v>
      </c>
      <c r="P509" s="96">
        <f t="shared" si="1"/>
        <v>720</v>
      </c>
      <c r="Q509" s="40">
        <f t="shared" si="2"/>
        <v>60</v>
      </c>
      <c r="R509" s="40">
        <f t="shared" si="3"/>
        <v>5.616</v>
      </c>
      <c r="S509" s="97">
        <v>0.0</v>
      </c>
      <c r="T509" s="98">
        <f t="shared" si="4"/>
        <v>5.616</v>
      </c>
      <c r="U509" s="98">
        <f t="shared" si="5"/>
        <v>0.468</v>
      </c>
      <c r="V509" s="98">
        <f t="shared" si="6"/>
        <v>5.616</v>
      </c>
      <c r="W509" s="98">
        <f t="shared" si="7"/>
        <v>5.616</v>
      </c>
      <c r="Y509" s="27">
        <v>0.0</v>
      </c>
    </row>
    <row r="510" ht="15.75" customHeight="1">
      <c r="A510" s="27" t="s">
        <v>26</v>
      </c>
      <c r="B510" s="27" t="s">
        <v>10</v>
      </c>
      <c r="C510" s="27" t="s">
        <v>91</v>
      </c>
      <c r="D510" s="27">
        <v>7133.0</v>
      </c>
      <c r="E510" s="27" t="s">
        <v>330</v>
      </c>
      <c r="F510" s="27">
        <v>1.0</v>
      </c>
      <c r="G510" s="27">
        <v>3.06</v>
      </c>
      <c r="H510" s="27">
        <v>0.95</v>
      </c>
      <c r="I510" s="27">
        <v>5.0</v>
      </c>
      <c r="J510" s="27">
        <v>5.0</v>
      </c>
      <c r="K510" s="27">
        <v>12.0</v>
      </c>
      <c r="L510" s="27">
        <v>4.4</v>
      </c>
      <c r="M510" s="27">
        <v>218.2698</v>
      </c>
      <c r="N510" s="27">
        <v>1.05263157894736</v>
      </c>
      <c r="O510" s="27">
        <v>218.269799999999</v>
      </c>
      <c r="P510" s="96">
        <f t="shared" si="1"/>
        <v>220</v>
      </c>
      <c r="Q510" s="40">
        <f t="shared" si="2"/>
        <v>18.33333333</v>
      </c>
      <c r="R510" s="40">
        <f t="shared" si="3"/>
        <v>0.968</v>
      </c>
      <c r="S510" s="97">
        <v>0.0</v>
      </c>
      <c r="T510" s="98">
        <f t="shared" si="4"/>
        <v>0.968</v>
      </c>
      <c r="U510" s="98">
        <f t="shared" si="5"/>
        <v>0.08066666667</v>
      </c>
      <c r="V510" s="98">
        <f t="shared" si="6"/>
        <v>0.968</v>
      </c>
      <c r="W510" s="98">
        <f t="shared" si="7"/>
        <v>0.968</v>
      </c>
      <c r="Y510" s="27">
        <v>0.0</v>
      </c>
    </row>
    <row r="511" ht="15.75" customHeight="1">
      <c r="A511" s="27" t="s">
        <v>26</v>
      </c>
      <c r="B511" s="27" t="s">
        <v>10</v>
      </c>
      <c r="C511" s="27" t="s">
        <v>92</v>
      </c>
      <c r="D511" s="27">
        <v>3438.0</v>
      </c>
      <c r="E511" s="27" t="s">
        <v>331</v>
      </c>
      <c r="F511" s="27">
        <v>2.0</v>
      </c>
      <c r="G511" s="27">
        <v>3.06</v>
      </c>
      <c r="H511" s="27">
        <v>0.9</v>
      </c>
      <c r="I511" s="27">
        <v>10.0</v>
      </c>
      <c r="J511" s="27">
        <v>25.0</v>
      </c>
      <c r="K511" s="27">
        <v>12.0</v>
      </c>
      <c r="L511" s="27">
        <v>5.2</v>
      </c>
      <c r="M511" s="27">
        <v>105.2028</v>
      </c>
      <c r="N511" s="27">
        <v>1.33333333333333</v>
      </c>
      <c r="O511" s="27">
        <v>252.48672</v>
      </c>
      <c r="P511" s="96">
        <f t="shared" si="1"/>
        <v>260</v>
      </c>
      <c r="Q511" s="40">
        <f t="shared" si="2"/>
        <v>21.66666667</v>
      </c>
      <c r="R511" s="40">
        <f t="shared" si="3"/>
        <v>1.352</v>
      </c>
      <c r="S511" s="97">
        <v>0.0</v>
      </c>
      <c r="T511" s="98">
        <f t="shared" si="4"/>
        <v>1.352</v>
      </c>
      <c r="U511" s="98">
        <f t="shared" si="5"/>
        <v>0.1126666667</v>
      </c>
      <c r="V511" s="98">
        <f t="shared" si="6"/>
        <v>1.352</v>
      </c>
      <c r="W511" s="98">
        <f t="shared" si="7"/>
        <v>1.352</v>
      </c>
      <c r="Y511" s="27">
        <v>7.0</v>
      </c>
    </row>
    <row r="512" ht="15.75" customHeight="1">
      <c r="A512" s="27" t="s">
        <v>26</v>
      </c>
      <c r="B512" s="27" t="s">
        <v>10</v>
      </c>
      <c r="C512" s="27" t="s">
        <v>93</v>
      </c>
      <c r="D512" s="27">
        <v>6097.0</v>
      </c>
      <c r="E512" s="27" t="s">
        <v>332</v>
      </c>
      <c r="F512" s="27">
        <v>2.0</v>
      </c>
      <c r="G512" s="27">
        <v>3.06</v>
      </c>
      <c r="H512" s="27">
        <v>0.95</v>
      </c>
      <c r="I512" s="27">
        <v>1.0</v>
      </c>
      <c r="J512" s="27">
        <v>5.0</v>
      </c>
      <c r="K512" s="27">
        <v>12.0</v>
      </c>
      <c r="L512" s="27">
        <v>17.1</v>
      </c>
      <c r="M512" s="27">
        <v>186.5682</v>
      </c>
      <c r="N512" s="27">
        <v>1.05263157894736</v>
      </c>
      <c r="O512" s="27">
        <v>373.136399999999</v>
      </c>
      <c r="P512" s="96">
        <f t="shared" si="1"/>
        <v>374</v>
      </c>
      <c r="Q512" s="40">
        <f t="shared" si="2"/>
        <v>31.16666667</v>
      </c>
      <c r="R512" s="40">
        <f t="shared" si="3"/>
        <v>6.3954</v>
      </c>
      <c r="S512" s="97">
        <v>0.0</v>
      </c>
      <c r="T512" s="98">
        <f t="shared" si="4"/>
        <v>6.3954</v>
      </c>
      <c r="U512" s="98">
        <f t="shared" si="5"/>
        <v>0.53295</v>
      </c>
      <c r="V512" s="98">
        <f t="shared" si="6"/>
        <v>6.3954</v>
      </c>
      <c r="W512" s="98">
        <f t="shared" si="7"/>
        <v>6.3954</v>
      </c>
      <c r="Y512" s="27">
        <v>0.0</v>
      </c>
    </row>
    <row r="513" ht="15.75" customHeight="1">
      <c r="A513" s="27" t="s">
        <v>26</v>
      </c>
      <c r="B513" s="27" t="s">
        <v>10</v>
      </c>
      <c r="C513" s="27" t="s">
        <v>94</v>
      </c>
      <c r="D513" s="27">
        <v>4376.0</v>
      </c>
      <c r="E513" s="27" t="s">
        <v>20</v>
      </c>
      <c r="F513" s="27">
        <v>2.0</v>
      </c>
      <c r="G513" s="27">
        <v>3.06</v>
      </c>
      <c r="H513" s="27">
        <v>0.9</v>
      </c>
      <c r="I513" s="27">
        <v>10.0</v>
      </c>
      <c r="J513" s="27">
        <v>25.0</v>
      </c>
      <c r="K513" s="27">
        <v>12.0</v>
      </c>
      <c r="L513" s="27">
        <v>3.0</v>
      </c>
      <c r="M513" s="27">
        <v>133.9056</v>
      </c>
      <c r="N513" s="27">
        <v>1.33333333333333</v>
      </c>
      <c r="O513" s="27">
        <v>321.373439999999</v>
      </c>
      <c r="P513" s="96">
        <f t="shared" si="1"/>
        <v>330</v>
      </c>
      <c r="Q513" s="40">
        <f t="shared" si="2"/>
        <v>27.5</v>
      </c>
      <c r="R513" s="40">
        <f t="shared" si="3"/>
        <v>0.99</v>
      </c>
      <c r="S513" s="97">
        <v>0.0</v>
      </c>
      <c r="T513" s="98">
        <f t="shared" si="4"/>
        <v>0.99</v>
      </c>
      <c r="U513" s="98">
        <f t="shared" si="5"/>
        <v>0.0825</v>
      </c>
      <c r="V513" s="98">
        <f t="shared" si="6"/>
        <v>0.99</v>
      </c>
      <c r="W513" s="98">
        <f t="shared" si="7"/>
        <v>0.99</v>
      </c>
      <c r="Y513" s="27">
        <v>0.0</v>
      </c>
    </row>
    <row r="514" ht="15.75" customHeight="1">
      <c r="A514" s="27" t="s">
        <v>26</v>
      </c>
      <c r="B514" s="27" t="s">
        <v>10</v>
      </c>
      <c r="C514" s="27" t="s">
        <v>95</v>
      </c>
      <c r="D514" s="27">
        <v>3966.0</v>
      </c>
      <c r="E514" s="27" t="s">
        <v>333</v>
      </c>
      <c r="F514" s="27">
        <v>4.0</v>
      </c>
      <c r="G514" s="27">
        <v>3.06</v>
      </c>
      <c r="H514" s="27">
        <v>0.97</v>
      </c>
      <c r="I514" s="27">
        <v>10.0</v>
      </c>
      <c r="J514" s="27">
        <v>10.0</v>
      </c>
      <c r="K514" s="27">
        <v>12.0</v>
      </c>
      <c r="L514" s="27">
        <v>1.0</v>
      </c>
      <c r="M514" s="27">
        <v>121.3596</v>
      </c>
      <c r="N514" s="27">
        <v>1.11111111111111</v>
      </c>
      <c r="O514" s="27">
        <v>523.19472</v>
      </c>
      <c r="P514" s="96">
        <f t="shared" si="1"/>
        <v>530</v>
      </c>
      <c r="Q514" s="40">
        <f t="shared" si="2"/>
        <v>44.16666667</v>
      </c>
      <c r="R514" s="40">
        <f t="shared" si="3"/>
        <v>0.53</v>
      </c>
      <c r="S514" s="97">
        <v>0.0</v>
      </c>
      <c r="T514" s="98">
        <f t="shared" si="4"/>
        <v>0.53</v>
      </c>
      <c r="U514" s="98">
        <f t="shared" si="5"/>
        <v>0.04416666667</v>
      </c>
      <c r="V514" s="98">
        <f t="shared" si="6"/>
        <v>0.53</v>
      </c>
      <c r="W514" s="98">
        <f t="shared" si="7"/>
        <v>0.53</v>
      </c>
      <c r="Y514" s="27">
        <v>0.0</v>
      </c>
    </row>
    <row r="515" ht="15.75" customHeight="1">
      <c r="A515" s="27" t="s">
        <v>26</v>
      </c>
      <c r="B515" s="27" t="s">
        <v>10</v>
      </c>
      <c r="C515" s="27" t="s">
        <v>96</v>
      </c>
      <c r="D515" s="27">
        <v>4564.0</v>
      </c>
      <c r="E515" s="27" t="s">
        <v>15</v>
      </c>
      <c r="F515" s="27">
        <v>3.0</v>
      </c>
      <c r="G515" s="27">
        <v>3.06</v>
      </c>
      <c r="H515" s="27">
        <v>0.95</v>
      </c>
      <c r="I515" s="27">
        <v>4.0</v>
      </c>
      <c r="J515" s="27">
        <v>5.0</v>
      </c>
      <c r="K515" s="27">
        <v>12.0</v>
      </c>
      <c r="L515" s="27">
        <v>3.0</v>
      </c>
      <c r="M515" s="27">
        <v>139.6584</v>
      </c>
      <c r="N515" s="27">
        <v>1.05263157894736</v>
      </c>
      <c r="O515" s="27">
        <v>418.975199999999</v>
      </c>
      <c r="P515" s="96">
        <f t="shared" si="1"/>
        <v>420</v>
      </c>
      <c r="Q515" s="40">
        <f t="shared" si="2"/>
        <v>35</v>
      </c>
      <c r="R515" s="40">
        <f t="shared" si="3"/>
        <v>1.26</v>
      </c>
      <c r="S515" s="97">
        <v>0.0</v>
      </c>
      <c r="T515" s="98">
        <f t="shared" si="4"/>
        <v>1.26</v>
      </c>
      <c r="U515" s="98">
        <f t="shared" si="5"/>
        <v>0.105</v>
      </c>
      <c r="V515" s="98">
        <f t="shared" si="6"/>
        <v>1.26</v>
      </c>
      <c r="W515" s="98">
        <f t="shared" si="7"/>
        <v>1.26</v>
      </c>
      <c r="Y515" s="27">
        <v>0.0</v>
      </c>
    </row>
    <row r="516" ht="15.75" customHeight="1">
      <c r="A516" s="27" t="s">
        <v>26</v>
      </c>
      <c r="B516" s="27" t="s">
        <v>10</v>
      </c>
      <c r="C516" s="27" t="s">
        <v>97</v>
      </c>
      <c r="D516" s="27">
        <v>8814.0</v>
      </c>
      <c r="E516" s="27" t="s">
        <v>334</v>
      </c>
      <c r="F516" s="27">
        <v>1.0</v>
      </c>
      <c r="G516" s="27">
        <v>3.06</v>
      </c>
      <c r="H516" s="27">
        <v>0.9</v>
      </c>
      <c r="I516" s="27">
        <v>10.0</v>
      </c>
      <c r="J516" s="27">
        <v>10.0</v>
      </c>
      <c r="K516" s="27">
        <v>12.0</v>
      </c>
      <c r="L516" s="27">
        <v>3.6</v>
      </c>
      <c r="M516" s="27">
        <v>269.7084</v>
      </c>
      <c r="N516" s="27">
        <v>1.11111111111111</v>
      </c>
      <c r="O516" s="27">
        <v>269.7084</v>
      </c>
      <c r="P516" s="96">
        <f t="shared" si="1"/>
        <v>270</v>
      </c>
      <c r="Q516" s="40">
        <f t="shared" si="2"/>
        <v>22.5</v>
      </c>
      <c r="R516" s="40">
        <f t="shared" si="3"/>
        <v>0.972</v>
      </c>
      <c r="S516" s="97">
        <v>0.0</v>
      </c>
      <c r="T516" s="98">
        <f t="shared" si="4"/>
        <v>0.972</v>
      </c>
      <c r="U516" s="98">
        <f t="shared" si="5"/>
        <v>0.081</v>
      </c>
      <c r="V516" s="98">
        <f t="shared" si="6"/>
        <v>0.972</v>
      </c>
      <c r="W516" s="98">
        <f t="shared" si="7"/>
        <v>0.972</v>
      </c>
      <c r="Y516" s="27">
        <v>3.0</v>
      </c>
    </row>
    <row r="517" ht="15.75" customHeight="1">
      <c r="A517" s="27" t="s">
        <v>26</v>
      </c>
      <c r="B517" s="27" t="s">
        <v>10</v>
      </c>
      <c r="C517" s="27" t="s">
        <v>98</v>
      </c>
      <c r="D517" s="27">
        <v>8933.0</v>
      </c>
      <c r="E517" s="27" t="s">
        <v>11</v>
      </c>
      <c r="F517" s="27">
        <v>1.0</v>
      </c>
      <c r="G517" s="27">
        <v>3.08</v>
      </c>
      <c r="H517" s="27">
        <v>0.9</v>
      </c>
      <c r="I517" s="27">
        <v>10.0</v>
      </c>
      <c r="J517" s="27">
        <v>10.0</v>
      </c>
      <c r="K517" s="27">
        <v>12.0</v>
      </c>
      <c r="L517" s="27">
        <v>4.4</v>
      </c>
      <c r="M517" s="27">
        <v>275.1364</v>
      </c>
      <c r="N517" s="27">
        <v>1.11111111111111</v>
      </c>
      <c r="O517" s="27">
        <v>275.1364</v>
      </c>
      <c r="P517" s="96">
        <f t="shared" si="1"/>
        <v>280</v>
      </c>
      <c r="Q517" s="40">
        <f t="shared" si="2"/>
        <v>23.33333333</v>
      </c>
      <c r="R517" s="40">
        <f t="shared" si="3"/>
        <v>1.232</v>
      </c>
      <c r="S517" s="97">
        <v>0.0</v>
      </c>
      <c r="T517" s="98">
        <f t="shared" si="4"/>
        <v>1.232</v>
      </c>
      <c r="U517" s="98">
        <f t="shared" si="5"/>
        <v>0.1026666667</v>
      </c>
      <c r="V517" s="98">
        <f t="shared" si="6"/>
        <v>1.232</v>
      </c>
      <c r="W517" s="98">
        <f t="shared" si="7"/>
        <v>1.232</v>
      </c>
      <c r="Y517" s="27">
        <v>0.0</v>
      </c>
    </row>
    <row r="518" ht="15.75" customHeight="1">
      <c r="A518" s="27" t="s">
        <v>26</v>
      </c>
      <c r="B518" s="27" t="s">
        <v>10</v>
      </c>
      <c r="C518" s="27" t="s">
        <v>99</v>
      </c>
      <c r="D518" s="27">
        <v>6556.0</v>
      </c>
      <c r="E518" s="27" t="s">
        <v>21</v>
      </c>
      <c r="F518" s="27">
        <v>2.0</v>
      </c>
      <c r="G518" s="27">
        <v>1.26</v>
      </c>
      <c r="H518" s="27">
        <v>0.9</v>
      </c>
      <c r="I518" s="27">
        <v>1.0</v>
      </c>
      <c r="J518" s="27">
        <v>5.0</v>
      </c>
      <c r="K518" s="27">
        <v>12.0</v>
      </c>
      <c r="L518" s="27">
        <v>15.0</v>
      </c>
      <c r="M518" s="27">
        <v>82.6056</v>
      </c>
      <c r="N518" s="27">
        <v>1.05263157894736</v>
      </c>
      <c r="O518" s="27">
        <v>156.51587368421</v>
      </c>
      <c r="P518" s="96">
        <f t="shared" si="1"/>
        <v>157</v>
      </c>
      <c r="Q518" s="40">
        <f t="shared" si="2"/>
        <v>13.08333333</v>
      </c>
      <c r="R518" s="40">
        <f t="shared" si="3"/>
        <v>2.355</v>
      </c>
      <c r="S518" s="97">
        <v>0.0</v>
      </c>
      <c r="T518" s="98">
        <f t="shared" si="4"/>
        <v>2.355</v>
      </c>
      <c r="U518" s="98">
        <f t="shared" si="5"/>
        <v>0.19625</v>
      </c>
      <c r="V518" s="98">
        <f t="shared" si="6"/>
        <v>2.355</v>
      </c>
      <c r="W518" s="98">
        <f t="shared" si="7"/>
        <v>2.355</v>
      </c>
      <c r="Y518" s="27">
        <v>0.0</v>
      </c>
    </row>
    <row r="519" ht="15.75" customHeight="1">
      <c r="A519" s="27" t="s">
        <v>26</v>
      </c>
      <c r="B519" s="27" t="s">
        <v>10</v>
      </c>
      <c r="C519" s="27" t="s">
        <v>100</v>
      </c>
      <c r="D519" s="27">
        <v>7840.0</v>
      </c>
      <c r="E519" s="27" t="s">
        <v>12</v>
      </c>
      <c r="F519" s="27">
        <v>1.0</v>
      </c>
      <c r="G519" s="27">
        <v>3.08</v>
      </c>
      <c r="H519" s="27">
        <v>1.0</v>
      </c>
      <c r="I519" s="27">
        <v>20.0</v>
      </c>
      <c r="J519" s="27">
        <v>50.0</v>
      </c>
      <c r="K519" s="27">
        <v>12.0</v>
      </c>
      <c r="L519" s="27">
        <v>1.2</v>
      </c>
      <c r="M519" s="27">
        <v>241.472</v>
      </c>
      <c r="N519" s="27">
        <v>2.0</v>
      </c>
      <c r="O519" s="27">
        <v>482.944</v>
      </c>
      <c r="P519" s="96">
        <f t="shared" si="1"/>
        <v>500</v>
      </c>
      <c r="Q519" s="40">
        <f t="shared" si="2"/>
        <v>41.66666667</v>
      </c>
      <c r="R519" s="40">
        <f t="shared" si="3"/>
        <v>0.6</v>
      </c>
      <c r="S519" s="97">
        <v>0.0</v>
      </c>
      <c r="T519" s="98">
        <f t="shared" si="4"/>
        <v>0.6</v>
      </c>
      <c r="U519" s="98">
        <f t="shared" si="5"/>
        <v>0.05</v>
      </c>
      <c r="V519" s="98">
        <f t="shared" si="6"/>
        <v>0.6</v>
      </c>
      <c r="W519" s="98">
        <f t="shared" si="7"/>
        <v>0.6</v>
      </c>
      <c r="Y519" s="27">
        <v>0.7</v>
      </c>
    </row>
    <row r="520" ht="15.75" customHeight="1">
      <c r="A520" s="27" t="s">
        <v>26</v>
      </c>
      <c r="B520" s="27" t="s">
        <v>22</v>
      </c>
      <c r="C520" s="27" t="s">
        <v>27</v>
      </c>
      <c r="D520" s="27">
        <v>6924.0</v>
      </c>
      <c r="E520" s="27" t="s">
        <v>14</v>
      </c>
      <c r="F520" s="27">
        <v>3.0</v>
      </c>
      <c r="G520" s="27">
        <v>3.06</v>
      </c>
      <c r="H520" s="27">
        <v>0.95</v>
      </c>
      <c r="I520" s="27">
        <v>10.0</v>
      </c>
      <c r="J520" s="27">
        <v>10.0</v>
      </c>
      <c r="K520" s="27">
        <v>12.0</v>
      </c>
      <c r="L520" s="27">
        <v>7.8</v>
      </c>
      <c r="M520" s="27">
        <v>211.874399999999</v>
      </c>
      <c r="N520" s="27">
        <v>1.11111111111111</v>
      </c>
      <c r="O520" s="27">
        <v>670.935599999999</v>
      </c>
      <c r="P520" s="96">
        <f t="shared" si="1"/>
        <v>680</v>
      </c>
      <c r="Q520" s="40">
        <f t="shared" si="2"/>
        <v>56.66666667</v>
      </c>
      <c r="R520" s="40">
        <f t="shared" si="3"/>
        <v>5.304</v>
      </c>
      <c r="S520" s="97">
        <v>0.0</v>
      </c>
      <c r="T520" s="98">
        <f t="shared" si="4"/>
        <v>5.304</v>
      </c>
      <c r="U520" s="98">
        <f t="shared" si="5"/>
        <v>0.442</v>
      </c>
      <c r="V520" s="98">
        <f t="shared" si="6"/>
        <v>5.304</v>
      </c>
      <c r="W520" s="98">
        <f t="shared" si="7"/>
        <v>5.304</v>
      </c>
      <c r="Y520" s="27">
        <v>0.0</v>
      </c>
    </row>
    <row r="521" ht="15.75" customHeight="1">
      <c r="A521" s="27" t="s">
        <v>26</v>
      </c>
      <c r="B521" s="27" t="s">
        <v>22</v>
      </c>
      <c r="C521" s="27" t="s">
        <v>28</v>
      </c>
      <c r="D521" s="27">
        <v>16899.0</v>
      </c>
      <c r="E521" s="27" t="s">
        <v>330</v>
      </c>
      <c r="F521" s="27">
        <v>1.0</v>
      </c>
      <c r="G521" s="27">
        <v>3.06</v>
      </c>
      <c r="H521" s="27">
        <v>0.95</v>
      </c>
      <c r="I521" s="27">
        <v>5.0</v>
      </c>
      <c r="J521" s="27">
        <v>5.0</v>
      </c>
      <c r="K521" s="27">
        <v>12.0</v>
      </c>
      <c r="L521" s="27">
        <v>4.4</v>
      </c>
      <c r="M521" s="27">
        <v>517.1094</v>
      </c>
      <c r="N521" s="27">
        <v>1.05263157894736</v>
      </c>
      <c r="O521" s="27">
        <v>517.109399999999</v>
      </c>
      <c r="P521" s="96">
        <f t="shared" si="1"/>
        <v>520</v>
      </c>
      <c r="Q521" s="40">
        <f t="shared" si="2"/>
        <v>43.33333333</v>
      </c>
      <c r="R521" s="40">
        <f t="shared" si="3"/>
        <v>2.288</v>
      </c>
      <c r="S521" s="97">
        <v>0.0</v>
      </c>
      <c r="T521" s="98">
        <f t="shared" si="4"/>
        <v>2.288</v>
      </c>
      <c r="U521" s="98">
        <f t="shared" si="5"/>
        <v>0.1906666667</v>
      </c>
      <c r="V521" s="98">
        <f t="shared" si="6"/>
        <v>2.288</v>
      </c>
      <c r="W521" s="98">
        <f t="shared" si="7"/>
        <v>2.288</v>
      </c>
      <c r="Y521" s="27">
        <v>0.0</v>
      </c>
    </row>
    <row r="522" ht="15.75" customHeight="1">
      <c r="A522" s="27" t="s">
        <v>26</v>
      </c>
      <c r="B522" s="27" t="s">
        <v>22</v>
      </c>
      <c r="C522" s="27" t="s">
        <v>29</v>
      </c>
      <c r="D522" s="27">
        <v>4158.0</v>
      </c>
      <c r="E522" s="27" t="s">
        <v>331</v>
      </c>
      <c r="F522" s="27">
        <v>2.0</v>
      </c>
      <c r="G522" s="27">
        <v>3.06</v>
      </c>
      <c r="H522" s="27">
        <v>0.9</v>
      </c>
      <c r="I522" s="27">
        <v>10.0</v>
      </c>
      <c r="J522" s="27">
        <v>25.0</v>
      </c>
      <c r="K522" s="27">
        <v>12.0</v>
      </c>
      <c r="L522" s="27">
        <v>5.2</v>
      </c>
      <c r="M522" s="27">
        <v>127.234799999999</v>
      </c>
      <c r="N522" s="27">
        <v>1.33333333333333</v>
      </c>
      <c r="O522" s="27">
        <v>305.36352</v>
      </c>
      <c r="P522" s="96">
        <f t="shared" si="1"/>
        <v>310</v>
      </c>
      <c r="Q522" s="40">
        <f t="shared" si="2"/>
        <v>25.83333333</v>
      </c>
      <c r="R522" s="40">
        <f t="shared" si="3"/>
        <v>1.612</v>
      </c>
      <c r="S522" s="97">
        <v>0.0</v>
      </c>
      <c r="T522" s="98">
        <f t="shared" si="4"/>
        <v>1.612</v>
      </c>
      <c r="U522" s="98">
        <f t="shared" si="5"/>
        <v>0.1343333333</v>
      </c>
      <c r="V522" s="98">
        <f t="shared" si="6"/>
        <v>1.612</v>
      </c>
      <c r="W522" s="98">
        <f t="shared" si="7"/>
        <v>1.612</v>
      </c>
      <c r="Y522" s="27">
        <v>7.0</v>
      </c>
    </row>
    <row r="523" ht="15.75" customHeight="1">
      <c r="A523" s="27" t="s">
        <v>26</v>
      </c>
      <c r="B523" s="27" t="s">
        <v>22</v>
      </c>
      <c r="C523" s="27" t="s">
        <v>30</v>
      </c>
      <c r="D523" s="27">
        <v>8949.0</v>
      </c>
      <c r="E523" s="27" t="s">
        <v>332</v>
      </c>
      <c r="F523" s="27">
        <v>2.0</v>
      </c>
      <c r="G523" s="27">
        <v>3.06</v>
      </c>
      <c r="H523" s="27">
        <v>0.95</v>
      </c>
      <c r="I523" s="27">
        <v>1.0</v>
      </c>
      <c r="J523" s="27">
        <v>5.0</v>
      </c>
      <c r="K523" s="27">
        <v>12.0</v>
      </c>
      <c r="L523" s="27">
        <v>17.1</v>
      </c>
      <c r="M523" s="27">
        <v>273.8394</v>
      </c>
      <c r="N523" s="27">
        <v>1.05263157894736</v>
      </c>
      <c r="O523" s="27">
        <v>547.678799999999</v>
      </c>
      <c r="P523" s="96">
        <f t="shared" si="1"/>
        <v>548</v>
      </c>
      <c r="Q523" s="40">
        <f t="shared" si="2"/>
        <v>45.66666667</v>
      </c>
      <c r="R523" s="40">
        <f t="shared" si="3"/>
        <v>9.3708</v>
      </c>
      <c r="S523" s="97">
        <v>0.0</v>
      </c>
      <c r="T523" s="98">
        <f t="shared" si="4"/>
        <v>9.3708</v>
      </c>
      <c r="U523" s="98">
        <f t="shared" si="5"/>
        <v>0.7809</v>
      </c>
      <c r="V523" s="98">
        <f t="shared" si="6"/>
        <v>9.3708</v>
      </c>
      <c r="W523" s="98">
        <f t="shared" si="7"/>
        <v>9.3708</v>
      </c>
      <c r="Y523" s="27">
        <v>0.0</v>
      </c>
    </row>
    <row r="524" ht="15.75" customHeight="1">
      <c r="A524" s="27" t="s">
        <v>26</v>
      </c>
      <c r="B524" s="27" t="s">
        <v>22</v>
      </c>
      <c r="C524" s="27" t="s">
        <v>31</v>
      </c>
      <c r="D524" s="27">
        <v>1831.0</v>
      </c>
      <c r="E524" s="27" t="s">
        <v>20</v>
      </c>
      <c r="F524" s="27">
        <v>2.0</v>
      </c>
      <c r="G524" s="27">
        <v>3.06</v>
      </c>
      <c r="H524" s="27">
        <v>0.9</v>
      </c>
      <c r="I524" s="27">
        <v>10.0</v>
      </c>
      <c r="J524" s="27">
        <v>25.0</v>
      </c>
      <c r="K524" s="27">
        <v>12.0</v>
      </c>
      <c r="L524" s="27">
        <v>3.0</v>
      </c>
      <c r="M524" s="27">
        <v>56.0286</v>
      </c>
      <c r="N524" s="27">
        <v>1.33333333333333</v>
      </c>
      <c r="O524" s="27">
        <v>134.46864</v>
      </c>
      <c r="P524" s="96">
        <f t="shared" si="1"/>
        <v>140</v>
      </c>
      <c r="Q524" s="40">
        <f t="shared" si="2"/>
        <v>11.66666667</v>
      </c>
      <c r="R524" s="40">
        <f t="shared" si="3"/>
        <v>0.42</v>
      </c>
      <c r="S524" s="97">
        <v>0.0</v>
      </c>
      <c r="T524" s="98">
        <f t="shared" si="4"/>
        <v>0.42</v>
      </c>
      <c r="U524" s="98">
        <f t="shared" si="5"/>
        <v>0.035</v>
      </c>
      <c r="V524" s="98">
        <f t="shared" si="6"/>
        <v>0.42</v>
      </c>
      <c r="W524" s="98">
        <f t="shared" si="7"/>
        <v>0.42</v>
      </c>
      <c r="Y524" s="27">
        <v>0.0</v>
      </c>
    </row>
    <row r="525" ht="15.75" customHeight="1">
      <c r="A525" s="27" t="s">
        <v>26</v>
      </c>
      <c r="B525" s="27" t="s">
        <v>22</v>
      </c>
      <c r="C525" s="27" t="s">
        <v>32</v>
      </c>
      <c r="D525" s="27">
        <v>4743.0</v>
      </c>
      <c r="E525" s="27" t="s">
        <v>333</v>
      </c>
      <c r="F525" s="27">
        <v>4.0</v>
      </c>
      <c r="G525" s="27">
        <v>3.06</v>
      </c>
      <c r="H525" s="27">
        <v>0.97</v>
      </c>
      <c r="I525" s="27">
        <v>10.0</v>
      </c>
      <c r="J525" s="27">
        <v>10.0</v>
      </c>
      <c r="K525" s="27">
        <v>12.0</v>
      </c>
      <c r="L525" s="27">
        <v>1.0</v>
      </c>
      <c r="M525" s="27">
        <v>145.1358</v>
      </c>
      <c r="N525" s="27">
        <v>1.11111111111111</v>
      </c>
      <c r="O525" s="27">
        <v>625.69656</v>
      </c>
      <c r="P525" s="96">
        <f t="shared" si="1"/>
        <v>630</v>
      </c>
      <c r="Q525" s="40">
        <f t="shared" si="2"/>
        <v>52.5</v>
      </c>
      <c r="R525" s="40">
        <f t="shared" si="3"/>
        <v>0.63</v>
      </c>
      <c r="S525" s="97">
        <v>0.0</v>
      </c>
      <c r="T525" s="98">
        <f t="shared" si="4"/>
        <v>0.63</v>
      </c>
      <c r="U525" s="98">
        <f t="shared" si="5"/>
        <v>0.0525</v>
      </c>
      <c r="V525" s="98">
        <f t="shared" si="6"/>
        <v>0.63</v>
      </c>
      <c r="W525" s="98">
        <f t="shared" si="7"/>
        <v>0.63</v>
      </c>
      <c r="Y525" s="27">
        <v>0.0</v>
      </c>
    </row>
    <row r="526" ht="15.75" customHeight="1">
      <c r="A526" s="27" t="s">
        <v>26</v>
      </c>
      <c r="B526" s="27" t="s">
        <v>22</v>
      </c>
      <c r="C526" s="27" t="s">
        <v>33</v>
      </c>
      <c r="D526" s="27">
        <v>3357.0</v>
      </c>
      <c r="E526" s="27" t="s">
        <v>15</v>
      </c>
      <c r="F526" s="27">
        <v>3.0</v>
      </c>
      <c r="G526" s="27">
        <v>3.06</v>
      </c>
      <c r="H526" s="27">
        <v>0.95</v>
      </c>
      <c r="I526" s="27">
        <v>4.0</v>
      </c>
      <c r="J526" s="27">
        <v>5.0</v>
      </c>
      <c r="K526" s="27">
        <v>12.0</v>
      </c>
      <c r="L526" s="27">
        <v>3.0</v>
      </c>
      <c r="M526" s="27">
        <v>102.7242</v>
      </c>
      <c r="N526" s="27">
        <v>1.05263157894736</v>
      </c>
      <c r="O526" s="27">
        <v>308.172599999999</v>
      </c>
      <c r="P526" s="96">
        <f t="shared" si="1"/>
        <v>312</v>
      </c>
      <c r="Q526" s="40">
        <f t="shared" si="2"/>
        <v>26</v>
      </c>
      <c r="R526" s="40">
        <f t="shared" si="3"/>
        <v>0.936</v>
      </c>
      <c r="S526" s="97">
        <v>0.0</v>
      </c>
      <c r="T526" s="98">
        <f t="shared" si="4"/>
        <v>0.936</v>
      </c>
      <c r="U526" s="98">
        <f t="shared" si="5"/>
        <v>0.078</v>
      </c>
      <c r="V526" s="98">
        <f t="shared" si="6"/>
        <v>0.936</v>
      </c>
      <c r="W526" s="98">
        <f t="shared" si="7"/>
        <v>0.936</v>
      </c>
      <c r="Y526" s="27">
        <v>0.0</v>
      </c>
    </row>
    <row r="527" ht="15.75" customHeight="1">
      <c r="A527" s="27" t="s">
        <v>26</v>
      </c>
      <c r="B527" s="27" t="s">
        <v>22</v>
      </c>
      <c r="C527" s="27" t="s">
        <v>34</v>
      </c>
      <c r="D527" s="27">
        <v>2976.0</v>
      </c>
      <c r="E527" s="27" t="s">
        <v>334</v>
      </c>
      <c r="F527" s="27">
        <v>1.0</v>
      </c>
      <c r="G527" s="27">
        <v>3.06</v>
      </c>
      <c r="H527" s="27">
        <v>0.9</v>
      </c>
      <c r="I527" s="27">
        <v>10.0</v>
      </c>
      <c r="J527" s="27">
        <v>10.0</v>
      </c>
      <c r="K527" s="27">
        <v>12.0</v>
      </c>
      <c r="L527" s="27">
        <v>3.6</v>
      </c>
      <c r="M527" s="27">
        <v>91.0655999999999</v>
      </c>
      <c r="N527" s="27">
        <v>1.11111111111111</v>
      </c>
      <c r="O527" s="27">
        <v>91.0655999999999</v>
      </c>
      <c r="P527" s="96">
        <f t="shared" si="1"/>
        <v>100</v>
      </c>
      <c r="Q527" s="40">
        <f t="shared" si="2"/>
        <v>8.333333333</v>
      </c>
      <c r="R527" s="40">
        <f t="shared" si="3"/>
        <v>0.36</v>
      </c>
      <c r="S527" s="97">
        <v>0.0</v>
      </c>
      <c r="T527" s="98">
        <f t="shared" si="4"/>
        <v>0.36</v>
      </c>
      <c r="U527" s="98">
        <f t="shared" si="5"/>
        <v>0.03</v>
      </c>
      <c r="V527" s="98">
        <f t="shared" si="6"/>
        <v>0.36</v>
      </c>
      <c r="W527" s="98">
        <f t="shared" si="7"/>
        <v>0.36</v>
      </c>
      <c r="Y527" s="27">
        <v>3.0</v>
      </c>
    </row>
    <row r="528" ht="15.75" customHeight="1">
      <c r="A528" s="27" t="s">
        <v>26</v>
      </c>
      <c r="B528" s="27" t="s">
        <v>22</v>
      </c>
      <c r="C528" s="27" t="s">
        <v>35</v>
      </c>
      <c r="D528" s="27">
        <v>2683.0</v>
      </c>
      <c r="E528" s="27" t="s">
        <v>11</v>
      </c>
      <c r="F528" s="27">
        <v>1.0</v>
      </c>
      <c r="G528" s="27">
        <v>3.08</v>
      </c>
      <c r="H528" s="27">
        <v>0.9</v>
      </c>
      <c r="I528" s="27">
        <v>10.0</v>
      </c>
      <c r="J528" s="27">
        <v>10.0</v>
      </c>
      <c r="K528" s="27">
        <v>12.0</v>
      </c>
      <c r="L528" s="27">
        <v>4.4</v>
      </c>
      <c r="M528" s="27">
        <v>82.6364</v>
      </c>
      <c r="N528" s="27">
        <v>1.11111111111111</v>
      </c>
      <c r="O528" s="27">
        <v>82.6364</v>
      </c>
      <c r="P528" s="96">
        <f t="shared" si="1"/>
        <v>90</v>
      </c>
      <c r="Q528" s="40">
        <f t="shared" si="2"/>
        <v>7.5</v>
      </c>
      <c r="R528" s="40">
        <f t="shared" si="3"/>
        <v>0.396</v>
      </c>
      <c r="S528" s="97">
        <v>0.0</v>
      </c>
      <c r="T528" s="98">
        <f t="shared" si="4"/>
        <v>0.396</v>
      </c>
      <c r="U528" s="98">
        <f t="shared" si="5"/>
        <v>0.033</v>
      </c>
      <c r="V528" s="98">
        <f t="shared" si="6"/>
        <v>0.396</v>
      </c>
      <c r="W528" s="98">
        <f t="shared" si="7"/>
        <v>0.396</v>
      </c>
      <c r="Y528" s="27">
        <v>0.0</v>
      </c>
    </row>
    <row r="529" ht="15.75" customHeight="1">
      <c r="A529" s="27" t="s">
        <v>26</v>
      </c>
      <c r="B529" s="27" t="s">
        <v>22</v>
      </c>
      <c r="C529" s="27" t="s">
        <v>36</v>
      </c>
      <c r="D529" s="27">
        <v>5466.0</v>
      </c>
      <c r="E529" s="27" t="s">
        <v>21</v>
      </c>
      <c r="F529" s="27">
        <v>2.0</v>
      </c>
      <c r="G529" s="27">
        <v>1.26</v>
      </c>
      <c r="H529" s="27">
        <v>0.9</v>
      </c>
      <c r="I529" s="27">
        <v>1.0</v>
      </c>
      <c r="J529" s="27">
        <v>5.0</v>
      </c>
      <c r="K529" s="27">
        <v>12.0</v>
      </c>
      <c r="L529" s="27">
        <v>15.0</v>
      </c>
      <c r="M529" s="27">
        <v>68.8716</v>
      </c>
      <c r="N529" s="27">
        <v>1.05263157894736</v>
      </c>
      <c r="O529" s="27">
        <v>130.493557894736</v>
      </c>
      <c r="P529" s="96">
        <f t="shared" si="1"/>
        <v>131</v>
      </c>
      <c r="Q529" s="40">
        <f t="shared" si="2"/>
        <v>10.91666667</v>
      </c>
      <c r="R529" s="40">
        <f t="shared" si="3"/>
        <v>1.965</v>
      </c>
      <c r="S529" s="97">
        <v>0.0</v>
      </c>
      <c r="T529" s="98">
        <f t="shared" si="4"/>
        <v>1.965</v>
      </c>
      <c r="U529" s="98">
        <f t="shared" si="5"/>
        <v>0.16375</v>
      </c>
      <c r="V529" s="98">
        <f t="shared" si="6"/>
        <v>1.965</v>
      </c>
      <c r="W529" s="98">
        <f t="shared" si="7"/>
        <v>1.965</v>
      </c>
      <c r="Y529" s="27">
        <v>0.0</v>
      </c>
    </row>
    <row r="530" ht="15.75" customHeight="1">
      <c r="A530" s="27" t="s">
        <v>26</v>
      </c>
      <c r="B530" s="27" t="s">
        <v>22</v>
      </c>
      <c r="C530" s="27" t="s">
        <v>37</v>
      </c>
      <c r="D530" s="27">
        <v>7217.0</v>
      </c>
      <c r="E530" s="27" t="s">
        <v>12</v>
      </c>
      <c r="F530" s="27">
        <v>1.0</v>
      </c>
      <c r="G530" s="27">
        <v>3.08</v>
      </c>
      <c r="H530" s="27">
        <v>1.0</v>
      </c>
      <c r="I530" s="27">
        <v>20.0</v>
      </c>
      <c r="J530" s="27">
        <v>50.0</v>
      </c>
      <c r="K530" s="27">
        <v>12.0</v>
      </c>
      <c r="L530" s="27">
        <v>1.2</v>
      </c>
      <c r="M530" s="27">
        <v>222.2836</v>
      </c>
      <c r="N530" s="27">
        <v>2.0</v>
      </c>
      <c r="O530" s="27">
        <v>444.5672</v>
      </c>
      <c r="P530" s="96">
        <f t="shared" si="1"/>
        <v>460</v>
      </c>
      <c r="Q530" s="40">
        <f t="shared" si="2"/>
        <v>38.33333333</v>
      </c>
      <c r="R530" s="40">
        <f t="shared" si="3"/>
        <v>0.552</v>
      </c>
      <c r="S530" s="97">
        <v>0.0</v>
      </c>
      <c r="T530" s="98">
        <f t="shared" si="4"/>
        <v>0.552</v>
      </c>
      <c r="U530" s="98">
        <f t="shared" si="5"/>
        <v>0.046</v>
      </c>
      <c r="V530" s="98">
        <f t="shared" si="6"/>
        <v>0.552</v>
      </c>
      <c r="W530" s="98">
        <f t="shared" si="7"/>
        <v>0.552</v>
      </c>
      <c r="Y530" s="27">
        <v>0.7</v>
      </c>
    </row>
    <row r="531" ht="15.75" customHeight="1">
      <c r="A531" s="27" t="s">
        <v>26</v>
      </c>
      <c r="B531" s="27" t="s">
        <v>22</v>
      </c>
      <c r="C531" s="27" t="s">
        <v>38</v>
      </c>
      <c r="D531" s="27">
        <v>5021.0</v>
      </c>
      <c r="E531" s="27" t="s">
        <v>14</v>
      </c>
      <c r="F531" s="27">
        <v>3.0</v>
      </c>
      <c r="G531" s="27">
        <v>3.06</v>
      </c>
      <c r="H531" s="27">
        <v>0.95</v>
      </c>
      <c r="I531" s="27">
        <v>10.0</v>
      </c>
      <c r="J531" s="27">
        <v>10.0</v>
      </c>
      <c r="K531" s="27">
        <v>12.0</v>
      </c>
      <c r="L531" s="27">
        <v>7.8</v>
      </c>
      <c r="M531" s="27">
        <v>153.6426</v>
      </c>
      <c r="N531" s="27">
        <v>1.11111111111111</v>
      </c>
      <c r="O531" s="27">
        <v>486.5349</v>
      </c>
      <c r="P531" s="96">
        <f t="shared" si="1"/>
        <v>490</v>
      </c>
      <c r="Q531" s="40">
        <f t="shared" si="2"/>
        <v>40.83333333</v>
      </c>
      <c r="R531" s="40">
        <f t="shared" si="3"/>
        <v>3.822</v>
      </c>
      <c r="S531" s="97">
        <v>0.0</v>
      </c>
      <c r="T531" s="98">
        <f t="shared" si="4"/>
        <v>3.822</v>
      </c>
      <c r="U531" s="98">
        <f t="shared" si="5"/>
        <v>0.3185</v>
      </c>
      <c r="V531" s="98">
        <f t="shared" si="6"/>
        <v>3.822</v>
      </c>
      <c r="W531" s="98">
        <f t="shared" si="7"/>
        <v>3.822</v>
      </c>
      <c r="Y531" s="27">
        <v>0.0</v>
      </c>
    </row>
    <row r="532" ht="15.75" customHeight="1">
      <c r="A532" s="27" t="s">
        <v>26</v>
      </c>
      <c r="B532" s="27" t="s">
        <v>22</v>
      </c>
      <c r="C532" s="27" t="s">
        <v>39</v>
      </c>
      <c r="D532" s="27">
        <v>8169.0</v>
      </c>
      <c r="E532" s="27" t="s">
        <v>330</v>
      </c>
      <c r="F532" s="27">
        <v>1.0</v>
      </c>
      <c r="G532" s="27">
        <v>3.06</v>
      </c>
      <c r="H532" s="27">
        <v>0.95</v>
      </c>
      <c r="I532" s="27">
        <v>5.0</v>
      </c>
      <c r="J532" s="27">
        <v>5.0</v>
      </c>
      <c r="K532" s="27">
        <v>12.0</v>
      </c>
      <c r="L532" s="27">
        <v>4.4</v>
      </c>
      <c r="M532" s="27">
        <v>249.9714</v>
      </c>
      <c r="N532" s="27">
        <v>1.05263157894736</v>
      </c>
      <c r="O532" s="27">
        <v>249.971399999999</v>
      </c>
      <c r="P532" s="96">
        <f t="shared" si="1"/>
        <v>250</v>
      </c>
      <c r="Q532" s="40">
        <f t="shared" si="2"/>
        <v>20.83333333</v>
      </c>
      <c r="R532" s="40">
        <f t="shared" si="3"/>
        <v>1.1</v>
      </c>
      <c r="S532" s="97">
        <v>0.0</v>
      </c>
      <c r="T532" s="98">
        <f t="shared" si="4"/>
        <v>1.1</v>
      </c>
      <c r="U532" s="98">
        <f t="shared" si="5"/>
        <v>0.09166666667</v>
      </c>
      <c r="V532" s="98">
        <f t="shared" si="6"/>
        <v>1.1</v>
      </c>
      <c r="W532" s="98">
        <f t="shared" si="7"/>
        <v>1.1</v>
      </c>
      <c r="Y532" s="27">
        <v>0.0</v>
      </c>
    </row>
    <row r="533" ht="15.75" customHeight="1">
      <c r="A533" s="27" t="s">
        <v>26</v>
      </c>
      <c r="B533" s="27" t="s">
        <v>22</v>
      </c>
      <c r="C533" s="27" t="s">
        <v>40</v>
      </c>
      <c r="D533" s="27">
        <v>3826.0</v>
      </c>
      <c r="E533" s="27" t="s">
        <v>331</v>
      </c>
      <c r="F533" s="27">
        <v>2.0</v>
      </c>
      <c r="G533" s="27">
        <v>3.06</v>
      </c>
      <c r="H533" s="27">
        <v>0.9</v>
      </c>
      <c r="I533" s="27">
        <v>10.0</v>
      </c>
      <c r="J533" s="27">
        <v>25.0</v>
      </c>
      <c r="K533" s="27">
        <v>12.0</v>
      </c>
      <c r="L533" s="27">
        <v>5.2</v>
      </c>
      <c r="M533" s="27">
        <v>117.0756</v>
      </c>
      <c r="N533" s="27">
        <v>1.33333333333333</v>
      </c>
      <c r="O533" s="27">
        <v>280.981439999999</v>
      </c>
      <c r="P533" s="96">
        <f t="shared" si="1"/>
        <v>290</v>
      </c>
      <c r="Q533" s="40">
        <f t="shared" si="2"/>
        <v>24.16666667</v>
      </c>
      <c r="R533" s="40">
        <f t="shared" si="3"/>
        <v>1.508</v>
      </c>
      <c r="S533" s="97">
        <v>0.0</v>
      </c>
      <c r="T533" s="98">
        <f t="shared" si="4"/>
        <v>1.508</v>
      </c>
      <c r="U533" s="98">
        <f t="shared" si="5"/>
        <v>0.1256666667</v>
      </c>
      <c r="V533" s="98">
        <f t="shared" si="6"/>
        <v>1.508</v>
      </c>
      <c r="W533" s="98">
        <f t="shared" si="7"/>
        <v>1.508</v>
      </c>
      <c r="Y533" s="27">
        <v>7.0</v>
      </c>
    </row>
    <row r="534" ht="15.75" customHeight="1">
      <c r="A534" s="27" t="s">
        <v>26</v>
      </c>
      <c r="B534" s="27" t="s">
        <v>22</v>
      </c>
      <c r="C534" s="27" t="s">
        <v>41</v>
      </c>
      <c r="D534" s="27">
        <v>7614.0</v>
      </c>
      <c r="E534" s="27" t="s">
        <v>332</v>
      </c>
      <c r="F534" s="27">
        <v>2.0</v>
      </c>
      <c r="G534" s="27">
        <v>3.06</v>
      </c>
      <c r="H534" s="27">
        <v>0.95</v>
      </c>
      <c r="I534" s="27">
        <v>1.0</v>
      </c>
      <c r="J534" s="27">
        <v>5.0</v>
      </c>
      <c r="K534" s="27">
        <v>12.0</v>
      </c>
      <c r="L534" s="27">
        <v>17.1</v>
      </c>
      <c r="M534" s="27">
        <v>232.9884</v>
      </c>
      <c r="N534" s="27">
        <v>1.05263157894736</v>
      </c>
      <c r="O534" s="27">
        <v>465.976799999999</v>
      </c>
      <c r="P534" s="96">
        <f t="shared" si="1"/>
        <v>466</v>
      </c>
      <c r="Q534" s="40">
        <f t="shared" si="2"/>
        <v>38.83333333</v>
      </c>
      <c r="R534" s="40">
        <f t="shared" si="3"/>
        <v>7.9686</v>
      </c>
      <c r="S534" s="97">
        <v>0.0</v>
      </c>
      <c r="T534" s="98">
        <f t="shared" si="4"/>
        <v>7.9686</v>
      </c>
      <c r="U534" s="98">
        <f t="shared" si="5"/>
        <v>0.66405</v>
      </c>
      <c r="V534" s="98">
        <f t="shared" si="6"/>
        <v>7.9686</v>
      </c>
      <c r="W534" s="98">
        <f t="shared" si="7"/>
        <v>7.9686</v>
      </c>
      <c r="Y534" s="27">
        <v>0.0</v>
      </c>
    </row>
    <row r="535" ht="15.75" customHeight="1">
      <c r="A535" s="27" t="s">
        <v>26</v>
      </c>
      <c r="B535" s="27" t="s">
        <v>22</v>
      </c>
      <c r="C535" s="27" t="s">
        <v>42</v>
      </c>
      <c r="D535" s="27">
        <v>2615.0</v>
      </c>
      <c r="E535" s="27" t="s">
        <v>20</v>
      </c>
      <c r="F535" s="27">
        <v>2.0</v>
      </c>
      <c r="G535" s="27">
        <v>3.06</v>
      </c>
      <c r="H535" s="27">
        <v>0.9</v>
      </c>
      <c r="I535" s="27">
        <v>10.0</v>
      </c>
      <c r="J535" s="27">
        <v>25.0</v>
      </c>
      <c r="K535" s="27">
        <v>12.0</v>
      </c>
      <c r="L535" s="27">
        <v>3.0</v>
      </c>
      <c r="M535" s="27">
        <v>80.019</v>
      </c>
      <c r="N535" s="27">
        <v>1.33333333333333</v>
      </c>
      <c r="O535" s="27">
        <v>192.0456</v>
      </c>
      <c r="P535" s="96">
        <f t="shared" si="1"/>
        <v>200</v>
      </c>
      <c r="Q535" s="40">
        <f t="shared" si="2"/>
        <v>16.66666667</v>
      </c>
      <c r="R535" s="40">
        <f t="shared" si="3"/>
        <v>0.6</v>
      </c>
      <c r="S535" s="97">
        <v>0.0</v>
      </c>
      <c r="T535" s="98">
        <f t="shared" si="4"/>
        <v>0.6</v>
      </c>
      <c r="U535" s="98">
        <f t="shared" si="5"/>
        <v>0.05</v>
      </c>
      <c r="V535" s="98">
        <f t="shared" si="6"/>
        <v>0.6</v>
      </c>
      <c r="W535" s="98">
        <f t="shared" si="7"/>
        <v>0.6</v>
      </c>
      <c r="Y535" s="27">
        <v>0.0</v>
      </c>
    </row>
    <row r="536" ht="15.75" customHeight="1">
      <c r="A536" s="27" t="s">
        <v>26</v>
      </c>
      <c r="B536" s="27" t="s">
        <v>22</v>
      </c>
      <c r="C536" s="27" t="s">
        <v>43</v>
      </c>
      <c r="D536" s="27">
        <v>11536.0</v>
      </c>
      <c r="E536" s="27" t="s">
        <v>333</v>
      </c>
      <c r="F536" s="27">
        <v>4.0</v>
      </c>
      <c r="G536" s="27">
        <v>3.06</v>
      </c>
      <c r="H536" s="27">
        <v>0.97</v>
      </c>
      <c r="I536" s="27">
        <v>10.0</v>
      </c>
      <c r="J536" s="27">
        <v>10.0</v>
      </c>
      <c r="K536" s="27">
        <v>12.0</v>
      </c>
      <c r="L536" s="27">
        <v>1.0</v>
      </c>
      <c r="M536" s="27">
        <v>353.0016</v>
      </c>
      <c r="N536" s="27">
        <v>1.11111111111111</v>
      </c>
      <c r="O536" s="27">
        <v>1521.82912</v>
      </c>
      <c r="P536" s="96">
        <f t="shared" si="1"/>
        <v>1530</v>
      </c>
      <c r="Q536" s="40">
        <f t="shared" si="2"/>
        <v>127.5</v>
      </c>
      <c r="R536" s="40">
        <f t="shared" si="3"/>
        <v>1.53</v>
      </c>
      <c r="S536" s="97">
        <v>0.0</v>
      </c>
      <c r="T536" s="98">
        <f t="shared" si="4"/>
        <v>1.53</v>
      </c>
      <c r="U536" s="98">
        <f t="shared" si="5"/>
        <v>0.1275</v>
      </c>
      <c r="V536" s="98">
        <f t="shared" si="6"/>
        <v>1.53</v>
      </c>
      <c r="W536" s="98">
        <f t="shared" si="7"/>
        <v>1.53</v>
      </c>
      <c r="Y536" s="27">
        <v>0.0</v>
      </c>
    </row>
    <row r="537" ht="15.75" customHeight="1">
      <c r="A537" s="27" t="s">
        <v>26</v>
      </c>
      <c r="B537" s="27" t="s">
        <v>22</v>
      </c>
      <c r="C537" s="27" t="s">
        <v>44</v>
      </c>
      <c r="D537" s="27">
        <v>1806.0</v>
      </c>
      <c r="E537" s="27" t="s">
        <v>15</v>
      </c>
      <c r="F537" s="27">
        <v>3.0</v>
      </c>
      <c r="G537" s="27">
        <v>3.06</v>
      </c>
      <c r="H537" s="27">
        <v>0.95</v>
      </c>
      <c r="I537" s="27">
        <v>4.0</v>
      </c>
      <c r="J537" s="27">
        <v>5.0</v>
      </c>
      <c r="K537" s="27">
        <v>12.0</v>
      </c>
      <c r="L537" s="27">
        <v>3.0</v>
      </c>
      <c r="M537" s="27">
        <v>55.2636</v>
      </c>
      <c r="N537" s="27">
        <v>1.05263157894736</v>
      </c>
      <c r="O537" s="27">
        <v>165.790799999999</v>
      </c>
      <c r="P537" s="96">
        <f t="shared" si="1"/>
        <v>168</v>
      </c>
      <c r="Q537" s="40">
        <f t="shared" si="2"/>
        <v>14</v>
      </c>
      <c r="R537" s="40">
        <f t="shared" si="3"/>
        <v>0.504</v>
      </c>
      <c r="S537" s="97">
        <v>0.0</v>
      </c>
      <c r="T537" s="98">
        <f t="shared" si="4"/>
        <v>0.504</v>
      </c>
      <c r="U537" s="98">
        <f t="shared" si="5"/>
        <v>0.042</v>
      </c>
      <c r="V537" s="98">
        <f t="shared" si="6"/>
        <v>0.504</v>
      </c>
      <c r="W537" s="98">
        <f t="shared" si="7"/>
        <v>0.504</v>
      </c>
      <c r="Y537" s="27">
        <v>0.0</v>
      </c>
    </row>
    <row r="538" ht="15.75" customHeight="1">
      <c r="A538" s="27" t="s">
        <v>26</v>
      </c>
      <c r="B538" s="27" t="s">
        <v>22</v>
      </c>
      <c r="C538" s="27" t="s">
        <v>45</v>
      </c>
      <c r="D538" s="27">
        <v>9438.0</v>
      </c>
      <c r="E538" s="27" t="s">
        <v>334</v>
      </c>
      <c r="F538" s="27">
        <v>1.0</v>
      </c>
      <c r="G538" s="27">
        <v>3.06</v>
      </c>
      <c r="H538" s="27">
        <v>0.9</v>
      </c>
      <c r="I538" s="27">
        <v>10.0</v>
      </c>
      <c r="J538" s="27">
        <v>10.0</v>
      </c>
      <c r="K538" s="27">
        <v>12.0</v>
      </c>
      <c r="L538" s="27">
        <v>3.6</v>
      </c>
      <c r="M538" s="27">
        <v>288.8028</v>
      </c>
      <c r="N538" s="27">
        <v>1.11111111111111</v>
      </c>
      <c r="O538" s="27">
        <v>288.8028</v>
      </c>
      <c r="P538" s="96">
        <f t="shared" si="1"/>
        <v>290</v>
      </c>
      <c r="Q538" s="40">
        <f t="shared" si="2"/>
        <v>24.16666667</v>
      </c>
      <c r="R538" s="40">
        <f t="shared" si="3"/>
        <v>1.044</v>
      </c>
      <c r="S538" s="97">
        <v>0.0</v>
      </c>
      <c r="T538" s="98">
        <f t="shared" si="4"/>
        <v>1.044</v>
      </c>
      <c r="U538" s="98">
        <f t="shared" si="5"/>
        <v>0.087</v>
      </c>
      <c r="V538" s="98">
        <f t="shared" si="6"/>
        <v>1.044</v>
      </c>
      <c r="W538" s="98">
        <f t="shared" si="7"/>
        <v>1.044</v>
      </c>
      <c r="Y538" s="27">
        <v>3.0</v>
      </c>
    </row>
    <row r="539" ht="15.75" customHeight="1">
      <c r="A539" s="27" t="s">
        <v>26</v>
      </c>
      <c r="B539" s="27" t="s">
        <v>22</v>
      </c>
      <c r="C539" s="27" t="s">
        <v>46</v>
      </c>
      <c r="D539" s="27">
        <v>2627.0</v>
      </c>
      <c r="E539" s="27" t="s">
        <v>11</v>
      </c>
      <c r="F539" s="27">
        <v>1.0</v>
      </c>
      <c r="G539" s="27">
        <v>3.08</v>
      </c>
      <c r="H539" s="27">
        <v>0.9</v>
      </c>
      <c r="I539" s="27">
        <v>10.0</v>
      </c>
      <c r="J539" s="27">
        <v>10.0</v>
      </c>
      <c r="K539" s="27">
        <v>12.0</v>
      </c>
      <c r="L539" s="27">
        <v>4.4</v>
      </c>
      <c r="M539" s="27">
        <v>80.9115999999999</v>
      </c>
      <c r="N539" s="27">
        <v>1.11111111111111</v>
      </c>
      <c r="O539" s="27">
        <v>80.9115999999999</v>
      </c>
      <c r="P539" s="96">
        <f t="shared" si="1"/>
        <v>90</v>
      </c>
      <c r="Q539" s="40">
        <f t="shared" si="2"/>
        <v>7.5</v>
      </c>
      <c r="R539" s="40">
        <f t="shared" si="3"/>
        <v>0.396</v>
      </c>
      <c r="S539" s="97">
        <v>0.0</v>
      </c>
      <c r="T539" s="98">
        <f t="shared" si="4"/>
        <v>0.396</v>
      </c>
      <c r="U539" s="98">
        <f t="shared" si="5"/>
        <v>0.033</v>
      </c>
      <c r="V539" s="98">
        <f t="shared" si="6"/>
        <v>0.396</v>
      </c>
      <c r="W539" s="98">
        <f t="shared" si="7"/>
        <v>0.396</v>
      </c>
      <c r="Y539" s="27">
        <v>0.0</v>
      </c>
    </row>
    <row r="540" ht="15.75" customHeight="1">
      <c r="A540" s="27" t="s">
        <v>26</v>
      </c>
      <c r="B540" s="27" t="s">
        <v>22</v>
      </c>
      <c r="C540" s="27" t="s">
        <v>47</v>
      </c>
      <c r="D540" s="27">
        <v>3932.0</v>
      </c>
      <c r="E540" s="27" t="s">
        <v>21</v>
      </c>
      <c r="F540" s="27">
        <v>2.0</v>
      </c>
      <c r="G540" s="27">
        <v>1.26</v>
      </c>
      <c r="H540" s="27">
        <v>0.9</v>
      </c>
      <c r="I540" s="27">
        <v>1.0</v>
      </c>
      <c r="J540" s="27">
        <v>5.0</v>
      </c>
      <c r="K540" s="27">
        <v>12.0</v>
      </c>
      <c r="L540" s="27">
        <v>15.0</v>
      </c>
      <c r="M540" s="27">
        <v>49.5432</v>
      </c>
      <c r="N540" s="27">
        <v>1.05263157894736</v>
      </c>
      <c r="O540" s="27">
        <v>93.8713263157894</v>
      </c>
      <c r="P540" s="96">
        <f t="shared" si="1"/>
        <v>94</v>
      </c>
      <c r="Q540" s="40">
        <f t="shared" si="2"/>
        <v>7.833333333</v>
      </c>
      <c r="R540" s="40">
        <f t="shared" si="3"/>
        <v>1.41</v>
      </c>
      <c r="S540" s="97">
        <v>0.0</v>
      </c>
      <c r="T540" s="98">
        <f t="shared" si="4"/>
        <v>1.41</v>
      </c>
      <c r="U540" s="98">
        <f t="shared" si="5"/>
        <v>0.1175</v>
      </c>
      <c r="V540" s="98">
        <f t="shared" si="6"/>
        <v>1.41</v>
      </c>
      <c r="W540" s="98">
        <f t="shared" si="7"/>
        <v>1.41</v>
      </c>
      <c r="Y540" s="27">
        <v>0.0</v>
      </c>
    </row>
    <row r="541" ht="15.75" customHeight="1">
      <c r="A541" s="27" t="s">
        <v>26</v>
      </c>
      <c r="B541" s="27" t="s">
        <v>22</v>
      </c>
      <c r="C541" s="27" t="s">
        <v>48</v>
      </c>
      <c r="D541" s="27">
        <v>18234.0</v>
      </c>
      <c r="E541" s="27" t="s">
        <v>12</v>
      </c>
      <c r="F541" s="27">
        <v>1.0</v>
      </c>
      <c r="G541" s="27">
        <v>3.08</v>
      </c>
      <c r="H541" s="27">
        <v>1.0</v>
      </c>
      <c r="I541" s="27">
        <v>20.0</v>
      </c>
      <c r="J541" s="27">
        <v>50.0</v>
      </c>
      <c r="K541" s="27">
        <v>12.0</v>
      </c>
      <c r="L541" s="27">
        <v>1.2</v>
      </c>
      <c r="M541" s="27">
        <v>561.6072</v>
      </c>
      <c r="N541" s="27">
        <v>2.0</v>
      </c>
      <c r="O541" s="27">
        <v>1123.2144</v>
      </c>
      <c r="P541" s="96">
        <f t="shared" si="1"/>
        <v>1140</v>
      </c>
      <c r="Q541" s="40">
        <f t="shared" si="2"/>
        <v>95</v>
      </c>
      <c r="R541" s="40">
        <f t="shared" si="3"/>
        <v>1.368</v>
      </c>
      <c r="S541" s="97">
        <v>0.0</v>
      </c>
      <c r="T541" s="98">
        <f t="shared" si="4"/>
        <v>1.368</v>
      </c>
      <c r="U541" s="98">
        <f t="shared" si="5"/>
        <v>0.114</v>
      </c>
      <c r="V541" s="98">
        <f t="shared" si="6"/>
        <v>1.368</v>
      </c>
      <c r="W541" s="98">
        <f t="shared" si="7"/>
        <v>1.368</v>
      </c>
      <c r="Y541" s="27">
        <v>0.7</v>
      </c>
    </row>
    <row r="542" ht="15.75" customHeight="1">
      <c r="A542" s="27" t="s">
        <v>26</v>
      </c>
      <c r="B542" s="27" t="s">
        <v>22</v>
      </c>
      <c r="C542" s="27" t="s">
        <v>49</v>
      </c>
      <c r="D542" s="27">
        <v>5443.0</v>
      </c>
      <c r="E542" s="27" t="s">
        <v>14</v>
      </c>
      <c r="F542" s="27">
        <v>3.0</v>
      </c>
      <c r="G542" s="27">
        <v>3.06</v>
      </c>
      <c r="H542" s="27">
        <v>0.95</v>
      </c>
      <c r="I542" s="27">
        <v>10.0</v>
      </c>
      <c r="J542" s="27">
        <v>10.0</v>
      </c>
      <c r="K542" s="27">
        <v>12.0</v>
      </c>
      <c r="L542" s="27">
        <v>7.8</v>
      </c>
      <c r="M542" s="27">
        <v>166.5558</v>
      </c>
      <c r="N542" s="27">
        <v>1.11111111111111</v>
      </c>
      <c r="O542" s="27">
        <v>527.4267</v>
      </c>
      <c r="P542" s="96">
        <f t="shared" si="1"/>
        <v>530</v>
      </c>
      <c r="Q542" s="40">
        <f t="shared" si="2"/>
        <v>44.16666667</v>
      </c>
      <c r="R542" s="40">
        <f t="shared" si="3"/>
        <v>4.134</v>
      </c>
      <c r="S542" s="97">
        <v>0.0</v>
      </c>
      <c r="T542" s="98">
        <f t="shared" si="4"/>
        <v>4.134</v>
      </c>
      <c r="U542" s="98">
        <f t="shared" si="5"/>
        <v>0.3445</v>
      </c>
      <c r="V542" s="98">
        <f t="shared" si="6"/>
        <v>4.134</v>
      </c>
      <c r="W542" s="98">
        <f t="shared" si="7"/>
        <v>4.134</v>
      </c>
      <c r="Y542" s="27">
        <v>0.0</v>
      </c>
    </row>
    <row r="543" ht="15.75" customHeight="1">
      <c r="A543" s="27" t="s">
        <v>26</v>
      </c>
      <c r="B543" s="27" t="s">
        <v>22</v>
      </c>
      <c r="C543" s="27" t="s">
        <v>50</v>
      </c>
      <c r="D543" s="27">
        <v>11238.0</v>
      </c>
      <c r="E543" s="27" t="s">
        <v>330</v>
      </c>
      <c r="F543" s="27">
        <v>1.0</v>
      </c>
      <c r="G543" s="27">
        <v>3.06</v>
      </c>
      <c r="H543" s="27">
        <v>0.95</v>
      </c>
      <c r="I543" s="27">
        <v>5.0</v>
      </c>
      <c r="J543" s="27">
        <v>5.0</v>
      </c>
      <c r="K543" s="27">
        <v>12.0</v>
      </c>
      <c r="L543" s="27">
        <v>4.4</v>
      </c>
      <c r="M543" s="27">
        <v>343.8828</v>
      </c>
      <c r="N543" s="27">
        <v>1.05263157894736</v>
      </c>
      <c r="O543" s="27">
        <v>343.882799999999</v>
      </c>
      <c r="P543" s="96">
        <f t="shared" si="1"/>
        <v>345</v>
      </c>
      <c r="Q543" s="40">
        <f t="shared" si="2"/>
        <v>28.75</v>
      </c>
      <c r="R543" s="40">
        <f t="shared" si="3"/>
        <v>1.518</v>
      </c>
      <c r="S543" s="97">
        <v>0.0</v>
      </c>
      <c r="T543" s="98">
        <f t="shared" si="4"/>
        <v>1.518</v>
      </c>
      <c r="U543" s="98">
        <f t="shared" si="5"/>
        <v>0.1265</v>
      </c>
      <c r="V543" s="98">
        <f t="shared" si="6"/>
        <v>1.518</v>
      </c>
      <c r="W543" s="98">
        <f t="shared" si="7"/>
        <v>1.518</v>
      </c>
      <c r="Y543" s="27">
        <v>0.0</v>
      </c>
    </row>
    <row r="544" ht="15.75" customHeight="1">
      <c r="A544" s="27" t="s">
        <v>26</v>
      </c>
      <c r="B544" s="27" t="s">
        <v>22</v>
      </c>
      <c r="C544" s="27" t="s">
        <v>51</v>
      </c>
      <c r="D544" s="27">
        <v>6534.0</v>
      </c>
      <c r="E544" s="27" t="s">
        <v>331</v>
      </c>
      <c r="F544" s="27">
        <v>2.0</v>
      </c>
      <c r="G544" s="27">
        <v>3.06</v>
      </c>
      <c r="H544" s="27">
        <v>0.9</v>
      </c>
      <c r="I544" s="27">
        <v>10.0</v>
      </c>
      <c r="J544" s="27">
        <v>25.0</v>
      </c>
      <c r="K544" s="27">
        <v>12.0</v>
      </c>
      <c r="L544" s="27">
        <v>5.2</v>
      </c>
      <c r="M544" s="27">
        <v>199.9404</v>
      </c>
      <c r="N544" s="27">
        <v>1.33333333333333</v>
      </c>
      <c r="O544" s="27">
        <v>479.85696</v>
      </c>
      <c r="P544" s="96">
        <f t="shared" si="1"/>
        <v>480</v>
      </c>
      <c r="Q544" s="40">
        <f t="shared" si="2"/>
        <v>40</v>
      </c>
      <c r="R544" s="40">
        <f t="shared" si="3"/>
        <v>2.496</v>
      </c>
      <c r="S544" s="97">
        <v>0.0</v>
      </c>
      <c r="T544" s="98">
        <f t="shared" si="4"/>
        <v>2.496</v>
      </c>
      <c r="U544" s="98">
        <f t="shared" si="5"/>
        <v>0.208</v>
      </c>
      <c r="V544" s="98">
        <f t="shared" si="6"/>
        <v>2.496</v>
      </c>
      <c r="W544" s="98">
        <f t="shared" si="7"/>
        <v>2.496</v>
      </c>
      <c r="Y544" s="27">
        <v>7.0</v>
      </c>
    </row>
    <row r="545" ht="15.75" customHeight="1">
      <c r="A545" s="27" t="s">
        <v>26</v>
      </c>
      <c r="B545" s="27" t="s">
        <v>22</v>
      </c>
      <c r="C545" s="27" t="s">
        <v>52</v>
      </c>
      <c r="D545" s="27">
        <v>5197.0</v>
      </c>
      <c r="E545" s="27" t="s">
        <v>332</v>
      </c>
      <c r="F545" s="27">
        <v>2.0</v>
      </c>
      <c r="G545" s="27">
        <v>3.06</v>
      </c>
      <c r="H545" s="27">
        <v>0.95</v>
      </c>
      <c r="I545" s="27">
        <v>1.0</v>
      </c>
      <c r="J545" s="27">
        <v>5.0</v>
      </c>
      <c r="K545" s="27">
        <v>12.0</v>
      </c>
      <c r="L545" s="27">
        <v>17.1</v>
      </c>
      <c r="M545" s="27">
        <v>159.0282</v>
      </c>
      <c r="N545" s="27">
        <v>1.05263157894736</v>
      </c>
      <c r="O545" s="27">
        <v>318.056399999999</v>
      </c>
      <c r="P545" s="96">
        <f t="shared" si="1"/>
        <v>319</v>
      </c>
      <c r="Q545" s="40">
        <f t="shared" si="2"/>
        <v>26.58333333</v>
      </c>
      <c r="R545" s="40">
        <f t="shared" si="3"/>
        <v>5.4549</v>
      </c>
      <c r="S545" s="97">
        <v>0.0</v>
      </c>
      <c r="T545" s="98">
        <f t="shared" si="4"/>
        <v>5.4549</v>
      </c>
      <c r="U545" s="98">
        <f t="shared" si="5"/>
        <v>0.454575</v>
      </c>
      <c r="V545" s="98">
        <f t="shared" si="6"/>
        <v>5.4549</v>
      </c>
      <c r="W545" s="98">
        <f t="shared" si="7"/>
        <v>5.4549</v>
      </c>
      <c r="Y545" s="27">
        <v>0.0</v>
      </c>
    </row>
    <row r="546" ht="15.75" customHeight="1">
      <c r="A546" s="27" t="s">
        <v>26</v>
      </c>
      <c r="B546" s="27" t="s">
        <v>22</v>
      </c>
      <c r="C546" s="27" t="s">
        <v>53</v>
      </c>
      <c r="D546" s="27">
        <v>3531.0</v>
      </c>
      <c r="E546" s="27" t="s">
        <v>20</v>
      </c>
      <c r="F546" s="27">
        <v>2.0</v>
      </c>
      <c r="G546" s="27">
        <v>3.06</v>
      </c>
      <c r="H546" s="27">
        <v>0.9</v>
      </c>
      <c r="I546" s="27">
        <v>10.0</v>
      </c>
      <c r="J546" s="27">
        <v>25.0</v>
      </c>
      <c r="K546" s="27">
        <v>12.0</v>
      </c>
      <c r="L546" s="27">
        <v>3.0</v>
      </c>
      <c r="M546" s="27">
        <v>108.0486</v>
      </c>
      <c r="N546" s="27">
        <v>1.33333333333333</v>
      </c>
      <c r="O546" s="27">
        <v>259.31664</v>
      </c>
      <c r="P546" s="96">
        <f t="shared" si="1"/>
        <v>260</v>
      </c>
      <c r="Q546" s="40">
        <f t="shared" si="2"/>
        <v>21.66666667</v>
      </c>
      <c r="R546" s="40">
        <f t="shared" si="3"/>
        <v>0.78</v>
      </c>
      <c r="S546" s="97">
        <v>0.0</v>
      </c>
      <c r="T546" s="98">
        <f t="shared" si="4"/>
        <v>0.78</v>
      </c>
      <c r="U546" s="98">
        <f t="shared" si="5"/>
        <v>0.065</v>
      </c>
      <c r="V546" s="98">
        <f t="shared" si="6"/>
        <v>0.78</v>
      </c>
      <c r="W546" s="98">
        <f t="shared" si="7"/>
        <v>0.78</v>
      </c>
      <c r="Y546" s="27">
        <v>0.0</v>
      </c>
    </row>
    <row r="547" ht="15.75" customHeight="1">
      <c r="A547" s="27" t="s">
        <v>26</v>
      </c>
      <c r="B547" s="27" t="s">
        <v>22</v>
      </c>
      <c r="C547" s="27" t="s">
        <v>54</v>
      </c>
      <c r="D547" s="27">
        <v>2402.0</v>
      </c>
      <c r="E547" s="27" t="s">
        <v>333</v>
      </c>
      <c r="F547" s="27">
        <v>4.0</v>
      </c>
      <c r="G547" s="27">
        <v>3.06</v>
      </c>
      <c r="H547" s="27">
        <v>0.97</v>
      </c>
      <c r="I547" s="27">
        <v>10.0</v>
      </c>
      <c r="J547" s="27">
        <v>10.0</v>
      </c>
      <c r="K547" s="27">
        <v>12.0</v>
      </c>
      <c r="L547" s="27">
        <v>1.0</v>
      </c>
      <c r="M547" s="27">
        <v>73.5012</v>
      </c>
      <c r="N547" s="27">
        <v>1.11111111111111</v>
      </c>
      <c r="O547" s="27">
        <v>316.871839999999</v>
      </c>
      <c r="P547" s="96">
        <f t="shared" si="1"/>
        <v>320</v>
      </c>
      <c r="Q547" s="40">
        <f t="shared" si="2"/>
        <v>26.66666667</v>
      </c>
      <c r="R547" s="40">
        <f t="shared" si="3"/>
        <v>0.32</v>
      </c>
      <c r="S547" s="97">
        <v>0.0</v>
      </c>
      <c r="T547" s="98">
        <f t="shared" si="4"/>
        <v>0.32</v>
      </c>
      <c r="U547" s="98">
        <f t="shared" si="5"/>
        <v>0.02666666667</v>
      </c>
      <c r="V547" s="98">
        <f t="shared" si="6"/>
        <v>0.32</v>
      </c>
      <c r="W547" s="98">
        <f t="shared" si="7"/>
        <v>0.32</v>
      </c>
      <c r="Y547" s="27">
        <v>0.0</v>
      </c>
    </row>
    <row r="548" ht="15.75" customHeight="1">
      <c r="A548" s="27" t="s">
        <v>26</v>
      </c>
      <c r="B548" s="27" t="s">
        <v>22</v>
      </c>
      <c r="C548" s="27" t="s">
        <v>55</v>
      </c>
      <c r="D548" s="27">
        <v>1160.0</v>
      </c>
      <c r="E548" s="27" t="s">
        <v>15</v>
      </c>
      <c r="F548" s="27">
        <v>3.0</v>
      </c>
      <c r="G548" s="27">
        <v>3.06</v>
      </c>
      <c r="H548" s="27">
        <v>0.95</v>
      </c>
      <c r="I548" s="27">
        <v>4.0</v>
      </c>
      <c r="J548" s="27">
        <v>5.0</v>
      </c>
      <c r="K548" s="27">
        <v>12.0</v>
      </c>
      <c r="L548" s="27">
        <v>3.0</v>
      </c>
      <c r="M548" s="27">
        <v>35.496</v>
      </c>
      <c r="N548" s="27">
        <v>1.05263157894736</v>
      </c>
      <c r="O548" s="27">
        <v>106.487999999999</v>
      </c>
      <c r="P548" s="96">
        <f t="shared" si="1"/>
        <v>108</v>
      </c>
      <c r="Q548" s="40">
        <f t="shared" si="2"/>
        <v>9</v>
      </c>
      <c r="R548" s="40">
        <f t="shared" si="3"/>
        <v>0.324</v>
      </c>
      <c r="S548" s="97">
        <v>0.0</v>
      </c>
      <c r="T548" s="98">
        <f t="shared" si="4"/>
        <v>0.324</v>
      </c>
      <c r="U548" s="98">
        <f t="shared" si="5"/>
        <v>0.027</v>
      </c>
      <c r="V548" s="98">
        <f t="shared" si="6"/>
        <v>0.324</v>
      </c>
      <c r="W548" s="98">
        <f t="shared" si="7"/>
        <v>0.324</v>
      </c>
      <c r="Y548" s="27">
        <v>0.0</v>
      </c>
    </row>
    <row r="549" ht="15.75" customHeight="1">
      <c r="A549" s="27" t="s">
        <v>26</v>
      </c>
      <c r="B549" s="27" t="s">
        <v>22</v>
      </c>
      <c r="C549" s="27" t="s">
        <v>56</v>
      </c>
      <c r="D549" s="27">
        <v>3585.0</v>
      </c>
      <c r="E549" s="27" t="s">
        <v>334</v>
      </c>
      <c r="F549" s="27">
        <v>1.0</v>
      </c>
      <c r="G549" s="27">
        <v>3.06</v>
      </c>
      <c r="H549" s="27">
        <v>0.9</v>
      </c>
      <c r="I549" s="27">
        <v>10.0</v>
      </c>
      <c r="J549" s="27">
        <v>10.0</v>
      </c>
      <c r="K549" s="27">
        <v>12.0</v>
      </c>
      <c r="L549" s="27">
        <v>3.6</v>
      </c>
      <c r="M549" s="27">
        <v>109.701</v>
      </c>
      <c r="N549" s="27">
        <v>1.11111111111111</v>
      </c>
      <c r="O549" s="27">
        <v>109.701</v>
      </c>
      <c r="P549" s="96">
        <f t="shared" si="1"/>
        <v>110</v>
      </c>
      <c r="Q549" s="40">
        <f t="shared" si="2"/>
        <v>9.166666667</v>
      </c>
      <c r="R549" s="40">
        <f t="shared" si="3"/>
        <v>0.396</v>
      </c>
      <c r="S549" s="97">
        <v>0.0</v>
      </c>
      <c r="T549" s="98">
        <f t="shared" si="4"/>
        <v>0.396</v>
      </c>
      <c r="U549" s="98">
        <f t="shared" si="5"/>
        <v>0.033</v>
      </c>
      <c r="V549" s="98">
        <f t="shared" si="6"/>
        <v>0.396</v>
      </c>
      <c r="W549" s="98">
        <f t="shared" si="7"/>
        <v>0.396</v>
      </c>
      <c r="Y549" s="27">
        <v>3.0</v>
      </c>
    </row>
    <row r="550" ht="15.75" customHeight="1">
      <c r="A550" s="27" t="s">
        <v>26</v>
      </c>
      <c r="B550" s="27" t="s">
        <v>22</v>
      </c>
      <c r="C550" s="27" t="s">
        <v>57</v>
      </c>
      <c r="D550" s="27">
        <v>7893.0</v>
      </c>
      <c r="E550" s="27" t="s">
        <v>11</v>
      </c>
      <c r="F550" s="27">
        <v>1.0</v>
      </c>
      <c r="G550" s="27">
        <v>3.08</v>
      </c>
      <c r="H550" s="27">
        <v>0.9</v>
      </c>
      <c r="I550" s="27">
        <v>10.0</v>
      </c>
      <c r="J550" s="27">
        <v>10.0</v>
      </c>
      <c r="K550" s="27">
        <v>12.0</v>
      </c>
      <c r="L550" s="27">
        <v>4.4</v>
      </c>
      <c r="M550" s="27">
        <v>243.1044</v>
      </c>
      <c r="N550" s="27">
        <v>1.11111111111111</v>
      </c>
      <c r="O550" s="27">
        <v>243.1044</v>
      </c>
      <c r="P550" s="96">
        <f t="shared" si="1"/>
        <v>250</v>
      </c>
      <c r="Q550" s="40">
        <f t="shared" si="2"/>
        <v>20.83333333</v>
      </c>
      <c r="R550" s="40">
        <f t="shared" si="3"/>
        <v>1.1</v>
      </c>
      <c r="S550" s="97">
        <v>0.0</v>
      </c>
      <c r="T550" s="98">
        <f t="shared" si="4"/>
        <v>1.1</v>
      </c>
      <c r="U550" s="98">
        <f t="shared" si="5"/>
        <v>0.09166666667</v>
      </c>
      <c r="V550" s="98">
        <f t="shared" si="6"/>
        <v>1.1</v>
      </c>
      <c r="W550" s="98">
        <f t="shared" si="7"/>
        <v>1.1</v>
      </c>
      <c r="Y550" s="27">
        <v>0.0</v>
      </c>
    </row>
    <row r="551" ht="15.75" customHeight="1">
      <c r="A551" s="27" t="s">
        <v>26</v>
      </c>
      <c r="B551" s="27" t="s">
        <v>22</v>
      </c>
      <c r="C551" s="27" t="s">
        <v>58</v>
      </c>
      <c r="D551" s="27">
        <v>7235.0</v>
      </c>
      <c r="E551" s="27" t="s">
        <v>21</v>
      </c>
      <c r="F551" s="27">
        <v>2.0</v>
      </c>
      <c r="G551" s="27">
        <v>1.26</v>
      </c>
      <c r="H551" s="27">
        <v>0.9</v>
      </c>
      <c r="I551" s="27">
        <v>1.0</v>
      </c>
      <c r="J551" s="27">
        <v>5.0</v>
      </c>
      <c r="K551" s="27">
        <v>12.0</v>
      </c>
      <c r="L551" s="27">
        <v>15.0</v>
      </c>
      <c r="M551" s="27">
        <v>91.161</v>
      </c>
      <c r="N551" s="27">
        <v>1.05263157894736</v>
      </c>
      <c r="O551" s="27">
        <v>172.726105263157</v>
      </c>
      <c r="P551" s="96">
        <f t="shared" si="1"/>
        <v>173</v>
      </c>
      <c r="Q551" s="40">
        <f t="shared" si="2"/>
        <v>14.41666667</v>
      </c>
      <c r="R551" s="40">
        <f t="shared" si="3"/>
        <v>2.595</v>
      </c>
      <c r="S551" s="97">
        <v>0.0</v>
      </c>
      <c r="T551" s="98">
        <f t="shared" si="4"/>
        <v>2.595</v>
      </c>
      <c r="U551" s="98">
        <f t="shared" si="5"/>
        <v>0.21625</v>
      </c>
      <c r="V551" s="98">
        <f t="shared" si="6"/>
        <v>2.595</v>
      </c>
      <c r="W551" s="98">
        <f t="shared" si="7"/>
        <v>2.595</v>
      </c>
      <c r="Y551" s="27">
        <v>0.0</v>
      </c>
    </row>
    <row r="552" ht="15.75" customHeight="1">
      <c r="A552" s="27" t="s">
        <v>26</v>
      </c>
      <c r="B552" s="27" t="s">
        <v>22</v>
      </c>
      <c r="C552" s="27" t="s">
        <v>59</v>
      </c>
      <c r="D552" s="27">
        <v>12295.0</v>
      </c>
      <c r="E552" s="27" t="s">
        <v>12</v>
      </c>
      <c r="F552" s="27">
        <v>1.0</v>
      </c>
      <c r="G552" s="27">
        <v>3.08</v>
      </c>
      <c r="H552" s="27">
        <v>1.0</v>
      </c>
      <c r="I552" s="27">
        <v>20.0</v>
      </c>
      <c r="J552" s="27">
        <v>50.0</v>
      </c>
      <c r="K552" s="27">
        <v>12.0</v>
      </c>
      <c r="L552" s="27">
        <v>1.2</v>
      </c>
      <c r="M552" s="27">
        <v>378.686</v>
      </c>
      <c r="N552" s="27">
        <v>2.0</v>
      </c>
      <c r="O552" s="27">
        <v>757.372</v>
      </c>
      <c r="P552" s="96">
        <f t="shared" si="1"/>
        <v>760</v>
      </c>
      <c r="Q552" s="40">
        <f t="shared" si="2"/>
        <v>63.33333333</v>
      </c>
      <c r="R552" s="40">
        <f t="shared" si="3"/>
        <v>0.912</v>
      </c>
      <c r="S552" s="97">
        <v>0.0</v>
      </c>
      <c r="T552" s="98">
        <f t="shared" si="4"/>
        <v>0.912</v>
      </c>
      <c r="U552" s="98">
        <f t="shared" si="5"/>
        <v>0.076</v>
      </c>
      <c r="V552" s="98">
        <f t="shared" si="6"/>
        <v>0.912</v>
      </c>
      <c r="W552" s="98">
        <f t="shared" si="7"/>
        <v>0.912</v>
      </c>
      <c r="Y552" s="27">
        <v>0.7</v>
      </c>
    </row>
    <row r="553" ht="15.75" customHeight="1">
      <c r="A553" s="27" t="s">
        <v>26</v>
      </c>
      <c r="B553" s="27" t="s">
        <v>22</v>
      </c>
      <c r="C553" s="27" t="s">
        <v>60</v>
      </c>
      <c r="D553" s="27">
        <v>1437.0</v>
      </c>
      <c r="E553" s="27" t="s">
        <v>14</v>
      </c>
      <c r="F553" s="27">
        <v>3.0</v>
      </c>
      <c r="G553" s="27">
        <v>3.06</v>
      </c>
      <c r="H553" s="27">
        <v>0.95</v>
      </c>
      <c r="I553" s="27">
        <v>10.0</v>
      </c>
      <c r="J553" s="27">
        <v>10.0</v>
      </c>
      <c r="K553" s="27">
        <v>12.0</v>
      </c>
      <c r="L553" s="27">
        <v>7.8</v>
      </c>
      <c r="M553" s="27">
        <v>43.9722</v>
      </c>
      <c r="N553" s="27">
        <v>1.11111111111111</v>
      </c>
      <c r="O553" s="27">
        <v>139.2453</v>
      </c>
      <c r="P553" s="96">
        <f t="shared" si="1"/>
        <v>140</v>
      </c>
      <c r="Q553" s="40">
        <f t="shared" si="2"/>
        <v>11.66666667</v>
      </c>
      <c r="R553" s="40">
        <f t="shared" si="3"/>
        <v>1.092</v>
      </c>
      <c r="S553" s="97">
        <v>0.0</v>
      </c>
      <c r="T553" s="98">
        <f t="shared" si="4"/>
        <v>1.092</v>
      </c>
      <c r="U553" s="98">
        <f t="shared" si="5"/>
        <v>0.091</v>
      </c>
      <c r="V553" s="98">
        <f t="shared" si="6"/>
        <v>1.092</v>
      </c>
      <c r="W553" s="98">
        <f t="shared" si="7"/>
        <v>1.092</v>
      </c>
      <c r="Y553" s="27">
        <v>0.0</v>
      </c>
    </row>
    <row r="554" ht="15.75" customHeight="1">
      <c r="A554" s="27" t="s">
        <v>26</v>
      </c>
      <c r="B554" s="27" t="s">
        <v>22</v>
      </c>
      <c r="C554" s="27" t="s">
        <v>61</v>
      </c>
      <c r="D554" s="27">
        <v>207969.0</v>
      </c>
      <c r="E554" s="27" t="s">
        <v>330</v>
      </c>
      <c r="F554" s="27">
        <v>1.0</v>
      </c>
      <c r="G554" s="27">
        <v>3.06</v>
      </c>
      <c r="H554" s="27">
        <v>0.95</v>
      </c>
      <c r="I554" s="27">
        <v>5.0</v>
      </c>
      <c r="J554" s="27">
        <v>5.0</v>
      </c>
      <c r="K554" s="27">
        <v>12.0</v>
      </c>
      <c r="L554" s="27">
        <v>4.4</v>
      </c>
      <c r="M554" s="27">
        <v>6363.8514</v>
      </c>
      <c r="N554" s="27">
        <v>1.05263157894736</v>
      </c>
      <c r="O554" s="27">
        <v>6363.8514</v>
      </c>
      <c r="P554" s="96">
        <f t="shared" si="1"/>
        <v>6365</v>
      </c>
      <c r="Q554" s="40">
        <f t="shared" si="2"/>
        <v>530.4166667</v>
      </c>
      <c r="R554" s="40">
        <f t="shared" si="3"/>
        <v>28.006</v>
      </c>
      <c r="S554" s="97">
        <v>0.0</v>
      </c>
      <c r="T554" s="98">
        <f t="shared" si="4"/>
        <v>28.006</v>
      </c>
      <c r="U554" s="98">
        <f t="shared" si="5"/>
        <v>2.333833333</v>
      </c>
      <c r="V554" s="98">
        <f t="shared" si="6"/>
        <v>28.006</v>
      </c>
      <c r="W554" s="98">
        <f t="shared" si="7"/>
        <v>28.006</v>
      </c>
      <c r="Y554" s="27">
        <v>0.0</v>
      </c>
    </row>
    <row r="555" ht="15.75" customHeight="1">
      <c r="A555" s="27" t="s">
        <v>26</v>
      </c>
      <c r="B555" s="27" t="s">
        <v>10</v>
      </c>
      <c r="C555" s="27" t="s">
        <v>62</v>
      </c>
      <c r="D555" s="27">
        <v>6763.0</v>
      </c>
      <c r="E555" s="27" t="s">
        <v>331</v>
      </c>
      <c r="F555" s="27">
        <v>2.0</v>
      </c>
      <c r="G555" s="27">
        <v>3.06</v>
      </c>
      <c r="H555" s="27">
        <v>0.9</v>
      </c>
      <c r="I555" s="27">
        <v>10.0</v>
      </c>
      <c r="J555" s="27">
        <v>25.0</v>
      </c>
      <c r="K555" s="27">
        <v>12.0</v>
      </c>
      <c r="L555" s="27">
        <v>5.2</v>
      </c>
      <c r="M555" s="27">
        <v>206.9478</v>
      </c>
      <c r="N555" s="27">
        <v>1.33333333333333</v>
      </c>
      <c r="O555" s="27">
        <v>496.67472</v>
      </c>
      <c r="P555" s="96">
        <f t="shared" si="1"/>
        <v>500</v>
      </c>
      <c r="Q555" s="40">
        <f t="shared" si="2"/>
        <v>41.66666667</v>
      </c>
      <c r="R555" s="40">
        <f t="shared" si="3"/>
        <v>2.6</v>
      </c>
      <c r="S555" s="97">
        <v>0.0</v>
      </c>
      <c r="T555" s="98">
        <f t="shared" si="4"/>
        <v>2.6</v>
      </c>
      <c r="U555" s="98">
        <f t="shared" si="5"/>
        <v>0.2166666667</v>
      </c>
      <c r="V555" s="98">
        <f t="shared" si="6"/>
        <v>2.6</v>
      </c>
      <c r="W555" s="98">
        <f t="shared" si="7"/>
        <v>2.6</v>
      </c>
      <c r="Y555" s="27">
        <v>7.0</v>
      </c>
    </row>
    <row r="556" ht="15.75" customHeight="1">
      <c r="A556" s="27" t="s">
        <v>26</v>
      </c>
      <c r="B556" s="27" t="s">
        <v>10</v>
      </c>
      <c r="C556" s="27" t="s">
        <v>63</v>
      </c>
      <c r="D556" s="27">
        <v>4624.0</v>
      </c>
      <c r="E556" s="27" t="s">
        <v>332</v>
      </c>
      <c r="F556" s="27">
        <v>2.0</v>
      </c>
      <c r="G556" s="27">
        <v>3.06</v>
      </c>
      <c r="H556" s="27">
        <v>0.95</v>
      </c>
      <c r="I556" s="27">
        <v>1.0</v>
      </c>
      <c r="J556" s="27">
        <v>5.0</v>
      </c>
      <c r="K556" s="27">
        <v>12.0</v>
      </c>
      <c r="L556" s="27">
        <v>17.1</v>
      </c>
      <c r="M556" s="27">
        <v>141.4944</v>
      </c>
      <c r="N556" s="27">
        <v>1.05263157894736</v>
      </c>
      <c r="O556" s="27">
        <v>282.988799999999</v>
      </c>
      <c r="P556" s="96">
        <f t="shared" si="1"/>
        <v>283</v>
      </c>
      <c r="Q556" s="40">
        <f t="shared" si="2"/>
        <v>23.58333333</v>
      </c>
      <c r="R556" s="40">
        <f t="shared" si="3"/>
        <v>4.8393</v>
      </c>
      <c r="S556" s="97">
        <v>0.0</v>
      </c>
      <c r="T556" s="98">
        <f t="shared" si="4"/>
        <v>4.8393</v>
      </c>
      <c r="U556" s="98">
        <f t="shared" si="5"/>
        <v>0.403275</v>
      </c>
      <c r="V556" s="98">
        <f t="shared" si="6"/>
        <v>4.8393</v>
      </c>
      <c r="W556" s="98">
        <f t="shared" si="7"/>
        <v>4.8393</v>
      </c>
      <c r="Y556" s="27">
        <v>0.0</v>
      </c>
    </row>
    <row r="557" ht="15.75" customHeight="1">
      <c r="A557" s="27" t="s">
        <v>26</v>
      </c>
      <c r="B557" s="27" t="s">
        <v>10</v>
      </c>
      <c r="C557" s="27" t="s">
        <v>64</v>
      </c>
      <c r="D557" s="27">
        <v>4627.0</v>
      </c>
      <c r="E557" s="27" t="s">
        <v>20</v>
      </c>
      <c r="F557" s="27">
        <v>2.0</v>
      </c>
      <c r="G557" s="27">
        <v>3.06</v>
      </c>
      <c r="H557" s="27">
        <v>0.9</v>
      </c>
      <c r="I557" s="27">
        <v>10.0</v>
      </c>
      <c r="J557" s="27">
        <v>25.0</v>
      </c>
      <c r="K557" s="27">
        <v>12.0</v>
      </c>
      <c r="L557" s="27">
        <v>3.0</v>
      </c>
      <c r="M557" s="27">
        <v>141.5862</v>
      </c>
      <c r="N557" s="27">
        <v>1.33333333333333</v>
      </c>
      <c r="O557" s="27">
        <v>339.80688</v>
      </c>
      <c r="P557" s="96">
        <f t="shared" si="1"/>
        <v>340</v>
      </c>
      <c r="Q557" s="40">
        <f t="shared" si="2"/>
        <v>28.33333333</v>
      </c>
      <c r="R557" s="40">
        <f t="shared" si="3"/>
        <v>1.02</v>
      </c>
      <c r="S557" s="97">
        <v>0.0</v>
      </c>
      <c r="T557" s="98">
        <f t="shared" si="4"/>
        <v>1.02</v>
      </c>
      <c r="U557" s="98">
        <f t="shared" si="5"/>
        <v>0.085</v>
      </c>
      <c r="V557" s="98">
        <f t="shared" si="6"/>
        <v>1.02</v>
      </c>
      <c r="W557" s="98">
        <f t="shared" si="7"/>
        <v>1.02</v>
      </c>
      <c r="Y557" s="27">
        <v>0.0</v>
      </c>
    </row>
    <row r="558" ht="15.75" customHeight="1">
      <c r="A558" s="27" t="s">
        <v>26</v>
      </c>
      <c r="B558" s="27" t="s">
        <v>10</v>
      </c>
      <c r="C558" s="27" t="s">
        <v>65</v>
      </c>
      <c r="D558" s="27">
        <v>3526.0</v>
      </c>
      <c r="E558" s="27" t="s">
        <v>333</v>
      </c>
      <c r="F558" s="27">
        <v>4.0</v>
      </c>
      <c r="G558" s="27">
        <v>3.06</v>
      </c>
      <c r="H558" s="27">
        <v>0.97</v>
      </c>
      <c r="I558" s="27">
        <v>10.0</v>
      </c>
      <c r="J558" s="27">
        <v>10.0</v>
      </c>
      <c r="K558" s="27">
        <v>12.0</v>
      </c>
      <c r="L558" s="27">
        <v>1.0</v>
      </c>
      <c r="M558" s="27">
        <v>107.8956</v>
      </c>
      <c r="N558" s="27">
        <v>1.11111111111111</v>
      </c>
      <c r="O558" s="27">
        <v>465.14992</v>
      </c>
      <c r="P558" s="96">
        <f t="shared" si="1"/>
        <v>470</v>
      </c>
      <c r="Q558" s="40">
        <f t="shared" si="2"/>
        <v>39.16666667</v>
      </c>
      <c r="R558" s="40">
        <f t="shared" si="3"/>
        <v>0.47</v>
      </c>
      <c r="S558" s="97">
        <v>0.0</v>
      </c>
      <c r="T558" s="98">
        <f t="shared" si="4"/>
        <v>0.47</v>
      </c>
      <c r="U558" s="98">
        <f t="shared" si="5"/>
        <v>0.03916666667</v>
      </c>
      <c r="V558" s="98">
        <f t="shared" si="6"/>
        <v>0.47</v>
      </c>
      <c r="W558" s="98">
        <f t="shared" si="7"/>
        <v>0.47</v>
      </c>
      <c r="Y558" s="27">
        <v>0.0</v>
      </c>
    </row>
    <row r="559" ht="15.75" customHeight="1">
      <c r="A559" s="27" t="s">
        <v>26</v>
      </c>
      <c r="B559" s="27" t="s">
        <v>10</v>
      </c>
      <c r="C559" s="27" t="s">
        <v>66</v>
      </c>
      <c r="D559" s="27">
        <v>3565.0</v>
      </c>
      <c r="E559" s="27" t="s">
        <v>15</v>
      </c>
      <c r="F559" s="27">
        <v>3.0</v>
      </c>
      <c r="G559" s="27">
        <v>3.06</v>
      </c>
      <c r="H559" s="27">
        <v>0.95</v>
      </c>
      <c r="I559" s="27">
        <v>4.0</v>
      </c>
      <c r="J559" s="27">
        <v>5.0</v>
      </c>
      <c r="K559" s="27">
        <v>12.0</v>
      </c>
      <c r="L559" s="27">
        <v>3.0</v>
      </c>
      <c r="M559" s="27">
        <v>109.089</v>
      </c>
      <c r="N559" s="27">
        <v>1.05263157894736</v>
      </c>
      <c r="O559" s="27">
        <v>327.266999999999</v>
      </c>
      <c r="P559" s="96">
        <f t="shared" si="1"/>
        <v>328</v>
      </c>
      <c r="Q559" s="40">
        <f t="shared" si="2"/>
        <v>27.33333333</v>
      </c>
      <c r="R559" s="40">
        <f t="shared" si="3"/>
        <v>0.984</v>
      </c>
      <c r="S559" s="97">
        <v>0.0</v>
      </c>
      <c r="T559" s="98">
        <f t="shared" si="4"/>
        <v>0.984</v>
      </c>
      <c r="U559" s="98">
        <f t="shared" si="5"/>
        <v>0.082</v>
      </c>
      <c r="V559" s="98">
        <f t="shared" si="6"/>
        <v>0.984</v>
      </c>
      <c r="W559" s="98">
        <f t="shared" si="7"/>
        <v>0.984</v>
      </c>
      <c r="Y559" s="27">
        <v>0.0</v>
      </c>
    </row>
    <row r="560" ht="15.75" customHeight="1">
      <c r="A560" s="27" t="s">
        <v>26</v>
      </c>
      <c r="B560" s="27" t="s">
        <v>10</v>
      </c>
      <c r="C560" s="27" t="s">
        <v>67</v>
      </c>
      <c r="D560" s="27">
        <v>3617.0</v>
      </c>
      <c r="E560" s="27" t="s">
        <v>334</v>
      </c>
      <c r="F560" s="27">
        <v>1.0</v>
      </c>
      <c r="G560" s="27">
        <v>3.06</v>
      </c>
      <c r="H560" s="27">
        <v>0.9</v>
      </c>
      <c r="I560" s="27">
        <v>10.0</v>
      </c>
      <c r="J560" s="27">
        <v>10.0</v>
      </c>
      <c r="K560" s="27">
        <v>12.0</v>
      </c>
      <c r="L560" s="27">
        <v>3.6</v>
      </c>
      <c r="M560" s="27">
        <v>110.6802</v>
      </c>
      <c r="N560" s="27">
        <v>1.11111111111111</v>
      </c>
      <c r="O560" s="27">
        <v>110.6802</v>
      </c>
      <c r="P560" s="96">
        <f t="shared" si="1"/>
        <v>120</v>
      </c>
      <c r="Q560" s="40">
        <f t="shared" si="2"/>
        <v>10</v>
      </c>
      <c r="R560" s="40">
        <f t="shared" si="3"/>
        <v>0.432</v>
      </c>
      <c r="S560" s="97">
        <v>0.0</v>
      </c>
      <c r="T560" s="98">
        <f t="shared" si="4"/>
        <v>0.432</v>
      </c>
      <c r="U560" s="98">
        <f t="shared" si="5"/>
        <v>0.036</v>
      </c>
      <c r="V560" s="98">
        <f t="shared" si="6"/>
        <v>0.432</v>
      </c>
      <c r="W560" s="98">
        <f t="shared" si="7"/>
        <v>0.432</v>
      </c>
      <c r="Y560" s="27">
        <v>3.0</v>
      </c>
    </row>
    <row r="561" ht="15.75" customHeight="1">
      <c r="A561" s="27" t="s">
        <v>26</v>
      </c>
      <c r="B561" s="27" t="s">
        <v>10</v>
      </c>
      <c r="C561" s="27" t="s">
        <v>68</v>
      </c>
      <c r="D561" s="27">
        <v>2009.0</v>
      </c>
      <c r="E561" s="27" t="s">
        <v>11</v>
      </c>
      <c r="F561" s="27">
        <v>1.0</v>
      </c>
      <c r="G561" s="27">
        <v>3.08</v>
      </c>
      <c r="H561" s="27">
        <v>0.9</v>
      </c>
      <c r="I561" s="27">
        <v>10.0</v>
      </c>
      <c r="J561" s="27">
        <v>10.0</v>
      </c>
      <c r="K561" s="27">
        <v>12.0</v>
      </c>
      <c r="L561" s="27">
        <v>4.4</v>
      </c>
      <c r="M561" s="27">
        <v>61.8772</v>
      </c>
      <c r="N561" s="27">
        <v>1.11111111111111</v>
      </c>
      <c r="O561" s="27">
        <v>61.8772</v>
      </c>
      <c r="P561" s="96">
        <f t="shared" si="1"/>
        <v>70</v>
      </c>
      <c r="Q561" s="40">
        <f t="shared" si="2"/>
        <v>5.833333333</v>
      </c>
      <c r="R561" s="40">
        <f t="shared" si="3"/>
        <v>0.308</v>
      </c>
      <c r="S561" s="97">
        <v>0.0</v>
      </c>
      <c r="T561" s="98">
        <f t="shared" si="4"/>
        <v>0.308</v>
      </c>
      <c r="U561" s="98">
        <f t="shared" si="5"/>
        <v>0.02566666667</v>
      </c>
      <c r="V561" s="98">
        <f t="shared" si="6"/>
        <v>0.308</v>
      </c>
      <c r="W561" s="98">
        <f t="shared" si="7"/>
        <v>0.308</v>
      </c>
      <c r="Y561" s="27">
        <v>0.0</v>
      </c>
    </row>
    <row r="562" ht="15.75" customHeight="1">
      <c r="A562" s="27" t="s">
        <v>26</v>
      </c>
      <c r="B562" s="27" t="s">
        <v>10</v>
      </c>
      <c r="C562" s="27" t="s">
        <v>69</v>
      </c>
      <c r="D562" s="27">
        <v>4313.0</v>
      </c>
      <c r="E562" s="27" t="s">
        <v>21</v>
      </c>
      <c r="F562" s="27">
        <v>2.0</v>
      </c>
      <c r="G562" s="27">
        <v>1.26</v>
      </c>
      <c r="H562" s="27">
        <v>0.9</v>
      </c>
      <c r="I562" s="27">
        <v>1.0</v>
      </c>
      <c r="J562" s="27">
        <v>5.0</v>
      </c>
      <c r="K562" s="27">
        <v>12.0</v>
      </c>
      <c r="L562" s="27">
        <v>15.0</v>
      </c>
      <c r="M562" s="27">
        <v>54.3438</v>
      </c>
      <c r="N562" s="27">
        <v>1.05263157894736</v>
      </c>
      <c r="O562" s="27">
        <v>102.967199999999</v>
      </c>
      <c r="P562" s="96">
        <f t="shared" si="1"/>
        <v>103</v>
      </c>
      <c r="Q562" s="40">
        <f t="shared" si="2"/>
        <v>8.583333333</v>
      </c>
      <c r="R562" s="40">
        <f t="shared" si="3"/>
        <v>1.545</v>
      </c>
      <c r="S562" s="97">
        <v>0.0</v>
      </c>
      <c r="T562" s="98">
        <f t="shared" si="4"/>
        <v>1.545</v>
      </c>
      <c r="U562" s="98">
        <f t="shared" si="5"/>
        <v>0.12875</v>
      </c>
      <c r="V562" s="98">
        <f t="shared" si="6"/>
        <v>1.545</v>
      </c>
      <c r="W562" s="98">
        <f t="shared" si="7"/>
        <v>1.545</v>
      </c>
      <c r="Y562" s="27">
        <v>0.0</v>
      </c>
    </row>
    <row r="563" ht="15.75" customHeight="1">
      <c r="A563" s="27" t="s">
        <v>26</v>
      </c>
      <c r="B563" s="27" t="s">
        <v>10</v>
      </c>
      <c r="C563" s="27" t="s">
        <v>70</v>
      </c>
      <c r="D563" s="27">
        <v>4657.0</v>
      </c>
      <c r="E563" s="27" t="s">
        <v>12</v>
      </c>
      <c r="F563" s="27">
        <v>1.0</v>
      </c>
      <c r="G563" s="27">
        <v>3.08</v>
      </c>
      <c r="H563" s="27">
        <v>1.0</v>
      </c>
      <c r="I563" s="27">
        <v>20.0</v>
      </c>
      <c r="J563" s="27">
        <v>50.0</v>
      </c>
      <c r="K563" s="27">
        <v>12.0</v>
      </c>
      <c r="L563" s="27">
        <v>1.2</v>
      </c>
      <c r="M563" s="27">
        <v>143.4356</v>
      </c>
      <c r="N563" s="27">
        <v>2.0</v>
      </c>
      <c r="O563" s="27">
        <v>286.8712</v>
      </c>
      <c r="P563" s="96">
        <f t="shared" si="1"/>
        <v>300</v>
      </c>
      <c r="Q563" s="40">
        <f t="shared" si="2"/>
        <v>25</v>
      </c>
      <c r="R563" s="40">
        <f t="shared" si="3"/>
        <v>0.36</v>
      </c>
      <c r="S563" s="97">
        <v>0.0</v>
      </c>
      <c r="T563" s="98">
        <f t="shared" si="4"/>
        <v>0.36</v>
      </c>
      <c r="U563" s="98">
        <f t="shared" si="5"/>
        <v>0.03</v>
      </c>
      <c r="V563" s="98">
        <f t="shared" si="6"/>
        <v>0.36</v>
      </c>
      <c r="W563" s="98">
        <f t="shared" si="7"/>
        <v>0.36</v>
      </c>
      <c r="Y563" s="27">
        <v>0.7</v>
      </c>
    </row>
    <row r="564" ht="15.75" customHeight="1">
      <c r="A564" s="27" t="s">
        <v>26</v>
      </c>
      <c r="B564" s="27" t="s">
        <v>10</v>
      </c>
      <c r="C564" s="27" t="s">
        <v>71</v>
      </c>
      <c r="D564" s="27">
        <v>17254.0</v>
      </c>
      <c r="E564" s="27" t="s">
        <v>14</v>
      </c>
      <c r="F564" s="27">
        <v>3.0</v>
      </c>
      <c r="G564" s="27">
        <v>3.06</v>
      </c>
      <c r="H564" s="27">
        <v>0.95</v>
      </c>
      <c r="I564" s="27">
        <v>10.0</v>
      </c>
      <c r="J564" s="27">
        <v>10.0</v>
      </c>
      <c r="K564" s="27">
        <v>12.0</v>
      </c>
      <c r="L564" s="27">
        <v>7.8</v>
      </c>
      <c r="M564" s="27">
        <v>527.9724</v>
      </c>
      <c r="N564" s="27">
        <v>1.11111111111111</v>
      </c>
      <c r="O564" s="27">
        <v>1671.91259999999</v>
      </c>
      <c r="P564" s="96">
        <f t="shared" si="1"/>
        <v>1680</v>
      </c>
      <c r="Q564" s="40">
        <f t="shared" si="2"/>
        <v>140</v>
      </c>
      <c r="R564" s="40">
        <f t="shared" si="3"/>
        <v>13.104</v>
      </c>
      <c r="S564" s="97">
        <v>0.0</v>
      </c>
      <c r="T564" s="98">
        <f t="shared" si="4"/>
        <v>13.104</v>
      </c>
      <c r="U564" s="98">
        <f t="shared" si="5"/>
        <v>1.092</v>
      </c>
      <c r="V564" s="98">
        <f t="shared" si="6"/>
        <v>13.104</v>
      </c>
      <c r="W564" s="98">
        <f t="shared" si="7"/>
        <v>13.104</v>
      </c>
      <c r="Y564" s="27">
        <v>0.0</v>
      </c>
    </row>
    <row r="565" ht="15.75" customHeight="1">
      <c r="A565" s="27" t="s">
        <v>26</v>
      </c>
      <c r="B565" s="27" t="s">
        <v>10</v>
      </c>
      <c r="C565" s="27" t="s">
        <v>72</v>
      </c>
      <c r="D565" s="27">
        <v>7575.0</v>
      </c>
      <c r="E565" s="27" t="s">
        <v>330</v>
      </c>
      <c r="F565" s="27">
        <v>1.0</v>
      </c>
      <c r="G565" s="27">
        <v>3.06</v>
      </c>
      <c r="H565" s="27">
        <v>0.95</v>
      </c>
      <c r="I565" s="27">
        <v>5.0</v>
      </c>
      <c r="J565" s="27">
        <v>5.0</v>
      </c>
      <c r="K565" s="27">
        <v>12.0</v>
      </c>
      <c r="L565" s="27">
        <v>4.4</v>
      </c>
      <c r="M565" s="27">
        <v>231.795</v>
      </c>
      <c r="N565" s="27">
        <v>1.05263157894736</v>
      </c>
      <c r="O565" s="27">
        <v>231.794999999999</v>
      </c>
      <c r="P565" s="96">
        <f t="shared" si="1"/>
        <v>235</v>
      </c>
      <c r="Q565" s="40">
        <f t="shared" si="2"/>
        <v>19.58333333</v>
      </c>
      <c r="R565" s="40">
        <f t="shared" si="3"/>
        <v>1.034</v>
      </c>
      <c r="S565" s="97">
        <v>0.0</v>
      </c>
      <c r="T565" s="98">
        <f t="shared" si="4"/>
        <v>1.034</v>
      </c>
      <c r="U565" s="98">
        <f t="shared" si="5"/>
        <v>0.08616666667</v>
      </c>
      <c r="V565" s="98">
        <f t="shared" si="6"/>
        <v>1.034</v>
      </c>
      <c r="W565" s="98">
        <f t="shared" si="7"/>
        <v>1.034</v>
      </c>
      <c r="Y565" s="27">
        <v>0.0</v>
      </c>
    </row>
    <row r="566" ht="15.75" customHeight="1">
      <c r="A566" s="27" t="s">
        <v>26</v>
      </c>
      <c r="B566" s="27" t="s">
        <v>10</v>
      </c>
      <c r="C566" s="27" t="s">
        <v>73</v>
      </c>
      <c r="D566" s="27">
        <v>5104.0</v>
      </c>
      <c r="E566" s="27" t="s">
        <v>331</v>
      </c>
      <c r="F566" s="27">
        <v>2.0</v>
      </c>
      <c r="G566" s="27">
        <v>3.06</v>
      </c>
      <c r="H566" s="27">
        <v>0.9</v>
      </c>
      <c r="I566" s="27">
        <v>10.0</v>
      </c>
      <c r="J566" s="27">
        <v>25.0</v>
      </c>
      <c r="K566" s="27">
        <v>12.0</v>
      </c>
      <c r="L566" s="27">
        <v>5.2</v>
      </c>
      <c r="M566" s="27">
        <v>156.1824</v>
      </c>
      <c r="N566" s="27">
        <v>1.33333333333333</v>
      </c>
      <c r="O566" s="27">
        <v>374.83776</v>
      </c>
      <c r="P566" s="96">
        <f t="shared" si="1"/>
        <v>380</v>
      </c>
      <c r="Q566" s="40">
        <f t="shared" si="2"/>
        <v>31.66666667</v>
      </c>
      <c r="R566" s="40">
        <f t="shared" si="3"/>
        <v>1.976</v>
      </c>
      <c r="S566" s="97">
        <v>0.0</v>
      </c>
      <c r="T566" s="98">
        <f t="shared" si="4"/>
        <v>1.976</v>
      </c>
      <c r="U566" s="98">
        <f t="shared" si="5"/>
        <v>0.1646666667</v>
      </c>
      <c r="V566" s="98">
        <f t="shared" si="6"/>
        <v>1.976</v>
      </c>
      <c r="W566" s="98">
        <f t="shared" si="7"/>
        <v>1.976</v>
      </c>
      <c r="Y566" s="27">
        <v>7.0</v>
      </c>
    </row>
    <row r="567" ht="15.75" customHeight="1">
      <c r="A567" s="27" t="s">
        <v>26</v>
      </c>
      <c r="B567" s="27" t="s">
        <v>10</v>
      </c>
      <c r="C567" s="27" t="s">
        <v>74</v>
      </c>
      <c r="D567" s="27">
        <v>17991.0</v>
      </c>
      <c r="E567" s="27" t="s">
        <v>332</v>
      </c>
      <c r="F567" s="27">
        <v>2.0</v>
      </c>
      <c r="G567" s="27">
        <v>3.06</v>
      </c>
      <c r="H567" s="27">
        <v>0.95</v>
      </c>
      <c r="I567" s="27">
        <v>1.0</v>
      </c>
      <c r="J567" s="27">
        <v>5.0</v>
      </c>
      <c r="K567" s="27">
        <v>12.0</v>
      </c>
      <c r="L567" s="27">
        <v>17.1</v>
      </c>
      <c r="M567" s="27">
        <v>550.5246</v>
      </c>
      <c r="N567" s="27">
        <v>1.05263157894736</v>
      </c>
      <c r="O567" s="27">
        <v>1101.04919999999</v>
      </c>
      <c r="P567" s="96">
        <f t="shared" si="1"/>
        <v>1102</v>
      </c>
      <c r="Q567" s="40">
        <f t="shared" si="2"/>
        <v>91.83333333</v>
      </c>
      <c r="R567" s="40">
        <f t="shared" si="3"/>
        <v>18.8442</v>
      </c>
      <c r="S567" s="97">
        <v>0.0</v>
      </c>
      <c r="T567" s="98">
        <f t="shared" si="4"/>
        <v>18.8442</v>
      </c>
      <c r="U567" s="98">
        <f t="shared" si="5"/>
        <v>1.57035</v>
      </c>
      <c r="V567" s="98">
        <f t="shared" si="6"/>
        <v>18.8442</v>
      </c>
      <c r="W567" s="98">
        <f t="shared" si="7"/>
        <v>18.8442</v>
      </c>
      <c r="Y567" s="27">
        <v>0.0</v>
      </c>
    </row>
    <row r="568" ht="15.75" customHeight="1">
      <c r="A568" s="27" t="s">
        <v>26</v>
      </c>
      <c r="B568" s="27" t="s">
        <v>10</v>
      </c>
      <c r="C568" s="27" t="s">
        <v>75</v>
      </c>
      <c r="D568" s="27">
        <v>5760.0</v>
      </c>
      <c r="E568" s="27" t="s">
        <v>20</v>
      </c>
      <c r="F568" s="27">
        <v>2.0</v>
      </c>
      <c r="G568" s="27">
        <v>3.06</v>
      </c>
      <c r="H568" s="27">
        <v>0.9</v>
      </c>
      <c r="I568" s="27">
        <v>10.0</v>
      </c>
      <c r="J568" s="27">
        <v>25.0</v>
      </c>
      <c r="K568" s="27">
        <v>12.0</v>
      </c>
      <c r="L568" s="27">
        <v>3.0</v>
      </c>
      <c r="M568" s="27">
        <v>176.255999999999</v>
      </c>
      <c r="N568" s="27">
        <v>1.33333333333333</v>
      </c>
      <c r="O568" s="27">
        <v>423.014399999999</v>
      </c>
      <c r="P568" s="96">
        <f t="shared" si="1"/>
        <v>430</v>
      </c>
      <c r="Q568" s="40">
        <f t="shared" si="2"/>
        <v>35.83333333</v>
      </c>
      <c r="R568" s="40">
        <f t="shared" si="3"/>
        <v>1.29</v>
      </c>
      <c r="S568" s="97">
        <v>0.0</v>
      </c>
      <c r="T568" s="98">
        <f t="shared" si="4"/>
        <v>1.29</v>
      </c>
      <c r="U568" s="98">
        <f t="shared" si="5"/>
        <v>0.1075</v>
      </c>
      <c r="V568" s="98">
        <f t="shared" si="6"/>
        <v>1.29</v>
      </c>
      <c r="W568" s="98">
        <f t="shared" si="7"/>
        <v>1.29</v>
      </c>
      <c r="Y568" s="27">
        <v>0.0</v>
      </c>
    </row>
    <row r="569" ht="15.75" customHeight="1">
      <c r="A569" s="27" t="s">
        <v>26</v>
      </c>
      <c r="B569" s="27" t="s">
        <v>10</v>
      </c>
      <c r="C569" s="27" t="s">
        <v>76</v>
      </c>
      <c r="D569" s="27">
        <v>3134.0</v>
      </c>
      <c r="E569" s="27" t="s">
        <v>333</v>
      </c>
      <c r="F569" s="27">
        <v>4.0</v>
      </c>
      <c r="G569" s="27">
        <v>3.06</v>
      </c>
      <c r="H569" s="27">
        <v>0.97</v>
      </c>
      <c r="I569" s="27">
        <v>10.0</v>
      </c>
      <c r="J569" s="27">
        <v>10.0</v>
      </c>
      <c r="K569" s="27">
        <v>12.0</v>
      </c>
      <c r="L569" s="27">
        <v>1.0</v>
      </c>
      <c r="M569" s="27">
        <v>95.9004</v>
      </c>
      <c r="N569" s="27">
        <v>1.11111111111111</v>
      </c>
      <c r="O569" s="27">
        <v>413.43728</v>
      </c>
      <c r="P569" s="96">
        <f t="shared" si="1"/>
        <v>420</v>
      </c>
      <c r="Q569" s="40">
        <f t="shared" si="2"/>
        <v>35</v>
      </c>
      <c r="R569" s="40">
        <f t="shared" si="3"/>
        <v>0.42</v>
      </c>
      <c r="S569" s="97">
        <v>0.0</v>
      </c>
      <c r="T569" s="98">
        <f t="shared" si="4"/>
        <v>0.42</v>
      </c>
      <c r="U569" s="98">
        <f t="shared" si="5"/>
        <v>0.035</v>
      </c>
      <c r="V569" s="98">
        <f t="shared" si="6"/>
        <v>0.42</v>
      </c>
      <c r="W569" s="98">
        <f t="shared" si="7"/>
        <v>0.42</v>
      </c>
      <c r="Y569" s="27">
        <v>0.0</v>
      </c>
    </row>
    <row r="570" ht="15.75" customHeight="1">
      <c r="A570" s="27" t="s">
        <v>26</v>
      </c>
      <c r="B570" s="27" t="s">
        <v>10</v>
      </c>
      <c r="C570" s="27" t="s">
        <v>77</v>
      </c>
      <c r="D570" s="27">
        <v>7437.0</v>
      </c>
      <c r="E570" s="27" t="s">
        <v>15</v>
      </c>
      <c r="F570" s="27">
        <v>3.0</v>
      </c>
      <c r="G570" s="27">
        <v>3.06</v>
      </c>
      <c r="H570" s="27">
        <v>0.95</v>
      </c>
      <c r="I570" s="27">
        <v>4.0</v>
      </c>
      <c r="J570" s="27">
        <v>5.0</v>
      </c>
      <c r="K570" s="27">
        <v>12.0</v>
      </c>
      <c r="L570" s="27">
        <v>3.0</v>
      </c>
      <c r="M570" s="27">
        <v>227.5722</v>
      </c>
      <c r="N570" s="27">
        <v>1.05263157894736</v>
      </c>
      <c r="O570" s="27">
        <v>682.7166</v>
      </c>
      <c r="P570" s="96">
        <f t="shared" si="1"/>
        <v>684</v>
      </c>
      <c r="Q570" s="40">
        <f t="shared" si="2"/>
        <v>57</v>
      </c>
      <c r="R570" s="40">
        <f t="shared" si="3"/>
        <v>2.052</v>
      </c>
      <c r="S570" s="97">
        <v>0.0</v>
      </c>
      <c r="T570" s="98">
        <f t="shared" si="4"/>
        <v>2.052</v>
      </c>
      <c r="U570" s="98">
        <f t="shared" si="5"/>
        <v>0.171</v>
      </c>
      <c r="V570" s="98">
        <f t="shared" si="6"/>
        <v>2.052</v>
      </c>
      <c r="W570" s="98">
        <f t="shared" si="7"/>
        <v>2.052</v>
      </c>
      <c r="Y570" s="27">
        <v>0.0</v>
      </c>
    </row>
    <row r="571" ht="15.75" customHeight="1">
      <c r="A571" s="27" t="s">
        <v>26</v>
      </c>
      <c r="B571" s="27" t="s">
        <v>10</v>
      </c>
      <c r="C571" s="27" t="s">
        <v>78</v>
      </c>
      <c r="D571" s="27">
        <v>5013.0</v>
      </c>
      <c r="E571" s="27" t="s">
        <v>334</v>
      </c>
      <c r="F571" s="27">
        <v>1.0</v>
      </c>
      <c r="G571" s="27">
        <v>3.06</v>
      </c>
      <c r="H571" s="27">
        <v>0.9</v>
      </c>
      <c r="I571" s="27">
        <v>10.0</v>
      </c>
      <c r="J571" s="27">
        <v>10.0</v>
      </c>
      <c r="K571" s="27">
        <v>12.0</v>
      </c>
      <c r="L571" s="27">
        <v>3.6</v>
      </c>
      <c r="M571" s="27">
        <v>153.3978</v>
      </c>
      <c r="N571" s="27">
        <v>1.11111111111111</v>
      </c>
      <c r="O571" s="27">
        <v>153.3978</v>
      </c>
      <c r="P571" s="96">
        <f t="shared" si="1"/>
        <v>160</v>
      </c>
      <c r="Q571" s="40">
        <f t="shared" si="2"/>
        <v>13.33333333</v>
      </c>
      <c r="R571" s="40">
        <f t="shared" si="3"/>
        <v>0.576</v>
      </c>
      <c r="S571" s="97">
        <v>0.0</v>
      </c>
      <c r="T571" s="98">
        <f t="shared" si="4"/>
        <v>0.576</v>
      </c>
      <c r="U571" s="98">
        <f t="shared" si="5"/>
        <v>0.048</v>
      </c>
      <c r="V571" s="98">
        <f t="shared" si="6"/>
        <v>0.576</v>
      </c>
      <c r="W571" s="98">
        <f t="shared" si="7"/>
        <v>0.576</v>
      </c>
      <c r="Y571" s="27">
        <v>3.0</v>
      </c>
    </row>
    <row r="572" ht="15.75" customHeight="1">
      <c r="A572" s="27" t="s">
        <v>26</v>
      </c>
      <c r="B572" s="27" t="s">
        <v>10</v>
      </c>
      <c r="C572" s="27" t="s">
        <v>79</v>
      </c>
      <c r="D572" s="27">
        <v>7192.0</v>
      </c>
      <c r="E572" s="27" t="s">
        <v>11</v>
      </c>
      <c r="F572" s="27">
        <v>1.0</v>
      </c>
      <c r="G572" s="27">
        <v>3.08</v>
      </c>
      <c r="H572" s="27">
        <v>0.9</v>
      </c>
      <c r="I572" s="27">
        <v>10.0</v>
      </c>
      <c r="J572" s="27">
        <v>10.0</v>
      </c>
      <c r="K572" s="27">
        <v>12.0</v>
      </c>
      <c r="L572" s="27">
        <v>4.4</v>
      </c>
      <c r="M572" s="27">
        <v>221.5136</v>
      </c>
      <c r="N572" s="27">
        <v>1.11111111111111</v>
      </c>
      <c r="O572" s="27">
        <v>221.5136</v>
      </c>
      <c r="P572" s="96">
        <f t="shared" si="1"/>
        <v>230</v>
      </c>
      <c r="Q572" s="40">
        <f t="shared" si="2"/>
        <v>19.16666667</v>
      </c>
      <c r="R572" s="40">
        <f t="shared" si="3"/>
        <v>1.012</v>
      </c>
      <c r="S572" s="97">
        <v>0.0</v>
      </c>
      <c r="T572" s="98">
        <f t="shared" si="4"/>
        <v>1.012</v>
      </c>
      <c r="U572" s="98">
        <f t="shared" si="5"/>
        <v>0.08433333333</v>
      </c>
      <c r="V572" s="98">
        <f t="shared" si="6"/>
        <v>1.012</v>
      </c>
      <c r="W572" s="98">
        <f t="shared" si="7"/>
        <v>1.012</v>
      </c>
      <c r="Y572" s="27">
        <v>0.0</v>
      </c>
    </row>
    <row r="573" ht="15.75" customHeight="1">
      <c r="A573" s="27" t="s">
        <v>26</v>
      </c>
      <c r="B573" s="27" t="s">
        <v>10</v>
      </c>
      <c r="C573" s="27" t="s">
        <v>80</v>
      </c>
      <c r="D573" s="27">
        <v>4393.0</v>
      </c>
      <c r="E573" s="27" t="s">
        <v>21</v>
      </c>
      <c r="F573" s="27">
        <v>2.0</v>
      </c>
      <c r="G573" s="27">
        <v>1.26</v>
      </c>
      <c r="H573" s="27">
        <v>0.9</v>
      </c>
      <c r="I573" s="27">
        <v>1.0</v>
      </c>
      <c r="J573" s="27">
        <v>5.0</v>
      </c>
      <c r="K573" s="27">
        <v>12.0</v>
      </c>
      <c r="L573" s="27">
        <v>15.0</v>
      </c>
      <c r="M573" s="27">
        <v>55.3518</v>
      </c>
      <c r="N573" s="27">
        <v>1.05263157894736</v>
      </c>
      <c r="O573" s="27">
        <v>104.877094736842</v>
      </c>
      <c r="P573" s="96">
        <f t="shared" si="1"/>
        <v>105</v>
      </c>
      <c r="Q573" s="40">
        <f t="shared" si="2"/>
        <v>8.75</v>
      </c>
      <c r="R573" s="40">
        <f t="shared" si="3"/>
        <v>1.575</v>
      </c>
      <c r="S573" s="97">
        <v>0.0</v>
      </c>
      <c r="T573" s="98">
        <f t="shared" si="4"/>
        <v>1.575</v>
      </c>
      <c r="U573" s="98">
        <f t="shared" si="5"/>
        <v>0.13125</v>
      </c>
      <c r="V573" s="98">
        <f t="shared" si="6"/>
        <v>1.575</v>
      </c>
      <c r="W573" s="98">
        <f t="shared" si="7"/>
        <v>1.575</v>
      </c>
      <c r="Y573" s="27">
        <v>0.0</v>
      </c>
    </row>
    <row r="574" ht="15.75" customHeight="1">
      <c r="A574" s="27" t="s">
        <v>26</v>
      </c>
      <c r="B574" s="27" t="s">
        <v>10</v>
      </c>
      <c r="C574" s="27" t="s">
        <v>81</v>
      </c>
      <c r="D574" s="27">
        <v>2565.0</v>
      </c>
      <c r="E574" s="27" t="s">
        <v>12</v>
      </c>
      <c r="F574" s="27">
        <v>1.0</v>
      </c>
      <c r="G574" s="27">
        <v>3.08</v>
      </c>
      <c r="H574" s="27">
        <v>1.0</v>
      </c>
      <c r="I574" s="27">
        <v>20.0</v>
      </c>
      <c r="J574" s="27">
        <v>50.0</v>
      </c>
      <c r="K574" s="27">
        <v>12.0</v>
      </c>
      <c r="L574" s="27">
        <v>1.2</v>
      </c>
      <c r="M574" s="27">
        <v>79.002</v>
      </c>
      <c r="N574" s="27">
        <v>2.0</v>
      </c>
      <c r="O574" s="27">
        <v>158.004</v>
      </c>
      <c r="P574" s="96">
        <f t="shared" si="1"/>
        <v>160</v>
      </c>
      <c r="Q574" s="40">
        <f t="shared" si="2"/>
        <v>13.33333333</v>
      </c>
      <c r="R574" s="40">
        <f t="shared" si="3"/>
        <v>0.192</v>
      </c>
      <c r="S574" s="97">
        <v>0.0</v>
      </c>
      <c r="T574" s="98">
        <f t="shared" si="4"/>
        <v>0.192</v>
      </c>
      <c r="U574" s="98">
        <f t="shared" si="5"/>
        <v>0.016</v>
      </c>
      <c r="V574" s="98">
        <f t="shared" si="6"/>
        <v>0.192</v>
      </c>
      <c r="W574" s="98">
        <f t="shared" si="7"/>
        <v>0.192</v>
      </c>
      <c r="Y574" s="27">
        <v>0.7</v>
      </c>
    </row>
    <row r="575" ht="15.75" customHeight="1">
      <c r="A575" s="27" t="s">
        <v>26</v>
      </c>
      <c r="B575" s="27" t="s">
        <v>10</v>
      </c>
      <c r="C575" s="27" t="s">
        <v>82</v>
      </c>
      <c r="D575" s="27">
        <v>2646.0</v>
      </c>
      <c r="E575" s="27" t="s">
        <v>14</v>
      </c>
      <c r="F575" s="27">
        <v>3.0</v>
      </c>
      <c r="G575" s="27">
        <v>3.06</v>
      </c>
      <c r="H575" s="27">
        <v>0.95</v>
      </c>
      <c r="I575" s="27">
        <v>10.0</v>
      </c>
      <c r="J575" s="27">
        <v>10.0</v>
      </c>
      <c r="K575" s="27">
        <v>12.0</v>
      </c>
      <c r="L575" s="27">
        <v>7.8</v>
      </c>
      <c r="M575" s="27">
        <v>80.9676</v>
      </c>
      <c r="N575" s="27">
        <v>1.11111111111111</v>
      </c>
      <c r="O575" s="27">
        <v>256.3974</v>
      </c>
      <c r="P575" s="96">
        <f t="shared" si="1"/>
        <v>260</v>
      </c>
      <c r="Q575" s="40">
        <f t="shared" si="2"/>
        <v>21.66666667</v>
      </c>
      <c r="R575" s="40">
        <f t="shared" si="3"/>
        <v>2.028</v>
      </c>
      <c r="S575" s="97">
        <v>0.0</v>
      </c>
      <c r="T575" s="98">
        <f t="shared" si="4"/>
        <v>2.028</v>
      </c>
      <c r="U575" s="98">
        <f t="shared" si="5"/>
        <v>0.169</v>
      </c>
      <c r="V575" s="98">
        <f t="shared" si="6"/>
        <v>2.028</v>
      </c>
      <c r="W575" s="98">
        <f t="shared" si="7"/>
        <v>2.028</v>
      </c>
      <c r="Y575" s="27">
        <v>0.0</v>
      </c>
    </row>
    <row r="576" ht="15.75" customHeight="1">
      <c r="A576" s="27" t="s">
        <v>26</v>
      </c>
      <c r="B576" s="27" t="s">
        <v>10</v>
      </c>
      <c r="C576" s="27" t="s">
        <v>83</v>
      </c>
      <c r="D576" s="27">
        <v>7085.0</v>
      </c>
      <c r="E576" s="27" t="s">
        <v>330</v>
      </c>
      <c r="F576" s="27">
        <v>1.0</v>
      </c>
      <c r="G576" s="27">
        <v>3.06</v>
      </c>
      <c r="H576" s="27">
        <v>0.95</v>
      </c>
      <c r="I576" s="27">
        <v>5.0</v>
      </c>
      <c r="J576" s="27">
        <v>5.0</v>
      </c>
      <c r="K576" s="27">
        <v>12.0</v>
      </c>
      <c r="L576" s="27">
        <v>4.4</v>
      </c>
      <c r="M576" s="27">
        <v>216.801</v>
      </c>
      <c r="N576" s="27">
        <v>1.05263157894736</v>
      </c>
      <c r="O576" s="27">
        <v>216.801</v>
      </c>
      <c r="P576" s="96">
        <f t="shared" si="1"/>
        <v>220</v>
      </c>
      <c r="Q576" s="40">
        <f t="shared" si="2"/>
        <v>18.33333333</v>
      </c>
      <c r="R576" s="40">
        <f t="shared" si="3"/>
        <v>0.968</v>
      </c>
      <c r="S576" s="97">
        <v>0.0</v>
      </c>
      <c r="T576" s="98">
        <f t="shared" si="4"/>
        <v>0.968</v>
      </c>
      <c r="U576" s="98">
        <f t="shared" si="5"/>
        <v>0.08066666667</v>
      </c>
      <c r="V576" s="98">
        <f t="shared" si="6"/>
        <v>0.968</v>
      </c>
      <c r="W576" s="98">
        <f t="shared" si="7"/>
        <v>0.968</v>
      </c>
      <c r="Y576" s="27">
        <v>0.0</v>
      </c>
    </row>
    <row r="577" ht="15.75" customHeight="1">
      <c r="A577" s="27" t="s">
        <v>26</v>
      </c>
      <c r="B577" s="27" t="s">
        <v>10</v>
      </c>
      <c r="C577" s="27" t="s">
        <v>84</v>
      </c>
      <c r="D577" s="27">
        <v>6940.0</v>
      </c>
      <c r="E577" s="27" t="s">
        <v>331</v>
      </c>
      <c r="F577" s="27">
        <v>2.0</v>
      </c>
      <c r="G577" s="27">
        <v>3.06</v>
      </c>
      <c r="H577" s="27">
        <v>0.9</v>
      </c>
      <c r="I577" s="27">
        <v>10.0</v>
      </c>
      <c r="J577" s="27">
        <v>25.0</v>
      </c>
      <c r="K577" s="27">
        <v>12.0</v>
      </c>
      <c r="L577" s="27">
        <v>5.2</v>
      </c>
      <c r="M577" s="27">
        <v>212.364</v>
      </c>
      <c r="N577" s="27">
        <v>1.33333333333333</v>
      </c>
      <c r="O577" s="27">
        <v>509.673599999999</v>
      </c>
      <c r="P577" s="96">
        <f t="shared" si="1"/>
        <v>510</v>
      </c>
      <c r="Q577" s="40">
        <f t="shared" si="2"/>
        <v>42.5</v>
      </c>
      <c r="R577" s="40">
        <f t="shared" si="3"/>
        <v>2.652</v>
      </c>
      <c r="S577" s="97">
        <v>0.0</v>
      </c>
      <c r="T577" s="98">
        <f t="shared" si="4"/>
        <v>2.652</v>
      </c>
      <c r="U577" s="98">
        <f t="shared" si="5"/>
        <v>0.221</v>
      </c>
      <c r="V577" s="98">
        <f t="shared" si="6"/>
        <v>2.652</v>
      </c>
      <c r="W577" s="98">
        <f t="shared" si="7"/>
        <v>2.652</v>
      </c>
      <c r="Y577" s="27">
        <v>7.0</v>
      </c>
    </row>
    <row r="578" ht="15.75" customHeight="1">
      <c r="A578" s="27" t="s">
        <v>26</v>
      </c>
      <c r="B578" s="27" t="s">
        <v>10</v>
      </c>
      <c r="C578" s="27" t="s">
        <v>85</v>
      </c>
      <c r="D578" s="27">
        <v>10952.0</v>
      </c>
      <c r="E578" s="27" t="s">
        <v>332</v>
      </c>
      <c r="F578" s="27">
        <v>2.0</v>
      </c>
      <c r="G578" s="27">
        <v>3.06</v>
      </c>
      <c r="H578" s="27">
        <v>0.95</v>
      </c>
      <c r="I578" s="27">
        <v>1.0</v>
      </c>
      <c r="J578" s="27">
        <v>5.0</v>
      </c>
      <c r="K578" s="27">
        <v>12.0</v>
      </c>
      <c r="L578" s="27">
        <v>17.1</v>
      </c>
      <c r="M578" s="27">
        <v>335.1312</v>
      </c>
      <c r="N578" s="27">
        <v>1.05263157894736</v>
      </c>
      <c r="O578" s="27">
        <v>670.2624</v>
      </c>
      <c r="P578" s="96">
        <f t="shared" si="1"/>
        <v>671</v>
      </c>
      <c r="Q578" s="40">
        <f t="shared" si="2"/>
        <v>55.91666667</v>
      </c>
      <c r="R578" s="40">
        <f t="shared" si="3"/>
        <v>11.4741</v>
      </c>
      <c r="S578" s="97">
        <v>0.0</v>
      </c>
      <c r="T578" s="98">
        <f t="shared" si="4"/>
        <v>11.4741</v>
      </c>
      <c r="U578" s="98">
        <f t="shared" si="5"/>
        <v>0.956175</v>
      </c>
      <c r="V578" s="98">
        <f t="shared" si="6"/>
        <v>11.4741</v>
      </c>
      <c r="W578" s="98">
        <f t="shared" si="7"/>
        <v>11.4741</v>
      </c>
      <c r="Y578" s="27">
        <v>0.0</v>
      </c>
    </row>
    <row r="579" ht="15.75" customHeight="1">
      <c r="A579" s="27" t="s">
        <v>26</v>
      </c>
      <c r="B579" s="27" t="s">
        <v>10</v>
      </c>
      <c r="C579" s="27" t="s">
        <v>86</v>
      </c>
      <c r="D579" s="27">
        <v>3944.0</v>
      </c>
      <c r="E579" s="27" t="s">
        <v>20</v>
      </c>
      <c r="F579" s="27">
        <v>2.0</v>
      </c>
      <c r="G579" s="27">
        <v>3.06</v>
      </c>
      <c r="H579" s="27">
        <v>0.9</v>
      </c>
      <c r="I579" s="27">
        <v>10.0</v>
      </c>
      <c r="J579" s="27">
        <v>25.0</v>
      </c>
      <c r="K579" s="27">
        <v>12.0</v>
      </c>
      <c r="L579" s="27">
        <v>3.0</v>
      </c>
      <c r="M579" s="27">
        <v>120.686399999999</v>
      </c>
      <c r="N579" s="27">
        <v>1.33333333333333</v>
      </c>
      <c r="O579" s="27">
        <v>289.64736</v>
      </c>
      <c r="P579" s="96">
        <f t="shared" si="1"/>
        <v>290</v>
      </c>
      <c r="Q579" s="40">
        <f t="shared" si="2"/>
        <v>24.16666667</v>
      </c>
      <c r="R579" s="40">
        <f t="shared" si="3"/>
        <v>0.87</v>
      </c>
      <c r="S579" s="97">
        <v>0.0</v>
      </c>
      <c r="T579" s="98">
        <f t="shared" si="4"/>
        <v>0.87</v>
      </c>
      <c r="U579" s="98">
        <f t="shared" si="5"/>
        <v>0.0725</v>
      </c>
      <c r="V579" s="98">
        <f t="shared" si="6"/>
        <v>0.87</v>
      </c>
      <c r="W579" s="98">
        <f t="shared" si="7"/>
        <v>0.87</v>
      </c>
      <c r="Y579" s="27">
        <v>0.0</v>
      </c>
    </row>
    <row r="580" ht="15.75" customHeight="1">
      <c r="A580" s="27" t="s">
        <v>26</v>
      </c>
      <c r="B580" s="27" t="s">
        <v>10</v>
      </c>
      <c r="C580" s="27" t="s">
        <v>87</v>
      </c>
      <c r="D580" s="27">
        <v>16276.0</v>
      </c>
      <c r="E580" s="27" t="s">
        <v>333</v>
      </c>
      <c r="F580" s="27">
        <v>4.0</v>
      </c>
      <c r="G580" s="27">
        <v>3.06</v>
      </c>
      <c r="H580" s="27">
        <v>0.97</v>
      </c>
      <c r="I580" s="27">
        <v>10.0</v>
      </c>
      <c r="J580" s="27">
        <v>10.0</v>
      </c>
      <c r="K580" s="27">
        <v>12.0</v>
      </c>
      <c r="L580" s="27">
        <v>1.0</v>
      </c>
      <c r="M580" s="27">
        <v>498.0456</v>
      </c>
      <c r="N580" s="27">
        <v>1.11111111111111</v>
      </c>
      <c r="O580" s="27">
        <v>2147.12992</v>
      </c>
      <c r="P580" s="96">
        <f t="shared" si="1"/>
        <v>2150</v>
      </c>
      <c r="Q580" s="40">
        <f t="shared" si="2"/>
        <v>179.1666667</v>
      </c>
      <c r="R580" s="40">
        <f t="shared" si="3"/>
        <v>2.15</v>
      </c>
      <c r="S580" s="97">
        <v>0.0</v>
      </c>
      <c r="T580" s="98">
        <f t="shared" si="4"/>
        <v>2.15</v>
      </c>
      <c r="U580" s="98">
        <f t="shared" si="5"/>
        <v>0.1791666667</v>
      </c>
      <c r="V580" s="98">
        <f t="shared" si="6"/>
        <v>2.15</v>
      </c>
      <c r="W580" s="98">
        <f t="shared" si="7"/>
        <v>2.15</v>
      </c>
      <c r="Y580" s="27">
        <v>0.0</v>
      </c>
    </row>
    <row r="581" ht="15.75" customHeight="1">
      <c r="A581" s="27" t="s">
        <v>26</v>
      </c>
      <c r="B581" s="27" t="s">
        <v>10</v>
      </c>
      <c r="C581" s="27" t="s">
        <v>88</v>
      </c>
      <c r="D581" s="27">
        <v>6982.0</v>
      </c>
      <c r="E581" s="27" t="s">
        <v>15</v>
      </c>
      <c r="F581" s="27">
        <v>3.0</v>
      </c>
      <c r="G581" s="27">
        <v>3.06</v>
      </c>
      <c r="H581" s="27">
        <v>0.95</v>
      </c>
      <c r="I581" s="27">
        <v>4.0</v>
      </c>
      <c r="J581" s="27">
        <v>5.0</v>
      </c>
      <c r="K581" s="27">
        <v>12.0</v>
      </c>
      <c r="L581" s="27">
        <v>3.0</v>
      </c>
      <c r="M581" s="27">
        <v>213.6492</v>
      </c>
      <c r="N581" s="27">
        <v>1.05263157894736</v>
      </c>
      <c r="O581" s="27">
        <v>640.9476</v>
      </c>
      <c r="P581" s="96">
        <f t="shared" si="1"/>
        <v>644</v>
      </c>
      <c r="Q581" s="40">
        <f t="shared" si="2"/>
        <v>53.66666667</v>
      </c>
      <c r="R581" s="40">
        <f t="shared" si="3"/>
        <v>1.932</v>
      </c>
      <c r="S581" s="97">
        <v>0.0</v>
      </c>
      <c r="T581" s="98">
        <f t="shared" si="4"/>
        <v>1.932</v>
      </c>
      <c r="U581" s="98">
        <f t="shared" si="5"/>
        <v>0.161</v>
      </c>
      <c r="V581" s="98">
        <f t="shared" si="6"/>
        <v>1.932</v>
      </c>
      <c r="W581" s="98">
        <f t="shared" si="7"/>
        <v>1.932</v>
      </c>
      <c r="Y581" s="27">
        <v>0.0</v>
      </c>
    </row>
    <row r="582" ht="15.75" customHeight="1">
      <c r="A582" s="27" t="s">
        <v>26</v>
      </c>
      <c r="B582" s="27" t="s">
        <v>10</v>
      </c>
      <c r="C582" s="27" t="s">
        <v>89</v>
      </c>
      <c r="D582" s="27">
        <v>16145.0</v>
      </c>
      <c r="E582" s="27" t="s">
        <v>334</v>
      </c>
      <c r="F582" s="27">
        <v>1.0</v>
      </c>
      <c r="G582" s="27">
        <v>3.06</v>
      </c>
      <c r="H582" s="27">
        <v>0.9</v>
      </c>
      <c r="I582" s="27">
        <v>10.0</v>
      </c>
      <c r="J582" s="27">
        <v>10.0</v>
      </c>
      <c r="K582" s="27">
        <v>12.0</v>
      </c>
      <c r="L582" s="27">
        <v>3.6</v>
      </c>
      <c r="M582" s="27">
        <v>494.037</v>
      </c>
      <c r="N582" s="27">
        <v>1.11111111111111</v>
      </c>
      <c r="O582" s="27">
        <v>494.037</v>
      </c>
      <c r="P582" s="96">
        <f t="shared" si="1"/>
        <v>500</v>
      </c>
      <c r="Q582" s="40">
        <f t="shared" si="2"/>
        <v>41.66666667</v>
      </c>
      <c r="R582" s="40">
        <f t="shared" si="3"/>
        <v>1.8</v>
      </c>
      <c r="S582" s="97">
        <v>0.0</v>
      </c>
      <c r="T582" s="98">
        <f t="shared" si="4"/>
        <v>1.8</v>
      </c>
      <c r="U582" s="98">
        <f t="shared" si="5"/>
        <v>0.15</v>
      </c>
      <c r="V582" s="98">
        <f t="shared" si="6"/>
        <v>1.8</v>
      </c>
      <c r="W582" s="98">
        <f t="shared" si="7"/>
        <v>1.8</v>
      </c>
      <c r="Y582" s="27">
        <v>3.0</v>
      </c>
    </row>
    <row r="583" ht="15.75" customHeight="1">
      <c r="A583" s="27" t="s">
        <v>26</v>
      </c>
      <c r="B583" s="27" t="s">
        <v>10</v>
      </c>
      <c r="C583" s="27" t="s">
        <v>90</v>
      </c>
      <c r="D583" s="27">
        <v>7332.0</v>
      </c>
      <c r="E583" s="27" t="s">
        <v>11</v>
      </c>
      <c r="F583" s="27">
        <v>1.0</v>
      </c>
      <c r="G583" s="27">
        <v>3.08</v>
      </c>
      <c r="H583" s="27">
        <v>0.9</v>
      </c>
      <c r="I583" s="27">
        <v>10.0</v>
      </c>
      <c r="J583" s="27">
        <v>10.0</v>
      </c>
      <c r="K583" s="27">
        <v>12.0</v>
      </c>
      <c r="L583" s="27">
        <v>4.4</v>
      </c>
      <c r="M583" s="27">
        <v>225.8256</v>
      </c>
      <c r="N583" s="27">
        <v>1.11111111111111</v>
      </c>
      <c r="O583" s="27">
        <v>225.8256</v>
      </c>
      <c r="P583" s="96">
        <f t="shared" si="1"/>
        <v>230</v>
      </c>
      <c r="Q583" s="40">
        <f t="shared" si="2"/>
        <v>19.16666667</v>
      </c>
      <c r="R583" s="40">
        <f t="shared" si="3"/>
        <v>1.012</v>
      </c>
      <c r="S583" s="97">
        <v>0.0</v>
      </c>
      <c r="T583" s="98">
        <f t="shared" si="4"/>
        <v>1.012</v>
      </c>
      <c r="U583" s="98">
        <f t="shared" si="5"/>
        <v>0.08433333333</v>
      </c>
      <c r="V583" s="98">
        <f t="shared" si="6"/>
        <v>1.012</v>
      </c>
      <c r="W583" s="98">
        <f t="shared" si="7"/>
        <v>1.012</v>
      </c>
      <c r="Y583" s="27">
        <v>0.0</v>
      </c>
    </row>
    <row r="584" ht="15.75" customHeight="1">
      <c r="A584" s="27" t="s">
        <v>26</v>
      </c>
      <c r="B584" s="27" t="s">
        <v>10</v>
      </c>
      <c r="C584" s="27" t="s">
        <v>91</v>
      </c>
      <c r="D584" s="27">
        <v>7133.0</v>
      </c>
      <c r="E584" s="27" t="s">
        <v>21</v>
      </c>
      <c r="F584" s="27">
        <v>2.0</v>
      </c>
      <c r="G584" s="27">
        <v>1.26</v>
      </c>
      <c r="H584" s="27">
        <v>0.9</v>
      </c>
      <c r="I584" s="27">
        <v>1.0</v>
      </c>
      <c r="J584" s="27">
        <v>5.0</v>
      </c>
      <c r="K584" s="27">
        <v>12.0</v>
      </c>
      <c r="L584" s="27">
        <v>15.0</v>
      </c>
      <c r="M584" s="27">
        <v>89.8758</v>
      </c>
      <c r="N584" s="27">
        <v>1.05263157894736</v>
      </c>
      <c r="O584" s="27">
        <v>170.290989473684</v>
      </c>
      <c r="P584" s="96">
        <f t="shared" si="1"/>
        <v>171</v>
      </c>
      <c r="Q584" s="40">
        <f t="shared" si="2"/>
        <v>14.25</v>
      </c>
      <c r="R584" s="40">
        <f t="shared" si="3"/>
        <v>2.565</v>
      </c>
      <c r="S584" s="97">
        <v>0.0</v>
      </c>
      <c r="T584" s="98">
        <f t="shared" si="4"/>
        <v>2.565</v>
      </c>
      <c r="U584" s="98">
        <f t="shared" si="5"/>
        <v>0.21375</v>
      </c>
      <c r="V584" s="98">
        <f t="shared" si="6"/>
        <v>2.565</v>
      </c>
      <c r="W584" s="98">
        <f t="shared" si="7"/>
        <v>2.565</v>
      </c>
      <c r="Y584" s="27">
        <v>0.0</v>
      </c>
    </row>
    <row r="585" ht="15.75" customHeight="1">
      <c r="A585" s="27" t="s">
        <v>26</v>
      </c>
      <c r="B585" s="27" t="s">
        <v>10</v>
      </c>
      <c r="C585" s="27" t="s">
        <v>92</v>
      </c>
      <c r="D585" s="27">
        <v>3438.0</v>
      </c>
      <c r="E585" s="27" t="s">
        <v>12</v>
      </c>
      <c r="F585" s="27">
        <v>1.0</v>
      </c>
      <c r="G585" s="27">
        <v>3.08</v>
      </c>
      <c r="H585" s="27">
        <v>1.0</v>
      </c>
      <c r="I585" s="27">
        <v>20.0</v>
      </c>
      <c r="J585" s="27">
        <v>50.0</v>
      </c>
      <c r="K585" s="27">
        <v>12.0</v>
      </c>
      <c r="L585" s="27">
        <v>1.2</v>
      </c>
      <c r="M585" s="27">
        <v>105.8904</v>
      </c>
      <c r="N585" s="27">
        <v>2.0</v>
      </c>
      <c r="O585" s="27">
        <v>211.7808</v>
      </c>
      <c r="P585" s="96">
        <f t="shared" si="1"/>
        <v>220</v>
      </c>
      <c r="Q585" s="40">
        <f t="shared" si="2"/>
        <v>18.33333333</v>
      </c>
      <c r="R585" s="40">
        <f t="shared" si="3"/>
        <v>0.264</v>
      </c>
      <c r="S585" s="97">
        <v>0.0</v>
      </c>
      <c r="T585" s="98">
        <f t="shared" si="4"/>
        <v>0.264</v>
      </c>
      <c r="U585" s="98">
        <f t="shared" si="5"/>
        <v>0.022</v>
      </c>
      <c r="V585" s="98">
        <f t="shared" si="6"/>
        <v>0.264</v>
      </c>
      <c r="W585" s="98">
        <f t="shared" si="7"/>
        <v>0.264</v>
      </c>
      <c r="Y585" s="27">
        <v>0.7</v>
      </c>
    </row>
    <row r="586" ht="15.75" customHeight="1">
      <c r="A586" s="27" t="s">
        <v>26</v>
      </c>
      <c r="B586" s="27" t="s">
        <v>10</v>
      </c>
      <c r="C586" s="27" t="s">
        <v>93</v>
      </c>
      <c r="D586" s="27">
        <v>6097.0</v>
      </c>
      <c r="E586" s="27" t="s">
        <v>14</v>
      </c>
      <c r="F586" s="27">
        <v>3.0</v>
      </c>
      <c r="G586" s="27">
        <v>3.06</v>
      </c>
      <c r="H586" s="27">
        <v>0.95</v>
      </c>
      <c r="I586" s="27">
        <v>10.0</v>
      </c>
      <c r="J586" s="27">
        <v>10.0</v>
      </c>
      <c r="K586" s="27">
        <v>12.0</v>
      </c>
      <c r="L586" s="27">
        <v>7.8</v>
      </c>
      <c r="M586" s="27">
        <v>186.5682</v>
      </c>
      <c r="N586" s="27">
        <v>1.11111111111111</v>
      </c>
      <c r="O586" s="27">
        <v>590.799299999999</v>
      </c>
      <c r="P586" s="96">
        <f t="shared" si="1"/>
        <v>600</v>
      </c>
      <c r="Q586" s="40">
        <f t="shared" si="2"/>
        <v>50</v>
      </c>
      <c r="R586" s="40">
        <f t="shared" si="3"/>
        <v>4.68</v>
      </c>
      <c r="S586" s="97">
        <v>0.0</v>
      </c>
      <c r="T586" s="98">
        <f t="shared" si="4"/>
        <v>4.68</v>
      </c>
      <c r="U586" s="98">
        <f t="shared" si="5"/>
        <v>0.39</v>
      </c>
      <c r="V586" s="98">
        <f t="shared" si="6"/>
        <v>4.68</v>
      </c>
      <c r="W586" s="98">
        <f t="shared" si="7"/>
        <v>4.68</v>
      </c>
      <c r="Y586" s="27">
        <v>0.0</v>
      </c>
    </row>
    <row r="587" ht="15.75" customHeight="1">
      <c r="A587" s="27" t="s">
        <v>26</v>
      </c>
      <c r="B587" s="27" t="s">
        <v>10</v>
      </c>
      <c r="C587" s="27" t="s">
        <v>94</v>
      </c>
      <c r="D587" s="27">
        <v>4376.0</v>
      </c>
      <c r="E587" s="27" t="s">
        <v>330</v>
      </c>
      <c r="F587" s="27">
        <v>1.0</v>
      </c>
      <c r="G587" s="27">
        <v>3.06</v>
      </c>
      <c r="H587" s="27">
        <v>0.95</v>
      </c>
      <c r="I587" s="27">
        <v>5.0</v>
      </c>
      <c r="J587" s="27">
        <v>5.0</v>
      </c>
      <c r="K587" s="27">
        <v>12.0</v>
      </c>
      <c r="L587" s="27">
        <v>4.4</v>
      </c>
      <c r="M587" s="27">
        <v>133.9056</v>
      </c>
      <c r="N587" s="27">
        <v>1.05263157894736</v>
      </c>
      <c r="O587" s="27">
        <v>133.905599999999</v>
      </c>
      <c r="P587" s="96">
        <f t="shared" si="1"/>
        <v>135</v>
      </c>
      <c r="Q587" s="40">
        <f t="shared" si="2"/>
        <v>11.25</v>
      </c>
      <c r="R587" s="40">
        <f t="shared" si="3"/>
        <v>0.594</v>
      </c>
      <c r="S587" s="97">
        <v>0.0</v>
      </c>
      <c r="T587" s="98">
        <f t="shared" si="4"/>
        <v>0.594</v>
      </c>
      <c r="U587" s="98">
        <f t="shared" si="5"/>
        <v>0.0495</v>
      </c>
      <c r="V587" s="98">
        <f t="shared" si="6"/>
        <v>0.594</v>
      </c>
      <c r="W587" s="98">
        <f t="shared" si="7"/>
        <v>0.594</v>
      </c>
      <c r="Y587" s="27">
        <v>0.0</v>
      </c>
    </row>
    <row r="588" ht="15.75" customHeight="1">
      <c r="A588" s="27" t="s">
        <v>26</v>
      </c>
      <c r="B588" s="27" t="s">
        <v>10</v>
      </c>
      <c r="C588" s="27" t="s">
        <v>95</v>
      </c>
      <c r="D588" s="27">
        <v>3966.0</v>
      </c>
      <c r="E588" s="27" t="s">
        <v>331</v>
      </c>
      <c r="F588" s="27">
        <v>2.0</v>
      </c>
      <c r="G588" s="27">
        <v>3.06</v>
      </c>
      <c r="H588" s="27">
        <v>0.9</v>
      </c>
      <c r="I588" s="27">
        <v>10.0</v>
      </c>
      <c r="J588" s="27">
        <v>25.0</v>
      </c>
      <c r="K588" s="27">
        <v>12.0</v>
      </c>
      <c r="L588" s="27">
        <v>5.2</v>
      </c>
      <c r="M588" s="27">
        <v>121.3596</v>
      </c>
      <c r="N588" s="27">
        <v>1.33333333333333</v>
      </c>
      <c r="O588" s="27">
        <v>291.26304</v>
      </c>
      <c r="P588" s="96">
        <f t="shared" si="1"/>
        <v>300</v>
      </c>
      <c r="Q588" s="40">
        <f t="shared" si="2"/>
        <v>25</v>
      </c>
      <c r="R588" s="40">
        <f t="shared" si="3"/>
        <v>1.56</v>
      </c>
      <c r="S588" s="97">
        <v>0.0</v>
      </c>
      <c r="T588" s="98">
        <f t="shared" si="4"/>
        <v>1.56</v>
      </c>
      <c r="U588" s="98">
        <f t="shared" si="5"/>
        <v>0.13</v>
      </c>
      <c r="V588" s="98">
        <f t="shared" si="6"/>
        <v>1.56</v>
      </c>
      <c r="W588" s="98">
        <f t="shared" si="7"/>
        <v>1.56</v>
      </c>
      <c r="Y588" s="27">
        <v>7.0</v>
      </c>
    </row>
    <row r="589" ht="15.75" customHeight="1">
      <c r="A589" s="27" t="s">
        <v>26</v>
      </c>
      <c r="B589" s="27" t="s">
        <v>10</v>
      </c>
      <c r="C589" s="27" t="s">
        <v>96</v>
      </c>
      <c r="D589" s="27">
        <v>4564.0</v>
      </c>
      <c r="E589" s="27" t="s">
        <v>332</v>
      </c>
      <c r="F589" s="27">
        <v>2.0</v>
      </c>
      <c r="G589" s="27">
        <v>3.06</v>
      </c>
      <c r="H589" s="27">
        <v>0.95</v>
      </c>
      <c r="I589" s="27">
        <v>1.0</v>
      </c>
      <c r="J589" s="27">
        <v>5.0</v>
      </c>
      <c r="K589" s="27">
        <v>12.0</v>
      </c>
      <c r="L589" s="27">
        <v>17.1</v>
      </c>
      <c r="M589" s="27">
        <v>139.6584</v>
      </c>
      <c r="N589" s="27">
        <v>1.05263157894736</v>
      </c>
      <c r="O589" s="27">
        <v>279.316799999999</v>
      </c>
      <c r="P589" s="96">
        <f t="shared" si="1"/>
        <v>280</v>
      </c>
      <c r="Q589" s="40">
        <f t="shared" si="2"/>
        <v>23.33333333</v>
      </c>
      <c r="R589" s="40">
        <f t="shared" si="3"/>
        <v>4.788</v>
      </c>
      <c r="S589" s="97">
        <v>0.0</v>
      </c>
      <c r="T589" s="98">
        <f t="shared" si="4"/>
        <v>4.788</v>
      </c>
      <c r="U589" s="98">
        <f t="shared" si="5"/>
        <v>0.399</v>
      </c>
      <c r="V589" s="98">
        <f t="shared" si="6"/>
        <v>4.788</v>
      </c>
      <c r="W589" s="98">
        <f t="shared" si="7"/>
        <v>4.788</v>
      </c>
      <c r="Y589" s="27">
        <v>0.0</v>
      </c>
    </row>
    <row r="590" ht="15.75" customHeight="1">
      <c r="A590" s="27" t="s">
        <v>26</v>
      </c>
      <c r="B590" s="27" t="s">
        <v>10</v>
      </c>
      <c r="C590" s="27" t="s">
        <v>97</v>
      </c>
      <c r="D590" s="27">
        <v>8814.0</v>
      </c>
      <c r="E590" s="27" t="s">
        <v>20</v>
      </c>
      <c r="F590" s="27">
        <v>2.0</v>
      </c>
      <c r="G590" s="27">
        <v>3.06</v>
      </c>
      <c r="H590" s="27">
        <v>0.9</v>
      </c>
      <c r="I590" s="27">
        <v>10.0</v>
      </c>
      <c r="J590" s="27">
        <v>25.0</v>
      </c>
      <c r="K590" s="27">
        <v>12.0</v>
      </c>
      <c r="L590" s="27">
        <v>3.0</v>
      </c>
      <c r="M590" s="27">
        <v>269.7084</v>
      </c>
      <c r="N590" s="27">
        <v>1.33333333333333</v>
      </c>
      <c r="O590" s="27">
        <v>647.300159999999</v>
      </c>
      <c r="P590" s="96">
        <f t="shared" si="1"/>
        <v>650</v>
      </c>
      <c r="Q590" s="40">
        <f t="shared" si="2"/>
        <v>54.16666667</v>
      </c>
      <c r="R590" s="40">
        <f t="shared" si="3"/>
        <v>1.95</v>
      </c>
      <c r="S590" s="97">
        <v>0.0</v>
      </c>
      <c r="T590" s="98">
        <f t="shared" si="4"/>
        <v>1.95</v>
      </c>
      <c r="U590" s="98">
        <f t="shared" si="5"/>
        <v>0.1625</v>
      </c>
      <c r="V590" s="98">
        <f t="shared" si="6"/>
        <v>1.95</v>
      </c>
      <c r="W590" s="98">
        <f t="shared" si="7"/>
        <v>1.95</v>
      </c>
      <c r="Y590" s="27">
        <v>0.0</v>
      </c>
    </row>
    <row r="591" ht="15.75" customHeight="1">
      <c r="A591" s="27" t="s">
        <v>26</v>
      </c>
      <c r="B591" s="27" t="s">
        <v>10</v>
      </c>
      <c r="C591" s="27" t="s">
        <v>98</v>
      </c>
      <c r="D591" s="27">
        <v>8933.0</v>
      </c>
      <c r="E591" s="27" t="s">
        <v>333</v>
      </c>
      <c r="F591" s="27">
        <v>4.0</v>
      </c>
      <c r="G591" s="27">
        <v>3.06</v>
      </c>
      <c r="H591" s="27">
        <v>0.97</v>
      </c>
      <c r="I591" s="27">
        <v>10.0</v>
      </c>
      <c r="J591" s="27">
        <v>10.0</v>
      </c>
      <c r="K591" s="27">
        <v>12.0</v>
      </c>
      <c r="L591" s="27">
        <v>1.0</v>
      </c>
      <c r="M591" s="27">
        <v>273.3498</v>
      </c>
      <c r="N591" s="27">
        <v>1.11111111111111</v>
      </c>
      <c r="O591" s="27">
        <v>1178.44136</v>
      </c>
      <c r="P591" s="96">
        <f t="shared" si="1"/>
        <v>1180</v>
      </c>
      <c r="Q591" s="40">
        <f t="shared" si="2"/>
        <v>98.33333333</v>
      </c>
      <c r="R591" s="40">
        <f t="shared" si="3"/>
        <v>1.18</v>
      </c>
      <c r="S591" s="97">
        <v>0.0</v>
      </c>
      <c r="T591" s="98">
        <f t="shared" si="4"/>
        <v>1.18</v>
      </c>
      <c r="U591" s="98">
        <f t="shared" si="5"/>
        <v>0.09833333333</v>
      </c>
      <c r="V591" s="98">
        <f t="shared" si="6"/>
        <v>1.18</v>
      </c>
      <c r="W591" s="98">
        <f t="shared" si="7"/>
        <v>1.18</v>
      </c>
      <c r="Y591" s="27">
        <v>0.0</v>
      </c>
    </row>
    <row r="592" ht="15.75" customHeight="1">
      <c r="A592" s="27" t="s">
        <v>26</v>
      </c>
      <c r="B592" s="27" t="s">
        <v>10</v>
      </c>
      <c r="C592" s="27" t="s">
        <v>99</v>
      </c>
      <c r="D592" s="27">
        <v>6556.0</v>
      </c>
      <c r="E592" s="27" t="s">
        <v>15</v>
      </c>
      <c r="F592" s="27">
        <v>3.0</v>
      </c>
      <c r="G592" s="27">
        <v>3.06</v>
      </c>
      <c r="H592" s="27">
        <v>0.95</v>
      </c>
      <c r="I592" s="27">
        <v>4.0</v>
      </c>
      <c r="J592" s="27">
        <v>5.0</v>
      </c>
      <c r="K592" s="27">
        <v>12.0</v>
      </c>
      <c r="L592" s="27">
        <v>3.0</v>
      </c>
      <c r="M592" s="27">
        <v>200.6136</v>
      </c>
      <c r="N592" s="27">
        <v>1.05263157894736</v>
      </c>
      <c r="O592" s="27">
        <v>601.8408</v>
      </c>
      <c r="P592" s="96">
        <f t="shared" si="1"/>
        <v>604</v>
      </c>
      <c r="Q592" s="40">
        <f t="shared" si="2"/>
        <v>50.33333333</v>
      </c>
      <c r="R592" s="40">
        <f t="shared" si="3"/>
        <v>1.812</v>
      </c>
      <c r="S592" s="97">
        <v>0.0</v>
      </c>
      <c r="T592" s="98">
        <f t="shared" si="4"/>
        <v>1.812</v>
      </c>
      <c r="U592" s="98">
        <f t="shared" si="5"/>
        <v>0.151</v>
      </c>
      <c r="V592" s="98">
        <f t="shared" si="6"/>
        <v>1.812</v>
      </c>
      <c r="W592" s="98">
        <f t="shared" si="7"/>
        <v>1.812</v>
      </c>
      <c r="Y592" s="27">
        <v>0.0</v>
      </c>
    </row>
    <row r="593" ht="15.75" customHeight="1">
      <c r="A593" s="27" t="s">
        <v>26</v>
      </c>
      <c r="B593" s="27" t="s">
        <v>10</v>
      </c>
      <c r="C593" s="27" t="s">
        <v>100</v>
      </c>
      <c r="D593" s="27">
        <v>7840.0</v>
      </c>
      <c r="E593" s="27" t="s">
        <v>334</v>
      </c>
      <c r="F593" s="27">
        <v>1.0</v>
      </c>
      <c r="G593" s="27">
        <v>3.06</v>
      </c>
      <c r="H593" s="27">
        <v>0.9</v>
      </c>
      <c r="I593" s="27">
        <v>10.0</v>
      </c>
      <c r="J593" s="27">
        <v>10.0</v>
      </c>
      <c r="K593" s="27">
        <v>12.0</v>
      </c>
      <c r="L593" s="27">
        <v>3.6</v>
      </c>
      <c r="M593" s="27">
        <v>239.904</v>
      </c>
      <c r="N593" s="27">
        <v>1.11111111111111</v>
      </c>
      <c r="O593" s="27">
        <v>239.904</v>
      </c>
      <c r="P593" s="96">
        <f t="shared" si="1"/>
        <v>240</v>
      </c>
      <c r="Q593" s="40">
        <f t="shared" si="2"/>
        <v>20</v>
      </c>
      <c r="R593" s="40">
        <f t="shared" si="3"/>
        <v>0.864</v>
      </c>
      <c r="S593" s="97">
        <v>0.0</v>
      </c>
      <c r="T593" s="98">
        <f t="shared" si="4"/>
        <v>0.864</v>
      </c>
      <c r="U593" s="98">
        <f t="shared" si="5"/>
        <v>0.072</v>
      </c>
      <c r="V593" s="98">
        <f t="shared" si="6"/>
        <v>0.864</v>
      </c>
      <c r="W593" s="98">
        <f t="shared" si="7"/>
        <v>0.864</v>
      </c>
      <c r="Y593" s="27">
        <v>3.0</v>
      </c>
    </row>
    <row r="594" ht="15.75" customHeight="1">
      <c r="A594" s="27" t="s">
        <v>26</v>
      </c>
      <c r="B594" s="27" t="s">
        <v>22</v>
      </c>
      <c r="C594" s="27" t="s">
        <v>27</v>
      </c>
      <c r="D594" s="27">
        <v>6924.0</v>
      </c>
      <c r="E594" s="27" t="s">
        <v>11</v>
      </c>
      <c r="F594" s="27">
        <v>1.0</v>
      </c>
      <c r="G594" s="27">
        <v>3.08</v>
      </c>
      <c r="H594" s="27">
        <v>0.9</v>
      </c>
      <c r="I594" s="27">
        <v>10.0</v>
      </c>
      <c r="J594" s="27">
        <v>10.0</v>
      </c>
      <c r="K594" s="27">
        <v>12.0</v>
      </c>
      <c r="L594" s="27">
        <v>4.4</v>
      </c>
      <c r="M594" s="27">
        <v>213.2592</v>
      </c>
      <c r="N594" s="27">
        <v>1.11111111111111</v>
      </c>
      <c r="O594" s="27">
        <v>213.2592</v>
      </c>
      <c r="P594" s="96">
        <f t="shared" si="1"/>
        <v>220</v>
      </c>
      <c r="Q594" s="40">
        <f t="shared" si="2"/>
        <v>18.33333333</v>
      </c>
      <c r="R594" s="40">
        <f t="shared" si="3"/>
        <v>0.968</v>
      </c>
      <c r="S594" s="97">
        <v>0.0</v>
      </c>
      <c r="T594" s="98">
        <f t="shared" si="4"/>
        <v>0.968</v>
      </c>
      <c r="U594" s="98">
        <f t="shared" si="5"/>
        <v>0.08066666667</v>
      </c>
      <c r="V594" s="98">
        <f t="shared" si="6"/>
        <v>0.968</v>
      </c>
      <c r="W594" s="98">
        <f t="shared" si="7"/>
        <v>0.968</v>
      </c>
      <c r="Y594" s="27">
        <v>0.0</v>
      </c>
    </row>
    <row r="595" ht="15.75" customHeight="1">
      <c r="A595" s="27" t="s">
        <v>26</v>
      </c>
      <c r="B595" s="27" t="s">
        <v>22</v>
      </c>
      <c r="C595" s="27" t="s">
        <v>28</v>
      </c>
      <c r="D595" s="27">
        <v>16899.0</v>
      </c>
      <c r="E595" s="27" t="s">
        <v>21</v>
      </c>
      <c r="F595" s="27">
        <v>2.0</v>
      </c>
      <c r="G595" s="27">
        <v>1.26</v>
      </c>
      <c r="H595" s="27">
        <v>0.9</v>
      </c>
      <c r="I595" s="27">
        <v>1.0</v>
      </c>
      <c r="J595" s="27">
        <v>5.0</v>
      </c>
      <c r="K595" s="27">
        <v>12.0</v>
      </c>
      <c r="L595" s="27">
        <v>15.0</v>
      </c>
      <c r="M595" s="27">
        <v>212.9274</v>
      </c>
      <c r="N595" s="27">
        <v>1.05263157894736</v>
      </c>
      <c r="O595" s="27">
        <v>403.441389473684</v>
      </c>
      <c r="P595" s="96">
        <f t="shared" si="1"/>
        <v>404</v>
      </c>
      <c r="Q595" s="40">
        <f t="shared" si="2"/>
        <v>33.66666667</v>
      </c>
      <c r="R595" s="40">
        <f t="shared" si="3"/>
        <v>6.06</v>
      </c>
      <c r="S595" s="97">
        <v>0.0</v>
      </c>
      <c r="T595" s="98">
        <f t="shared" si="4"/>
        <v>6.06</v>
      </c>
      <c r="U595" s="98">
        <f t="shared" si="5"/>
        <v>0.505</v>
      </c>
      <c r="V595" s="98">
        <f t="shared" si="6"/>
        <v>6.06</v>
      </c>
      <c r="W595" s="98">
        <f t="shared" si="7"/>
        <v>6.06</v>
      </c>
      <c r="Y595" s="27">
        <v>0.0</v>
      </c>
    </row>
    <row r="596" ht="15.75" customHeight="1">
      <c r="A596" s="27" t="s">
        <v>26</v>
      </c>
      <c r="B596" s="27" t="s">
        <v>22</v>
      </c>
      <c r="C596" s="27" t="s">
        <v>29</v>
      </c>
      <c r="D596" s="27">
        <v>4158.0</v>
      </c>
      <c r="E596" s="27" t="s">
        <v>12</v>
      </c>
      <c r="F596" s="27">
        <v>1.0</v>
      </c>
      <c r="G596" s="27">
        <v>3.08</v>
      </c>
      <c r="H596" s="27">
        <v>1.0</v>
      </c>
      <c r="I596" s="27">
        <v>20.0</v>
      </c>
      <c r="J596" s="27">
        <v>50.0</v>
      </c>
      <c r="K596" s="27">
        <v>12.0</v>
      </c>
      <c r="L596" s="27">
        <v>1.2</v>
      </c>
      <c r="M596" s="27">
        <v>128.0664</v>
      </c>
      <c r="N596" s="27">
        <v>2.0</v>
      </c>
      <c r="O596" s="27">
        <v>256.1328</v>
      </c>
      <c r="P596" s="96">
        <f t="shared" si="1"/>
        <v>260</v>
      </c>
      <c r="Q596" s="40">
        <f t="shared" si="2"/>
        <v>21.66666667</v>
      </c>
      <c r="R596" s="40">
        <f t="shared" si="3"/>
        <v>0.312</v>
      </c>
      <c r="S596" s="97">
        <v>0.0</v>
      </c>
      <c r="T596" s="98">
        <f t="shared" si="4"/>
        <v>0.312</v>
      </c>
      <c r="U596" s="98">
        <f t="shared" si="5"/>
        <v>0.026</v>
      </c>
      <c r="V596" s="98">
        <f t="shared" si="6"/>
        <v>0.312</v>
      </c>
      <c r="W596" s="98">
        <f t="shared" si="7"/>
        <v>0.312</v>
      </c>
      <c r="Y596" s="27">
        <v>0.7</v>
      </c>
    </row>
    <row r="597" ht="15.75" customHeight="1">
      <c r="A597" s="27" t="s">
        <v>26</v>
      </c>
      <c r="B597" s="27" t="s">
        <v>22</v>
      </c>
      <c r="C597" s="27" t="s">
        <v>30</v>
      </c>
      <c r="D597" s="27">
        <v>8949.0</v>
      </c>
      <c r="E597" s="27" t="s">
        <v>14</v>
      </c>
      <c r="F597" s="27">
        <v>3.0</v>
      </c>
      <c r="G597" s="27">
        <v>3.06</v>
      </c>
      <c r="H597" s="27">
        <v>0.95</v>
      </c>
      <c r="I597" s="27">
        <v>10.0</v>
      </c>
      <c r="J597" s="27">
        <v>10.0</v>
      </c>
      <c r="K597" s="27">
        <v>12.0</v>
      </c>
      <c r="L597" s="27">
        <v>7.8</v>
      </c>
      <c r="M597" s="27">
        <v>273.8394</v>
      </c>
      <c r="N597" s="27">
        <v>1.11111111111111</v>
      </c>
      <c r="O597" s="27">
        <v>867.1581</v>
      </c>
      <c r="P597" s="96">
        <f t="shared" si="1"/>
        <v>870</v>
      </c>
      <c r="Q597" s="40">
        <f t="shared" si="2"/>
        <v>72.5</v>
      </c>
      <c r="R597" s="40">
        <f t="shared" si="3"/>
        <v>6.786</v>
      </c>
      <c r="S597" s="97">
        <v>0.0</v>
      </c>
      <c r="T597" s="98">
        <f t="shared" si="4"/>
        <v>6.786</v>
      </c>
      <c r="U597" s="98">
        <f t="shared" si="5"/>
        <v>0.5655</v>
      </c>
      <c r="V597" s="98">
        <f t="shared" si="6"/>
        <v>6.786</v>
      </c>
      <c r="W597" s="98">
        <f t="shared" si="7"/>
        <v>6.786</v>
      </c>
      <c r="Y597" s="27">
        <v>0.0</v>
      </c>
    </row>
    <row r="598" ht="15.75" customHeight="1">
      <c r="A598" s="27" t="s">
        <v>26</v>
      </c>
      <c r="B598" s="27" t="s">
        <v>22</v>
      </c>
      <c r="C598" s="27" t="s">
        <v>31</v>
      </c>
      <c r="D598" s="27">
        <v>1831.0</v>
      </c>
      <c r="E598" s="27" t="s">
        <v>330</v>
      </c>
      <c r="F598" s="27">
        <v>1.0</v>
      </c>
      <c r="G598" s="27">
        <v>3.06</v>
      </c>
      <c r="H598" s="27">
        <v>0.95</v>
      </c>
      <c r="I598" s="27">
        <v>5.0</v>
      </c>
      <c r="J598" s="27">
        <v>5.0</v>
      </c>
      <c r="K598" s="27">
        <v>12.0</v>
      </c>
      <c r="L598" s="27">
        <v>4.4</v>
      </c>
      <c r="M598" s="27">
        <v>56.0286</v>
      </c>
      <c r="N598" s="27">
        <v>1.05263157894736</v>
      </c>
      <c r="O598" s="27">
        <v>56.0285999999999</v>
      </c>
      <c r="P598" s="96">
        <f t="shared" si="1"/>
        <v>60</v>
      </c>
      <c r="Q598" s="40">
        <f t="shared" si="2"/>
        <v>5</v>
      </c>
      <c r="R598" s="40">
        <f t="shared" si="3"/>
        <v>0.264</v>
      </c>
      <c r="S598" s="97">
        <v>0.0</v>
      </c>
      <c r="T598" s="98">
        <f t="shared" si="4"/>
        <v>0.264</v>
      </c>
      <c r="U598" s="98">
        <f t="shared" si="5"/>
        <v>0.022</v>
      </c>
      <c r="V598" s="98">
        <f t="shared" si="6"/>
        <v>0.264</v>
      </c>
      <c r="W598" s="98">
        <f t="shared" si="7"/>
        <v>0.264</v>
      </c>
      <c r="Y598" s="27">
        <v>0.0</v>
      </c>
    </row>
    <row r="599" ht="15.75" customHeight="1">
      <c r="A599" s="27" t="s">
        <v>26</v>
      </c>
      <c r="B599" s="27" t="s">
        <v>22</v>
      </c>
      <c r="C599" s="27" t="s">
        <v>32</v>
      </c>
      <c r="D599" s="27">
        <v>4743.0</v>
      </c>
      <c r="E599" s="27" t="s">
        <v>331</v>
      </c>
      <c r="F599" s="27">
        <v>2.0</v>
      </c>
      <c r="G599" s="27">
        <v>3.06</v>
      </c>
      <c r="H599" s="27">
        <v>0.9</v>
      </c>
      <c r="I599" s="27">
        <v>10.0</v>
      </c>
      <c r="J599" s="27">
        <v>25.0</v>
      </c>
      <c r="K599" s="27">
        <v>12.0</v>
      </c>
      <c r="L599" s="27">
        <v>5.2</v>
      </c>
      <c r="M599" s="27">
        <v>145.1358</v>
      </c>
      <c r="N599" s="27">
        <v>1.33333333333333</v>
      </c>
      <c r="O599" s="27">
        <v>348.325919999999</v>
      </c>
      <c r="P599" s="96">
        <f t="shared" si="1"/>
        <v>350</v>
      </c>
      <c r="Q599" s="40">
        <f t="shared" si="2"/>
        <v>29.16666667</v>
      </c>
      <c r="R599" s="40">
        <f t="shared" si="3"/>
        <v>1.82</v>
      </c>
      <c r="S599" s="97">
        <v>0.0</v>
      </c>
      <c r="T599" s="98">
        <f t="shared" si="4"/>
        <v>1.82</v>
      </c>
      <c r="U599" s="98">
        <f t="shared" si="5"/>
        <v>0.1516666667</v>
      </c>
      <c r="V599" s="98">
        <f t="shared" si="6"/>
        <v>1.82</v>
      </c>
      <c r="W599" s="98">
        <f t="shared" si="7"/>
        <v>1.82</v>
      </c>
      <c r="Y599" s="27">
        <v>7.0</v>
      </c>
    </row>
    <row r="600" ht="15.75" customHeight="1">
      <c r="A600" s="27" t="s">
        <v>26</v>
      </c>
      <c r="B600" s="27" t="s">
        <v>22</v>
      </c>
      <c r="C600" s="27" t="s">
        <v>33</v>
      </c>
      <c r="D600" s="27">
        <v>3357.0</v>
      </c>
      <c r="E600" s="27" t="s">
        <v>332</v>
      </c>
      <c r="F600" s="27">
        <v>2.0</v>
      </c>
      <c r="G600" s="27">
        <v>3.06</v>
      </c>
      <c r="H600" s="27">
        <v>0.95</v>
      </c>
      <c r="I600" s="27">
        <v>1.0</v>
      </c>
      <c r="J600" s="27">
        <v>5.0</v>
      </c>
      <c r="K600" s="27">
        <v>12.0</v>
      </c>
      <c r="L600" s="27">
        <v>17.1</v>
      </c>
      <c r="M600" s="27">
        <v>102.7242</v>
      </c>
      <c r="N600" s="27">
        <v>1.05263157894736</v>
      </c>
      <c r="O600" s="27">
        <v>205.448399999999</v>
      </c>
      <c r="P600" s="96">
        <f t="shared" si="1"/>
        <v>206</v>
      </c>
      <c r="Q600" s="40">
        <f t="shared" si="2"/>
        <v>17.16666667</v>
      </c>
      <c r="R600" s="40">
        <f t="shared" si="3"/>
        <v>3.5226</v>
      </c>
      <c r="S600" s="97">
        <v>0.0</v>
      </c>
      <c r="T600" s="98">
        <f t="shared" si="4"/>
        <v>3.5226</v>
      </c>
      <c r="U600" s="98">
        <f t="shared" si="5"/>
        <v>0.29355</v>
      </c>
      <c r="V600" s="98">
        <f t="shared" si="6"/>
        <v>3.5226</v>
      </c>
      <c r="W600" s="98">
        <f t="shared" si="7"/>
        <v>3.5226</v>
      </c>
      <c r="Y600" s="27">
        <v>0.0</v>
      </c>
    </row>
    <row r="601" ht="15.75" customHeight="1">
      <c r="A601" s="27" t="s">
        <v>26</v>
      </c>
      <c r="B601" s="27" t="s">
        <v>22</v>
      </c>
      <c r="C601" s="27" t="s">
        <v>34</v>
      </c>
      <c r="D601" s="27">
        <v>2976.0</v>
      </c>
      <c r="E601" s="27" t="s">
        <v>20</v>
      </c>
      <c r="F601" s="27">
        <v>2.0</v>
      </c>
      <c r="G601" s="27">
        <v>3.06</v>
      </c>
      <c r="H601" s="27">
        <v>0.9</v>
      </c>
      <c r="I601" s="27">
        <v>10.0</v>
      </c>
      <c r="J601" s="27">
        <v>25.0</v>
      </c>
      <c r="K601" s="27">
        <v>12.0</v>
      </c>
      <c r="L601" s="27">
        <v>3.0</v>
      </c>
      <c r="M601" s="27">
        <v>91.0655999999999</v>
      </c>
      <c r="N601" s="27">
        <v>1.33333333333333</v>
      </c>
      <c r="O601" s="27">
        <v>218.557439999999</v>
      </c>
      <c r="P601" s="96">
        <f t="shared" si="1"/>
        <v>220</v>
      </c>
      <c r="Q601" s="40">
        <f t="shared" si="2"/>
        <v>18.33333333</v>
      </c>
      <c r="R601" s="40">
        <f t="shared" si="3"/>
        <v>0.66</v>
      </c>
      <c r="S601" s="97">
        <v>0.0</v>
      </c>
      <c r="T601" s="98">
        <f t="shared" si="4"/>
        <v>0.66</v>
      </c>
      <c r="U601" s="98">
        <f t="shared" si="5"/>
        <v>0.055</v>
      </c>
      <c r="V601" s="98">
        <f t="shared" si="6"/>
        <v>0.66</v>
      </c>
      <c r="W601" s="98">
        <f t="shared" si="7"/>
        <v>0.66</v>
      </c>
      <c r="Y601" s="27">
        <v>0.0</v>
      </c>
    </row>
    <row r="602" ht="15.75" customHeight="1">
      <c r="A602" s="27" t="s">
        <v>26</v>
      </c>
      <c r="B602" s="27" t="s">
        <v>22</v>
      </c>
      <c r="C602" s="27" t="s">
        <v>35</v>
      </c>
      <c r="D602" s="27">
        <v>2683.0</v>
      </c>
      <c r="E602" s="27" t="s">
        <v>333</v>
      </c>
      <c r="F602" s="27">
        <v>4.0</v>
      </c>
      <c r="G602" s="27">
        <v>3.06</v>
      </c>
      <c r="H602" s="27">
        <v>0.97</v>
      </c>
      <c r="I602" s="27">
        <v>10.0</v>
      </c>
      <c r="J602" s="27">
        <v>10.0</v>
      </c>
      <c r="K602" s="27">
        <v>12.0</v>
      </c>
      <c r="L602" s="27">
        <v>1.0</v>
      </c>
      <c r="M602" s="27">
        <v>82.0998</v>
      </c>
      <c r="N602" s="27">
        <v>1.11111111111111</v>
      </c>
      <c r="O602" s="27">
        <v>353.94136</v>
      </c>
      <c r="P602" s="96">
        <f t="shared" si="1"/>
        <v>360</v>
      </c>
      <c r="Q602" s="40">
        <f t="shared" si="2"/>
        <v>30</v>
      </c>
      <c r="R602" s="40">
        <f t="shared" si="3"/>
        <v>0.36</v>
      </c>
      <c r="S602" s="97">
        <v>0.0</v>
      </c>
      <c r="T602" s="98">
        <f t="shared" si="4"/>
        <v>0.36</v>
      </c>
      <c r="U602" s="98">
        <f t="shared" si="5"/>
        <v>0.03</v>
      </c>
      <c r="V602" s="98">
        <f t="shared" si="6"/>
        <v>0.36</v>
      </c>
      <c r="W602" s="98">
        <f t="shared" si="7"/>
        <v>0.36</v>
      </c>
      <c r="Y602" s="27">
        <v>0.0</v>
      </c>
    </row>
    <row r="603" ht="15.75" customHeight="1">
      <c r="A603" s="27" t="s">
        <v>26</v>
      </c>
      <c r="B603" s="27" t="s">
        <v>22</v>
      </c>
      <c r="C603" s="27" t="s">
        <v>36</v>
      </c>
      <c r="D603" s="27">
        <v>5466.0</v>
      </c>
      <c r="E603" s="27" t="s">
        <v>15</v>
      </c>
      <c r="F603" s="27">
        <v>3.0</v>
      </c>
      <c r="G603" s="27">
        <v>3.06</v>
      </c>
      <c r="H603" s="27">
        <v>0.95</v>
      </c>
      <c r="I603" s="27">
        <v>4.0</v>
      </c>
      <c r="J603" s="27">
        <v>5.0</v>
      </c>
      <c r="K603" s="27">
        <v>12.0</v>
      </c>
      <c r="L603" s="27">
        <v>3.0</v>
      </c>
      <c r="M603" s="27">
        <v>167.259599999999</v>
      </c>
      <c r="N603" s="27">
        <v>1.05263157894736</v>
      </c>
      <c r="O603" s="27">
        <v>501.778799999999</v>
      </c>
      <c r="P603" s="96">
        <f t="shared" si="1"/>
        <v>504</v>
      </c>
      <c r="Q603" s="40">
        <f t="shared" si="2"/>
        <v>42</v>
      </c>
      <c r="R603" s="40">
        <f t="shared" si="3"/>
        <v>1.512</v>
      </c>
      <c r="S603" s="97">
        <v>0.0</v>
      </c>
      <c r="T603" s="98">
        <f t="shared" si="4"/>
        <v>1.512</v>
      </c>
      <c r="U603" s="98">
        <f t="shared" si="5"/>
        <v>0.126</v>
      </c>
      <c r="V603" s="98">
        <f t="shared" si="6"/>
        <v>1.512</v>
      </c>
      <c r="W603" s="98">
        <f t="shared" si="7"/>
        <v>1.512</v>
      </c>
      <c r="Y603" s="27">
        <v>0.0</v>
      </c>
    </row>
    <row r="604" ht="15.75" customHeight="1">
      <c r="A604" s="27" t="s">
        <v>26</v>
      </c>
      <c r="B604" s="27" t="s">
        <v>22</v>
      </c>
      <c r="C604" s="27" t="s">
        <v>37</v>
      </c>
      <c r="D604" s="27">
        <v>7217.0</v>
      </c>
      <c r="E604" s="27" t="s">
        <v>334</v>
      </c>
      <c r="F604" s="27">
        <v>1.0</v>
      </c>
      <c r="G604" s="27">
        <v>3.06</v>
      </c>
      <c r="H604" s="27">
        <v>0.9</v>
      </c>
      <c r="I604" s="27">
        <v>10.0</v>
      </c>
      <c r="J604" s="27">
        <v>10.0</v>
      </c>
      <c r="K604" s="27">
        <v>12.0</v>
      </c>
      <c r="L604" s="27">
        <v>3.6</v>
      </c>
      <c r="M604" s="27">
        <v>220.8402</v>
      </c>
      <c r="N604" s="27">
        <v>1.11111111111111</v>
      </c>
      <c r="O604" s="27">
        <v>220.8402</v>
      </c>
      <c r="P604" s="96">
        <f t="shared" si="1"/>
        <v>230</v>
      </c>
      <c r="Q604" s="40">
        <f t="shared" si="2"/>
        <v>19.16666667</v>
      </c>
      <c r="R604" s="40">
        <f t="shared" si="3"/>
        <v>0.828</v>
      </c>
      <c r="S604" s="97">
        <v>0.0</v>
      </c>
      <c r="T604" s="98">
        <f t="shared" si="4"/>
        <v>0.828</v>
      </c>
      <c r="U604" s="98">
        <f t="shared" si="5"/>
        <v>0.069</v>
      </c>
      <c r="V604" s="98">
        <f t="shared" si="6"/>
        <v>0.828</v>
      </c>
      <c r="W604" s="98">
        <f t="shared" si="7"/>
        <v>0.828</v>
      </c>
      <c r="Y604" s="27">
        <v>3.0</v>
      </c>
    </row>
    <row r="605" ht="15.75" customHeight="1">
      <c r="A605" s="27" t="s">
        <v>26</v>
      </c>
      <c r="B605" s="27" t="s">
        <v>22</v>
      </c>
      <c r="C605" s="27" t="s">
        <v>38</v>
      </c>
      <c r="D605" s="27">
        <v>5021.0</v>
      </c>
      <c r="E605" s="27" t="s">
        <v>11</v>
      </c>
      <c r="F605" s="27">
        <v>1.0</v>
      </c>
      <c r="G605" s="27">
        <v>3.08</v>
      </c>
      <c r="H605" s="27">
        <v>0.9</v>
      </c>
      <c r="I605" s="27">
        <v>10.0</v>
      </c>
      <c r="J605" s="27">
        <v>10.0</v>
      </c>
      <c r="K605" s="27">
        <v>12.0</v>
      </c>
      <c r="L605" s="27">
        <v>4.4</v>
      </c>
      <c r="M605" s="27">
        <v>154.6468</v>
      </c>
      <c r="N605" s="27">
        <v>1.11111111111111</v>
      </c>
      <c r="O605" s="27">
        <v>154.6468</v>
      </c>
      <c r="P605" s="96">
        <f t="shared" si="1"/>
        <v>160</v>
      </c>
      <c r="Q605" s="40">
        <f t="shared" si="2"/>
        <v>13.33333333</v>
      </c>
      <c r="R605" s="40">
        <f t="shared" si="3"/>
        <v>0.704</v>
      </c>
      <c r="S605" s="97">
        <v>0.0</v>
      </c>
      <c r="T605" s="98">
        <f t="shared" si="4"/>
        <v>0.704</v>
      </c>
      <c r="U605" s="98">
        <f t="shared" si="5"/>
        <v>0.05866666667</v>
      </c>
      <c r="V605" s="98">
        <f t="shared" si="6"/>
        <v>0.704</v>
      </c>
      <c r="W605" s="98">
        <f t="shared" si="7"/>
        <v>0.704</v>
      </c>
      <c r="Y605" s="27">
        <v>0.0</v>
      </c>
    </row>
    <row r="606" ht="15.75" customHeight="1">
      <c r="A606" s="27" t="s">
        <v>26</v>
      </c>
      <c r="B606" s="27" t="s">
        <v>22</v>
      </c>
      <c r="C606" s="27" t="s">
        <v>39</v>
      </c>
      <c r="D606" s="27">
        <v>8169.0</v>
      </c>
      <c r="E606" s="27" t="s">
        <v>21</v>
      </c>
      <c r="F606" s="27">
        <v>2.0</v>
      </c>
      <c r="G606" s="27">
        <v>1.26</v>
      </c>
      <c r="H606" s="27">
        <v>0.9</v>
      </c>
      <c r="I606" s="27">
        <v>1.0</v>
      </c>
      <c r="J606" s="27">
        <v>5.0</v>
      </c>
      <c r="K606" s="27">
        <v>12.0</v>
      </c>
      <c r="L606" s="27">
        <v>15.0</v>
      </c>
      <c r="M606" s="27">
        <v>102.9294</v>
      </c>
      <c r="N606" s="27">
        <v>1.05263157894736</v>
      </c>
      <c r="O606" s="27">
        <v>195.024126315789</v>
      </c>
      <c r="P606" s="96">
        <f t="shared" si="1"/>
        <v>196</v>
      </c>
      <c r="Q606" s="40">
        <f t="shared" si="2"/>
        <v>16.33333333</v>
      </c>
      <c r="R606" s="40">
        <f t="shared" si="3"/>
        <v>2.94</v>
      </c>
      <c r="S606" s="97">
        <v>0.0</v>
      </c>
      <c r="T606" s="98">
        <f t="shared" si="4"/>
        <v>2.94</v>
      </c>
      <c r="U606" s="98">
        <f t="shared" si="5"/>
        <v>0.245</v>
      </c>
      <c r="V606" s="98">
        <f t="shared" si="6"/>
        <v>2.94</v>
      </c>
      <c r="W606" s="98">
        <f t="shared" si="7"/>
        <v>2.94</v>
      </c>
      <c r="Y606" s="27">
        <v>0.0</v>
      </c>
    </row>
    <row r="607" ht="15.75" customHeight="1">
      <c r="A607" s="27" t="s">
        <v>26</v>
      </c>
      <c r="B607" s="27" t="s">
        <v>22</v>
      </c>
      <c r="C607" s="27" t="s">
        <v>40</v>
      </c>
      <c r="D607" s="27">
        <v>3826.0</v>
      </c>
      <c r="E607" s="27" t="s">
        <v>12</v>
      </c>
      <c r="F607" s="27">
        <v>1.0</v>
      </c>
      <c r="G607" s="27">
        <v>3.08</v>
      </c>
      <c r="H607" s="27">
        <v>1.0</v>
      </c>
      <c r="I607" s="27">
        <v>20.0</v>
      </c>
      <c r="J607" s="27">
        <v>50.0</v>
      </c>
      <c r="K607" s="27">
        <v>12.0</v>
      </c>
      <c r="L607" s="27">
        <v>1.2</v>
      </c>
      <c r="M607" s="27">
        <v>117.8408</v>
      </c>
      <c r="N607" s="27">
        <v>2.0</v>
      </c>
      <c r="O607" s="27">
        <v>235.6816</v>
      </c>
      <c r="P607" s="96">
        <f t="shared" si="1"/>
        <v>240</v>
      </c>
      <c r="Q607" s="40">
        <f t="shared" si="2"/>
        <v>20</v>
      </c>
      <c r="R607" s="40">
        <f t="shared" si="3"/>
        <v>0.288</v>
      </c>
      <c r="S607" s="97">
        <v>0.0</v>
      </c>
      <c r="T607" s="98">
        <f t="shared" si="4"/>
        <v>0.288</v>
      </c>
      <c r="U607" s="98">
        <f t="shared" si="5"/>
        <v>0.024</v>
      </c>
      <c r="V607" s="98">
        <f t="shared" si="6"/>
        <v>0.288</v>
      </c>
      <c r="W607" s="98">
        <f t="shared" si="7"/>
        <v>0.288</v>
      </c>
      <c r="Y607" s="27">
        <v>0.7</v>
      </c>
    </row>
    <row r="608" ht="15.75" customHeight="1">
      <c r="A608" s="27" t="s">
        <v>26</v>
      </c>
      <c r="B608" s="27" t="s">
        <v>22</v>
      </c>
      <c r="C608" s="27" t="s">
        <v>41</v>
      </c>
      <c r="D608" s="27">
        <v>7614.0</v>
      </c>
      <c r="E608" s="27" t="s">
        <v>14</v>
      </c>
      <c r="F608" s="27">
        <v>3.0</v>
      </c>
      <c r="G608" s="27">
        <v>3.06</v>
      </c>
      <c r="H608" s="27">
        <v>0.95</v>
      </c>
      <c r="I608" s="27">
        <v>10.0</v>
      </c>
      <c r="J608" s="27">
        <v>10.0</v>
      </c>
      <c r="K608" s="27">
        <v>12.0</v>
      </c>
      <c r="L608" s="27">
        <v>7.8</v>
      </c>
      <c r="M608" s="27">
        <v>232.9884</v>
      </c>
      <c r="N608" s="27">
        <v>1.11111111111111</v>
      </c>
      <c r="O608" s="27">
        <v>737.7966</v>
      </c>
      <c r="P608" s="96">
        <f t="shared" si="1"/>
        <v>740</v>
      </c>
      <c r="Q608" s="40">
        <f t="shared" si="2"/>
        <v>61.66666667</v>
      </c>
      <c r="R608" s="40">
        <f t="shared" si="3"/>
        <v>5.772</v>
      </c>
      <c r="S608" s="97">
        <v>0.0</v>
      </c>
      <c r="T608" s="98">
        <f t="shared" si="4"/>
        <v>5.772</v>
      </c>
      <c r="U608" s="98">
        <f t="shared" si="5"/>
        <v>0.481</v>
      </c>
      <c r="V608" s="98">
        <f t="shared" si="6"/>
        <v>5.772</v>
      </c>
      <c r="W608" s="98">
        <f t="shared" si="7"/>
        <v>5.772</v>
      </c>
      <c r="Y608" s="27">
        <v>0.0</v>
      </c>
    </row>
    <row r="609" ht="15.75" customHeight="1">
      <c r="A609" s="27" t="s">
        <v>26</v>
      </c>
      <c r="B609" s="27" t="s">
        <v>22</v>
      </c>
      <c r="C609" s="27" t="s">
        <v>42</v>
      </c>
      <c r="D609" s="27">
        <v>2615.0</v>
      </c>
      <c r="E609" s="27" t="s">
        <v>330</v>
      </c>
      <c r="F609" s="27">
        <v>1.0</v>
      </c>
      <c r="G609" s="27">
        <v>3.06</v>
      </c>
      <c r="H609" s="27">
        <v>0.95</v>
      </c>
      <c r="I609" s="27">
        <v>5.0</v>
      </c>
      <c r="J609" s="27">
        <v>5.0</v>
      </c>
      <c r="K609" s="27">
        <v>12.0</v>
      </c>
      <c r="L609" s="27">
        <v>4.4</v>
      </c>
      <c r="M609" s="27">
        <v>80.019</v>
      </c>
      <c r="N609" s="27">
        <v>1.05263157894736</v>
      </c>
      <c r="O609" s="27">
        <v>80.0189999999999</v>
      </c>
      <c r="P609" s="96">
        <f t="shared" si="1"/>
        <v>85</v>
      </c>
      <c r="Q609" s="40">
        <f t="shared" si="2"/>
        <v>7.083333333</v>
      </c>
      <c r="R609" s="40">
        <f t="shared" si="3"/>
        <v>0.374</v>
      </c>
      <c r="S609" s="97">
        <v>0.0</v>
      </c>
      <c r="T609" s="98">
        <f t="shared" si="4"/>
        <v>0.374</v>
      </c>
      <c r="U609" s="98">
        <f t="shared" si="5"/>
        <v>0.03116666667</v>
      </c>
      <c r="V609" s="98">
        <f t="shared" si="6"/>
        <v>0.374</v>
      </c>
      <c r="W609" s="98">
        <f t="shared" si="7"/>
        <v>0.374</v>
      </c>
      <c r="Y609" s="27">
        <v>0.0</v>
      </c>
    </row>
    <row r="610" ht="15.75" customHeight="1">
      <c r="A610" s="27" t="s">
        <v>26</v>
      </c>
      <c r="B610" s="27" t="s">
        <v>22</v>
      </c>
      <c r="C610" s="27" t="s">
        <v>43</v>
      </c>
      <c r="D610" s="27">
        <v>11536.0</v>
      </c>
      <c r="E610" s="27" t="s">
        <v>331</v>
      </c>
      <c r="F610" s="27">
        <v>2.0</v>
      </c>
      <c r="G610" s="27">
        <v>3.06</v>
      </c>
      <c r="H610" s="27">
        <v>0.9</v>
      </c>
      <c r="I610" s="27">
        <v>10.0</v>
      </c>
      <c r="J610" s="27">
        <v>25.0</v>
      </c>
      <c r="K610" s="27">
        <v>12.0</v>
      </c>
      <c r="L610" s="27">
        <v>5.2</v>
      </c>
      <c r="M610" s="27">
        <v>353.0016</v>
      </c>
      <c r="N610" s="27">
        <v>1.33333333333333</v>
      </c>
      <c r="O610" s="27">
        <v>847.20384</v>
      </c>
      <c r="P610" s="96">
        <f t="shared" si="1"/>
        <v>850</v>
      </c>
      <c r="Q610" s="40">
        <f t="shared" si="2"/>
        <v>70.83333333</v>
      </c>
      <c r="R610" s="40">
        <f t="shared" si="3"/>
        <v>4.42</v>
      </c>
      <c r="S610" s="97">
        <v>0.0</v>
      </c>
      <c r="T610" s="98">
        <f t="shared" si="4"/>
        <v>4.42</v>
      </c>
      <c r="U610" s="98">
        <f t="shared" si="5"/>
        <v>0.3683333333</v>
      </c>
      <c r="V610" s="98">
        <f t="shared" si="6"/>
        <v>4.42</v>
      </c>
      <c r="W610" s="98">
        <f t="shared" si="7"/>
        <v>4.42</v>
      </c>
      <c r="Y610" s="27">
        <v>7.0</v>
      </c>
    </row>
    <row r="611" ht="15.75" customHeight="1">
      <c r="A611" s="27" t="s">
        <v>26</v>
      </c>
      <c r="B611" s="27" t="s">
        <v>22</v>
      </c>
      <c r="C611" s="27" t="s">
        <v>44</v>
      </c>
      <c r="D611" s="27">
        <v>1806.0</v>
      </c>
      <c r="E611" s="27" t="s">
        <v>332</v>
      </c>
      <c r="F611" s="27">
        <v>2.0</v>
      </c>
      <c r="G611" s="27">
        <v>3.06</v>
      </c>
      <c r="H611" s="27">
        <v>0.95</v>
      </c>
      <c r="I611" s="27">
        <v>1.0</v>
      </c>
      <c r="J611" s="27">
        <v>5.0</v>
      </c>
      <c r="K611" s="27">
        <v>12.0</v>
      </c>
      <c r="L611" s="27">
        <v>17.1</v>
      </c>
      <c r="M611" s="27">
        <v>55.2636</v>
      </c>
      <c r="N611" s="27">
        <v>1.05263157894736</v>
      </c>
      <c r="O611" s="27">
        <v>110.527199999999</v>
      </c>
      <c r="P611" s="96">
        <f t="shared" si="1"/>
        <v>111</v>
      </c>
      <c r="Q611" s="40">
        <f t="shared" si="2"/>
        <v>9.25</v>
      </c>
      <c r="R611" s="40">
        <f t="shared" si="3"/>
        <v>1.8981</v>
      </c>
      <c r="S611" s="97">
        <v>0.0</v>
      </c>
      <c r="T611" s="98">
        <f t="shared" si="4"/>
        <v>1.8981</v>
      </c>
      <c r="U611" s="98">
        <f t="shared" si="5"/>
        <v>0.158175</v>
      </c>
      <c r="V611" s="98">
        <f t="shared" si="6"/>
        <v>1.8981</v>
      </c>
      <c r="W611" s="98">
        <f t="shared" si="7"/>
        <v>1.8981</v>
      </c>
      <c r="Y611" s="27">
        <v>0.0</v>
      </c>
    </row>
    <row r="612" ht="15.75" customHeight="1">
      <c r="A612" s="27" t="s">
        <v>26</v>
      </c>
      <c r="B612" s="27" t="s">
        <v>22</v>
      </c>
      <c r="C612" s="27" t="s">
        <v>45</v>
      </c>
      <c r="D612" s="27">
        <v>9438.0</v>
      </c>
      <c r="E612" s="27" t="s">
        <v>20</v>
      </c>
      <c r="F612" s="27">
        <v>2.0</v>
      </c>
      <c r="G612" s="27">
        <v>3.06</v>
      </c>
      <c r="H612" s="27">
        <v>0.9</v>
      </c>
      <c r="I612" s="27">
        <v>10.0</v>
      </c>
      <c r="J612" s="27">
        <v>25.0</v>
      </c>
      <c r="K612" s="27">
        <v>12.0</v>
      </c>
      <c r="L612" s="27">
        <v>3.0</v>
      </c>
      <c r="M612" s="27">
        <v>288.8028</v>
      </c>
      <c r="N612" s="27">
        <v>1.33333333333333</v>
      </c>
      <c r="O612" s="27">
        <v>693.12672</v>
      </c>
      <c r="P612" s="96">
        <f t="shared" si="1"/>
        <v>700</v>
      </c>
      <c r="Q612" s="40">
        <f t="shared" si="2"/>
        <v>58.33333333</v>
      </c>
      <c r="R612" s="40">
        <f t="shared" si="3"/>
        <v>2.1</v>
      </c>
      <c r="S612" s="97">
        <v>0.0</v>
      </c>
      <c r="T612" s="98">
        <f t="shared" si="4"/>
        <v>2.1</v>
      </c>
      <c r="U612" s="98">
        <f t="shared" si="5"/>
        <v>0.175</v>
      </c>
      <c r="V612" s="98">
        <f t="shared" si="6"/>
        <v>2.1</v>
      </c>
      <c r="W612" s="98">
        <f t="shared" si="7"/>
        <v>2.1</v>
      </c>
      <c r="Y612" s="27">
        <v>0.0</v>
      </c>
    </row>
    <row r="613" ht="15.75" customHeight="1">
      <c r="A613" s="27" t="s">
        <v>26</v>
      </c>
      <c r="B613" s="27" t="s">
        <v>22</v>
      </c>
      <c r="C613" s="27" t="s">
        <v>46</v>
      </c>
      <c r="D613" s="27">
        <v>2627.0</v>
      </c>
      <c r="E613" s="27" t="s">
        <v>333</v>
      </c>
      <c r="F613" s="27">
        <v>4.0</v>
      </c>
      <c r="G613" s="27">
        <v>3.06</v>
      </c>
      <c r="H613" s="27">
        <v>0.97</v>
      </c>
      <c r="I613" s="27">
        <v>10.0</v>
      </c>
      <c r="J613" s="27">
        <v>10.0</v>
      </c>
      <c r="K613" s="27">
        <v>12.0</v>
      </c>
      <c r="L613" s="27">
        <v>1.0</v>
      </c>
      <c r="M613" s="27">
        <v>80.3862</v>
      </c>
      <c r="N613" s="27">
        <v>1.11111111111111</v>
      </c>
      <c r="O613" s="27">
        <v>346.55384</v>
      </c>
      <c r="P613" s="96">
        <f t="shared" si="1"/>
        <v>350</v>
      </c>
      <c r="Q613" s="40">
        <f t="shared" si="2"/>
        <v>29.16666667</v>
      </c>
      <c r="R613" s="40">
        <f t="shared" si="3"/>
        <v>0.35</v>
      </c>
      <c r="S613" s="97">
        <v>0.0</v>
      </c>
      <c r="T613" s="98">
        <f t="shared" si="4"/>
        <v>0.35</v>
      </c>
      <c r="U613" s="98">
        <f t="shared" si="5"/>
        <v>0.02916666667</v>
      </c>
      <c r="V613" s="98">
        <f t="shared" si="6"/>
        <v>0.35</v>
      </c>
      <c r="W613" s="98">
        <f t="shared" si="7"/>
        <v>0.35</v>
      </c>
      <c r="Y613" s="27">
        <v>0.0</v>
      </c>
    </row>
    <row r="614" ht="15.75" customHeight="1">
      <c r="A614" s="27" t="s">
        <v>26</v>
      </c>
      <c r="B614" s="27" t="s">
        <v>22</v>
      </c>
      <c r="C614" s="27" t="s">
        <v>47</v>
      </c>
      <c r="D614" s="27">
        <v>3932.0</v>
      </c>
      <c r="E614" s="27" t="s">
        <v>15</v>
      </c>
      <c r="F614" s="27">
        <v>3.0</v>
      </c>
      <c r="G614" s="27">
        <v>3.06</v>
      </c>
      <c r="H614" s="27">
        <v>0.95</v>
      </c>
      <c r="I614" s="27">
        <v>4.0</v>
      </c>
      <c r="J614" s="27">
        <v>5.0</v>
      </c>
      <c r="K614" s="27">
        <v>12.0</v>
      </c>
      <c r="L614" s="27">
        <v>3.0</v>
      </c>
      <c r="M614" s="27">
        <v>120.3192</v>
      </c>
      <c r="N614" s="27">
        <v>1.05263157894736</v>
      </c>
      <c r="O614" s="27">
        <v>360.957599999999</v>
      </c>
      <c r="P614" s="96">
        <f t="shared" si="1"/>
        <v>364</v>
      </c>
      <c r="Q614" s="40">
        <f t="shared" si="2"/>
        <v>30.33333333</v>
      </c>
      <c r="R614" s="40">
        <f t="shared" si="3"/>
        <v>1.092</v>
      </c>
      <c r="S614" s="97">
        <v>0.0</v>
      </c>
      <c r="T614" s="98">
        <f t="shared" si="4"/>
        <v>1.092</v>
      </c>
      <c r="U614" s="98">
        <f t="shared" si="5"/>
        <v>0.091</v>
      </c>
      <c r="V614" s="98">
        <f t="shared" si="6"/>
        <v>1.092</v>
      </c>
      <c r="W614" s="98">
        <f t="shared" si="7"/>
        <v>1.092</v>
      </c>
      <c r="Y614" s="27">
        <v>0.0</v>
      </c>
    </row>
    <row r="615" ht="15.75" customHeight="1">
      <c r="A615" s="27" t="s">
        <v>26</v>
      </c>
      <c r="B615" s="27" t="s">
        <v>22</v>
      </c>
      <c r="C615" s="27" t="s">
        <v>48</v>
      </c>
      <c r="D615" s="27">
        <v>18234.0</v>
      </c>
      <c r="E615" s="27" t="s">
        <v>334</v>
      </c>
      <c r="F615" s="27">
        <v>1.0</v>
      </c>
      <c r="G615" s="27">
        <v>3.06</v>
      </c>
      <c r="H615" s="27">
        <v>0.9</v>
      </c>
      <c r="I615" s="27">
        <v>10.0</v>
      </c>
      <c r="J615" s="27">
        <v>10.0</v>
      </c>
      <c r="K615" s="27">
        <v>12.0</v>
      </c>
      <c r="L615" s="27">
        <v>3.6</v>
      </c>
      <c r="M615" s="27">
        <v>557.9604</v>
      </c>
      <c r="N615" s="27">
        <v>1.11111111111111</v>
      </c>
      <c r="O615" s="27">
        <v>557.9604</v>
      </c>
      <c r="P615" s="96">
        <f t="shared" si="1"/>
        <v>560</v>
      </c>
      <c r="Q615" s="40">
        <f t="shared" si="2"/>
        <v>46.66666667</v>
      </c>
      <c r="R615" s="40">
        <f t="shared" si="3"/>
        <v>2.016</v>
      </c>
      <c r="S615" s="97">
        <v>0.0</v>
      </c>
      <c r="T615" s="98">
        <f t="shared" si="4"/>
        <v>2.016</v>
      </c>
      <c r="U615" s="98">
        <f t="shared" si="5"/>
        <v>0.168</v>
      </c>
      <c r="V615" s="98">
        <f t="shared" si="6"/>
        <v>2.016</v>
      </c>
      <c r="W615" s="98">
        <f t="shared" si="7"/>
        <v>2.016</v>
      </c>
      <c r="Y615" s="27">
        <v>3.0</v>
      </c>
    </row>
    <row r="616" ht="15.75" customHeight="1">
      <c r="A616" s="27" t="s">
        <v>26</v>
      </c>
      <c r="B616" s="27" t="s">
        <v>22</v>
      </c>
      <c r="C616" s="27" t="s">
        <v>49</v>
      </c>
      <c r="D616" s="27">
        <v>5443.0</v>
      </c>
      <c r="E616" s="27" t="s">
        <v>11</v>
      </c>
      <c r="F616" s="27">
        <v>1.0</v>
      </c>
      <c r="G616" s="27">
        <v>3.08</v>
      </c>
      <c r="H616" s="27">
        <v>0.9</v>
      </c>
      <c r="I616" s="27">
        <v>10.0</v>
      </c>
      <c r="J616" s="27">
        <v>10.0</v>
      </c>
      <c r="K616" s="27">
        <v>12.0</v>
      </c>
      <c r="L616" s="27">
        <v>4.4</v>
      </c>
      <c r="M616" s="27">
        <v>167.6444</v>
      </c>
      <c r="N616" s="27">
        <v>1.11111111111111</v>
      </c>
      <c r="O616" s="27">
        <v>167.6444</v>
      </c>
      <c r="P616" s="96">
        <f t="shared" si="1"/>
        <v>170</v>
      </c>
      <c r="Q616" s="40">
        <f t="shared" si="2"/>
        <v>14.16666667</v>
      </c>
      <c r="R616" s="40">
        <f t="shared" si="3"/>
        <v>0.748</v>
      </c>
      <c r="S616" s="97">
        <v>0.0</v>
      </c>
      <c r="T616" s="98">
        <f t="shared" si="4"/>
        <v>0.748</v>
      </c>
      <c r="U616" s="98">
        <f t="shared" si="5"/>
        <v>0.06233333333</v>
      </c>
      <c r="V616" s="98">
        <f t="shared" si="6"/>
        <v>0.748</v>
      </c>
      <c r="W616" s="98">
        <f t="shared" si="7"/>
        <v>0.748</v>
      </c>
      <c r="Y616" s="27">
        <v>0.0</v>
      </c>
    </row>
    <row r="617" ht="15.75" customHeight="1">
      <c r="A617" s="27" t="s">
        <v>26</v>
      </c>
      <c r="B617" s="27" t="s">
        <v>22</v>
      </c>
      <c r="C617" s="27" t="s">
        <v>50</v>
      </c>
      <c r="D617" s="27">
        <v>11238.0</v>
      </c>
      <c r="E617" s="27" t="s">
        <v>21</v>
      </c>
      <c r="F617" s="27">
        <v>2.0</v>
      </c>
      <c r="G617" s="27">
        <v>1.26</v>
      </c>
      <c r="H617" s="27">
        <v>0.9</v>
      </c>
      <c r="I617" s="27">
        <v>1.0</v>
      </c>
      <c r="J617" s="27">
        <v>5.0</v>
      </c>
      <c r="K617" s="27">
        <v>12.0</v>
      </c>
      <c r="L617" s="27">
        <v>15.0</v>
      </c>
      <c r="M617" s="27">
        <v>141.598799999999</v>
      </c>
      <c r="N617" s="27">
        <v>1.05263157894736</v>
      </c>
      <c r="O617" s="27">
        <v>268.292463157894</v>
      </c>
      <c r="P617" s="96">
        <f t="shared" si="1"/>
        <v>269</v>
      </c>
      <c r="Q617" s="40">
        <f t="shared" si="2"/>
        <v>22.41666667</v>
      </c>
      <c r="R617" s="40">
        <f t="shared" si="3"/>
        <v>4.035</v>
      </c>
      <c r="S617" s="97">
        <v>0.0</v>
      </c>
      <c r="T617" s="98">
        <f t="shared" si="4"/>
        <v>4.035</v>
      </c>
      <c r="U617" s="98">
        <f t="shared" si="5"/>
        <v>0.33625</v>
      </c>
      <c r="V617" s="98">
        <f t="shared" si="6"/>
        <v>4.035</v>
      </c>
      <c r="W617" s="98">
        <f t="shared" si="7"/>
        <v>4.035</v>
      </c>
      <c r="Y617" s="27">
        <v>0.0</v>
      </c>
    </row>
    <row r="618" ht="15.75" customHeight="1">
      <c r="A618" s="27" t="s">
        <v>26</v>
      </c>
      <c r="B618" s="27" t="s">
        <v>22</v>
      </c>
      <c r="C618" s="27" t="s">
        <v>51</v>
      </c>
      <c r="D618" s="27">
        <v>6534.0</v>
      </c>
      <c r="E618" s="27" t="s">
        <v>12</v>
      </c>
      <c r="F618" s="27">
        <v>1.0</v>
      </c>
      <c r="G618" s="27">
        <v>3.08</v>
      </c>
      <c r="H618" s="27">
        <v>1.0</v>
      </c>
      <c r="I618" s="27">
        <v>20.0</v>
      </c>
      <c r="J618" s="27">
        <v>50.0</v>
      </c>
      <c r="K618" s="27">
        <v>12.0</v>
      </c>
      <c r="L618" s="27">
        <v>1.2</v>
      </c>
      <c r="M618" s="27">
        <v>201.2472</v>
      </c>
      <c r="N618" s="27">
        <v>2.0</v>
      </c>
      <c r="O618" s="27">
        <v>402.4944</v>
      </c>
      <c r="P618" s="96">
        <f t="shared" si="1"/>
        <v>420</v>
      </c>
      <c r="Q618" s="40">
        <f t="shared" si="2"/>
        <v>35</v>
      </c>
      <c r="R618" s="40">
        <f t="shared" si="3"/>
        <v>0.504</v>
      </c>
      <c r="S618" s="97">
        <v>0.0</v>
      </c>
      <c r="T618" s="98">
        <f t="shared" si="4"/>
        <v>0.504</v>
      </c>
      <c r="U618" s="98">
        <f t="shared" si="5"/>
        <v>0.042</v>
      </c>
      <c r="V618" s="98">
        <f t="shared" si="6"/>
        <v>0.504</v>
      </c>
      <c r="W618" s="98">
        <f t="shared" si="7"/>
        <v>0.504</v>
      </c>
      <c r="Y618" s="27">
        <v>0.7</v>
      </c>
    </row>
    <row r="619" ht="15.75" customHeight="1">
      <c r="A619" s="27" t="s">
        <v>26</v>
      </c>
      <c r="B619" s="27" t="s">
        <v>22</v>
      </c>
      <c r="C619" s="27" t="s">
        <v>52</v>
      </c>
      <c r="D619" s="27">
        <v>5197.0</v>
      </c>
      <c r="E619" s="27" t="s">
        <v>14</v>
      </c>
      <c r="F619" s="27">
        <v>3.0</v>
      </c>
      <c r="G619" s="27">
        <v>3.06</v>
      </c>
      <c r="H619" s="27">
        <v>0.95</v>
      </c>
      <c r="I619" s="27">
        <v>10.0</v>
      </c>
      <c r="J619" s="27">
        <v>10.0</v>
      </c>
      <c r="K619" s="27">
        <v>12.0</v>
      </c>
      <c r="L619" s="27">
        <v>7.8</v>
      </c>
      <c r="M619" s="27">
        <v>159.0282</v>
      </c>
      <c r="N619" s="27">
        <v>1.11111111111111</v>
      </c>
      <c r="O619" s="27">
        <v>503.5893</v>
      </c>
      <c r="P619" s="96">
        <f t="shared" si="1"/>
        <v>510</v>
      </c>
      <c r="Q619" s="40">
        <f t="shared" si="2"/>
        <v>42.5</v>
      </c>
      <c r="R619" s="40">
        <f t="shared" si="3"/>
        <v>3.978</v>
      </c>
      <c r="S619" s="97">
        <v>0.0</v>
      </c>
      <c r="T619" s="98">
        <f t="shared" si="4"/>
        <v>3.978</v>
      </c>
      <c r="U619" s="98">
        <f t="shared" si="5"/>
        <v>0.3315</v>
      </c>
      <c r="V619" s="98">
        <f t="shared" si="6"/>
        <v>3.978</v>
      </c>
      <c r="W619" s="98">
        <f t="shared" si="7"/>
        <v>3.978</v>
      </c>
      <c r="Y619" s="27">
        <v>0.0</v>
      </c>
    </row>
    <row r="620" ht="15.75" customHeight="1">
      <c r="A620" s="27" t="s">
        <v>26</v>
      </c>
      <c r="B620" s="27" t="s">
        <v>22</v>
      </c>
      <c r="C620" s="27" t="s">
        <v>53</v>
      </c>
      <c r="D620" s="27">
        <v>3531.0</v>
      </c>
      <c r="E620" s="27" t="s">
        <v>330</v>
      </c>
      <c r="F620" s="27">
        <v>1.0</v>
      </c>
      <c r="G620" s="27">
        <v>3.06</v>
      </c>
      <c r="H620" s="27">
        <v>0.95</v>
      </c>
      <c r="I620" s="27">
        <v>5.0</v>
      </c>
      <c r="J620" s="27">
        <v>5.0</v>
      </c>
      <c r="K620" s="27">
        <v>12.0</v>
      </c>
      <c r="L620" s="27">
        <v>4.4</v>
      </c>
      <c r="M620" s="27">
        <v>108.0486</v>
      </c>
      <c r="N620" s="27">
        <v>1.05263157894736</v>
      </c>
      <c r="O620" s="27">
        <v>108.0486</v>
      </c>
      <c r="P620" s="96">
        <f t="shared" si="1"/>
        <v>110</v>
      </c>
      <c r="Q620" s="40">
        <f t="shared" si="2"/>
        <v>9.166666667</v>
      </c>
      <c r="R620" s="40">
        <f t="shared" si="3"/>
        <v>0.484</v>
      </c>
      <c r="S620" s="97">
        <v>0.0</v>
      </c>
      <c r="T620" s="98">
        <f t="shared" si="4"/>
        <v>0.484</v>
      </c>
      <c r="U620" s="98">
        <f t="shared" si="5"/>
        <v>0.04033333333</v>
      </c>
      <c r="V620" s="98">
        <f t="shared" si="6"/>
        <v>0.484</v>
      </c>
      <c r="W620" s="98">
        <f t="shared" si="7"/>
        <v>0.484</v>
      </c>
      <c r="Y620" s="27">
        <v>0.0</v>
      </c>
    </row>
    <row r="621" ht="15.75" customHeight="1">
      <c r="A621" s="27" t="s">
        <v>26</v>
      </c>
      <c r="B621" s="27" t="s">
        <v>22</v>
      </c>
      <c r="C621" s="27" t="s">
        <v>54</v>
      </c>
      <c r="D621" s="27">
        <v>2402.0</v>
      </c>
      <c r="E621" s="27" t="s">
        <v>331</v>
      </c>
      <c r="F621" s="27">
        <v>2.0</v>
      </c>
      <c r="G621" s="27">
        <v>3.06</v>
      </c>
      <c r="H621" s="27">
        <v>0.9</v>
      </c>
      <c r="I621" s="27">
        <v>10.0</v>
      </c>
      <c r="J621" s="27">
        <v>25.0</v>
      </c>
      <c r="K621" s="27">
        <v>12.0</v>
      </c>
      <c r="L621" s="27">
        <v>5.2</v>
      </c>
      <c r="M621" s="27">
        <v>73.5012</v>
      </c>
      <c r="N621" s="27">
        <v>1.33333333333333</v>
      </c>
      <c r="O621" s="27">
        <v>176.402879999999</v>
      </c>
      <c r="P621" s="96">
        <f t="shared" si="1"/>
        <v>180</v>
      </c>
      <c r="Q621" s="40">
        <f t="shared" si="2"/>
        <v>15</v>
      </c>
      <c r="R621" s="40">
        <f t="shared" si="3"/>
        <v>0.936</v>
      </c>
      <c r="S621" s="97">
        <v>0.0</v>
      </c>
      <c r="T621" s="98">
        <f t="shared" si="4"/>
        <v>0.936</v>
      </c>
      <c r="U621" s="98">
        <f t="shared" si="5"/>
        <v>0.078</v>
      </c>
      <c r="V621" s="98">
        <f t="shared" si="6"/>
        <v>0.936</v>
      </c>
      <c r="W621" s="98">
        <f t="shared" si="7"/>
        <v>0.936</v>
      </c>
      <c r="Y621" s="27">
        <v>7.0</v>
      </c>
    </row>
    <row r="622" ht="15.75" customHeight="1">
      <c r="A622" s="27" t="s">
        <v>26</v>
      </c>
      <c r="B622" s="27" t="s">
        <v>22</v>
      </c>
      <c r="C622" s="27" t="s">
        <v>55</v>
      </c>
      <c r="D622" s="27">
        <v>1160.0</v>
      </c>
      <c r="E622" s="27" t="s">
        <v>332</v>
      </c>
      <c r="F622" s="27">
        <v>2.0</v>
      </c>
      <c r="G622" s="27">
        <v>3.06</v>
      </c>
      <c r="H622" s="27">
        <v>0.95</v>
      </c>
      <c r="I622" s="27">
        <v>1.0</v>
      </c>
      <c r="J622" s="27">
        <v>5.0</v>
      </c>
      <c r="K622" s="27">
        <v>12.0</v>
      </c>
      <c r="L622" s="27">
        <v>17.1</v>
      </c>
      <c r="M622" s="27">
        <v>35.496</v>
      </c>
      <c r="N622" s="27">
        <v>1.05263157894736</v>
      </c>
      <c r="O622" s="27">
        <v>70.9919999999999</v>
      </c>
      <c r="P622" s="96">
        <f t="shared" si="1"/>
        <v>71</v>
      </c>
      <c r="Q622" s="40">
        <f t="shared" si="2"/>
        <v>5.916666667</v>
      </c>
      <c r="R622" s="40">
        <f t="shared" si="3"/>
        <v>1.2141</v>
      </c>
      <c r="S622" s="97">
        <v>0.0</v>
      </c>
      <c r="T622" s="98">
        <f t="shared" si="4"/>
        <v>1.2141</v>
      </c>
      <c r="U622" s="98">
        <f t="shared" si="5"/>
        <v>0.101175</v>
      </c>
      <c r="V622" s="98">
        <f t="shared" si="6"/>
        <v>1.2141</v>
      </c>
      <c r="W622" s="98">
        <f t="shared" si="7"/>
        <v>1.2141</v>
      </c>
      <c r="Y622" s="27">
        <v>0.0</v>
      </c>
    </row>
    <row r="623" ht="15.75" customHeight="1">
      <c r="A623" s="27" t="s">
        <v>26</v>
      </c>
      <c r="B623" s="27" t="s">
        <v>22</v>
      </c>
      <c r="C623" s="27" t="s">
        <v>56</v>
      </c>
      <c r="D623" s="27">
        <v>3585.0</v>
      </c>
      <c r="E623" s="27" t="s">
        <v>20</v>
      </c>
      <c r="F623" s="27">
        <v>2.0</v>
      </c>
      <c r="G623" s="27">
        <v>3.06</v>
      </c>
      <c r="H623" s="27">
        <v>0.9</v>
      </c>
      <c r="I623" s="27">
        <v>10.0</v>
      </c>
      <c r="J623" s="27">
        <v>25.0</v>
      </c>
      <c r="K623" s="27">
        <v>12.0</v>
      </c>
      <c r="L623" s="27">
        <v>3.0</v>
      </c>
      <c r="M623" s="27">
        <v>109.701</v>
      </c>
      <c r="N623" s="27">
        <v>1.33333333333333</v>
      </c>
      <c r="O623" s="27">
        <v>263.2824</v>
      </c>
      <c r="P623" s="96">
        <f t="shared" si="1"/>
        <v>270</v>
      </c>
      <c r="Q623" s="40">
        <f t="shared" si="2"/>
        <v>22.5</v>
      </c>
      <c r="R623" s="40">
        <f t="shared" si="3"/>
        <v>0.81</v>
      </c>
      <c r="S623" s="97">
        <v>0.0</v>
      </c>
      <c r="T623" s="98">
        <f t="shared" si="4"/>
        <v>0.81</v>
      </c>
      <c r="U623" s="98">
        <f t="shared" si="5"/>
        <v>0.0675</v>
      </c>
      <c r="V623" s="98">
        <f t="shared" si="6"/>
        <v>0.81</v>
      </c>
      <c r="W623" s="98">
        <f t="shared" si="7"/>
        <v>0.81</v>
      </c>
      <c r="Y623" s="27">
        <v>0.0</v>
      </c>
    </row>
    <row r="624" ht="15.75" customHeight="1">
      <c r="A624" s="27" t="s">
        <v>26</v>
      </c>
      <c r="B624" s="27" t="s">
        <v>22</v>
      </c>
      <c r="C624" s="27" t="s">
        <v>57</v>
      </c>
      <c r="D624" s="27">
        <v>7893.0</v>
      </c>
      <c r="E624" s="27" t="s">
        <v>333</v>
      </c>
      <c r="F624" s="27">
        <v>4.0</v>
      </c>
      <c r="G624" s="27">
        <v>3.06</v>
      </c>
      <c r="H624" s="27">
        <v>0.97</v>
      </c>
      <c r="I624" s="27">
        <v>10.0</v>
      </c>
      <c r="J624" s="27">
        <v>10.0</v>
      </c>
      <c r="K624" s="27">
        <v>12.0</v>
      </c>
      <c r="L624" s="27">
        <v>1.0</v>
      </c>
      <c r="M624" s="27">
        <v>241.5258</v>
      </c>
      <c r="N624" s="27">
        <v>1.11111111111111</v>
      </c>
      <c r="O624" s="27">
        <v>1041.24455999999</v>
      </c>
      <c r="P624" s="96">
        <f t="shared" si="1"/>
        <v>1050</v>
      </c>
      <c r="Q624" s="40">
        <f t="shared" si="2"/>
        <v>87.5</v>
      </c>
      <c r="R624" s="40">
        <f t="shared" si="3"/>
        <v>1.05</v>
      </c>
      <c r="S624" s="97">
        <v>0.0</v>
      </c>
      <c r="T624" s="98">
        <f t="shared" si="4"/>
        <v>1.05</v>
      </c>
      <c r="U624" s="98">
        <f t="shared" si="5"/>
        <v>0.0875</v>
      </c>
      <c r="V624" s="98">
        <f t="shared" si="6"/>
        <v>1.05</v>
      </c>
      <c r="W624" s="98">
        <f t="shared" si="7"/>
        <v>1.05</v>
      </c>
      <c r="Y624" s="27">
        <v>0.0</v>
      </c>
    </row>
    <row r="625" ht="15.75" customHeight="1">
      <c r="A625" s="27" t="s">
        <v>26</v>
      </c>
      <c r="B625" s="27" t="s">
        <v>22</v>
      </c>
      <c r="C625" s="27" t="s">
        <v>58</v>
      </c>
      <c r="D625" s="27">
        <v>7235.0</v>
      </c>
      <c r="E625" s="27" t="s">
        <v>15</v>
      </c>
      <c r="F625" s="27">
        <v>3.0</v>
      </c>
      <c r="G625" s="27">
        <v>3.06</v>
      </c>
      <c r="H625" s="27">
        <v>0.95</v>
      </c>
      <c r="I625" s="27">
        <v>4.0</v>
      </c>
      <c r="J625" s="27">
        <v>5.0</v>
      </c>
      <c r="K625" s="27">
        <v>12.0</v>
      </c>
      <c r="L625" s="27">
        <v>3.0</v>
      </c>
      <c r="M625" s="27">
        <v>221.391</v>
      </c>
      <c r="N625" s="27">
        <v>1.05263157894736</v>
      </c>
      <c r="O625" s="27">
        <v>664.173</v>
      </c>
      <c r="P625" s="96">
        <f t="shared" si="1"/>
        <v>668</v>
      </c>
      <c r="Q625" s="40">
        <f t="shared" si="2"/>
        <v>55.66666667</v>
      </c>
      <c r="R625" s="40">
        <f t="shared" si="3"/>
        <v>2.004</v>
      </c>
      <c r="S625" s="97">
        <v>0.0</v>
      </c>
      <c r="T625" s="98">
        <f t="shared" si="4"/>
        <v>2.004</v>
      </c>
      <c r="U625" s="98">
        <f t="shared" si="5"/>
        <v>0.167</v>
      </c>
      <c r="V625" s="98">
        <f t="shared" si="6"/>
        <v>2.004</v>
      </c>
      <c r="W625" s="98">
        <f t="shared" si="7"/>
        <v>2.004</v>
      </c>
      <c r="Y625" s="27">
        <v>0.0</v>
      </c>
    </row>
    <row r="626" ht="15.75" customHeight="1">
      <c r="A626" s="27" t="s">
        <v>26</v>
      </c>
      <c r="B626" s="27" t="s">
        <v>22</v>
      </c>
      <c r="C626" s="27" t="s">
        <v>59</v>
      </c>
      <c r="D626" s="27">
        <v>12295.0</v>
      </c>
      <c r="E626" s="27" t="s">
        <v>334</v>
      </c>
      <c r="F626" s="27">
        <v>1.0</v>
      </c>
      <c r="G626" s="27">
        <v>3.06</v>
      </c>
      <c r="H626" s="27">
        <v>0.9</v>
      </c>
      <c r="I626" s="27">
        <v>10.0</v>
      </c>
      <c r="J626" s="27">
        <v>10.0</v>
      </c>
      <c r="K626" s="27">
        <v>12.0</v>
      </c>
      <c r="L626" s="27">
        <v>3.6</v>
      </c>
      <c r="M626" s="27">
        <v>376.227</v>
      </c>
      <c r="N626" s="27">
        <v>1.11111111111111</v>
      </c>
      <c r="O626" s="27">
        <v>376.227</v>
      </c>
      <c r="P626" s="96">
        <f t="shared" si="1"/>
        <v>380</v>
      </c>
      <c r="Q626" s="40">
        <f t="shared" si="2"/>
        <v>31.66666667</v>
      </c>
      <c r="R626" s="40">
        <f t="shared" si="3"/>
        <v>1.368</v>
      </c>
      <c r="S626" s="97">
        <v>0.0</v>
      </c>
      <c r="T626" s="98">
        <f t="shared" si="4"/>
        <v>1.368</v>
      </c>
      <c r="U626" s="98">
        <f t="shared" si="5"/>
        <v>0.114</v>
      </c>
      <c r="V626" s="98">
        <f t="shared" si="6"/>
        <v>1.368</v>
      </c>
      <c r="W626" s="98">
        <f t="shared" si="7"/>
        <v>1.368</v>
      </c>
      <c r="Y626" s="27">
        <v>3.0</v>
      </c>
    </row>
    <row r="627" ht="15.75" customHeight="1">
      <c r="A627" s="27" t="s">
        <v>26</v>
      </c>
      <c r="B627" s="27" t="s">
        <v>22</v>
      </c>
      <c r="C627" s="27" t="s">
        <v>60</v>
      </c>
      <c r="D627" s="27">
        <v>1437.0</v>
      </c>
      <c r="E627" s="27" t="s">
        <v>11</v>
      </c>
      <c r="F627" s="27">
        <v>1.0</v>
      </c>
      <c r="G627" s="27">
        <v>3.08</v>
      </c>
      <c r="H627" s="27">
        <v>0.9</v>
      </c>
      <c r="I627" s="27">
        <v>10.0</v>
      </c>
      <c r="J627" s="27">
        <v>10.0</v>
      </c>
      <c r="K627" s="27">
        <v>12.0</v>
      </c>
      <c r="L627" s="27">
        <v>4.4</v>
      </c>
      <c r="M627" s="27">
        <v>44.2596</v>
      </c>
      <c r="N627" s="27">
        <v>1.11111111111111</v>
      </c>
      <c r="O627" s="27">
        <v>44.2596</v>
      </c>
      <c r="P627" s="96">
        <f t="shared" si="1"/>
        <v>50</v>
      </c>
      <c r="Q627" s="40">
        <f t="shared" si="2"/>
        <v>4.166666667</v>
      </c>
      <c r="R627" s="40">
        <f t="shared" si="3"/>
        <v>0.22</v>
      </c>
      <c r="S627" s="97">
        <v>0.0</v>
      </c>
      <c r="T627" s="98">
        <f t="shared" si="4"/>
        <v>0.22</v>
      </c>
      <c r="U627" s="98">
        <f t="shared" si="5"/>
        <v>0.01833333333</v>
      </c>
      <c r="V627" s="98">
        <f t="shared" si="6"/>
        <v>0.22</v>
      </c>
      <c r="W627" s="98">
        <f t="shared" si="7"/>
        <v>0.22</v>
      </c>
      <c r="Y627" s="27">
        <v>0.0</v>
      </c>
    </row>
    <row r="628" ht="15.75" customHeight="1">
      <c r="A628" s="27" t="s">
        <v>26</v>
      </c>
      <c r="B628" s="27" t="s">
        <v>22</v>
      </c>
      <c r="C628" s="27" t="s">
        <v>61</v>
      </c>
      <c r="D628" s="27">
        <v>207969.0</v>
      </c>
      <c r="E628" s="27" t="s">
        <v>21</v>
      </c>
      <c r="F628" s="27">
        <v>2.0</v>
      </c>
      <c r="G628" s="27">
        <v>1.26</v>
      </c>
      <c r="H628" s="27">
        <v>0.9</v>
      </c>
      <c r="I628" s="27">
        <v>1.0</v>
      </c>
      <c r="J628" s="27">
        <v>5.0</v>
      </c>
      <c r="K628" s="27">
        <v>12.0</v>
      </c>
      <c r="L628" s="27">
        <v>15.0</v>
      </c>
      <c r="M628" s="27">
        <v>2620.4094</v>
      </c>
      <c r="N628" s="27">
        <v>1.05263157894736</v>
      </c>
      <c r="O628" s="27">
        <v>4964.98623157894</v>
      </c>
      <c r="P628" s="96">
        <f t="shared" si="1"/>
        <v>4965</v>
      </c>
      <c r="Q628" s="40">
        <f t="shared" si="2"/>
        <v>413.75</v>
      </c>
      <c r="R628" s="40">
        <f t="shared" si="3"/>
        <v>74.475</v>
      </c>
      <c r="S628" s="97">
        <v>0.0</v>
      </c>
      <c r="T628" s="98">
        <f t="shared" si="4"/>
        <v>74.475</v>
      </c>
      <c r="U628" s="98">
        <f t="shared" si="5"/>
        <v>6.20625</v>
      </c>
      <c r="V628" s="98">
        <f t="shared" si="6"/>
        <v>74.475</v>
      </c>
      <c r="W628" s="98">
        <f t="shared" si="7"/>
        <v>74.475</v>
      </c>
      <c r="Y628" s="27">
        <v>0.0</v>
      </c>
    </row>
    <row r="629" ht="15.75" customHeight="1">
      <c r="A629" s="27" t="s">
        <v>26</v>
      </c>
      <c r="B629" s="27" t="s">
        <v>10</v>
      </c>
      <c r="C629" s="27" t="s">
        <v>62</v>
      </c>
      <c r="D629" s="27">
        <v>6763.0</v>
      </c>
      <c r="E629" s="27" t="s">
        <v>12</v>
      </c>
      <c r="F629" s="27">
        <v>1.0</v>
      </c>
      <c r="G629" s="27">
        <v>3.08</v>
      </c>
      <c r="H629" s="27">
        <v>1.0</v>
      </c>
      <c r="I629" s="27">
        <v>20.0</v>
      </c>
      <c r="J629" s="27">
        <v>50.0</v>
      </c>
      <c r="K629" s="27">
        <v>12.0</v>
      </c>
      <c r="L629" s="27">
        <v>1.2</v>
      </c>
      <c r="M629" s="27">
        <v>208.3004</v>
      </c>
      <c r="N629" s="27">
        <v>2.0</v>
      </c>
      <c r="O629" s="27">
        <v>416.6008</v>
      </c>
      <c r="P629" s="96">
        <f t="shared" si="1"/>
        <v>420</v>
      </c>
      <c r="Q629" s="40">
        <f t="shared" si="2"/>
        <v>35</v>
      </c>
      <c r="R629" s="40">
        <f t="shared" si="3"/>
        <v>0.504</v>
      </c>
      <c r="S629" s="97">
        <v>0.0</v>
      </c>
      <c r="T629" s="98">
        <f t="shared" si="4"/>
        <v>0.504</v>
      </c>
      <c r="U629" s="98">
        <f t="shared" si="5"/>
        <v>0.042</v>
      </c>
      <c r="V629" s="98">
        <f t="shared" si="6"/>
        <v>0.504</v>
      </c>
      <c r="W629" s="98">
        <f t="shared" si="7"/>
        <v>0.504</v>
      </c>
      <c r="Y629" s="27">
        <v>0.7</v>
      </c>
    </row>
    <row r="630" ht="15.75" customHeight="1">
      <c r="A630" s="27" t="s">
        <v>26</v>
      </c>
      <c r="B630" s="27" t="s">
        <v>10</v>
      </c>
      <c r="C630" s="27" t="s">
        <v>63</v>
      </c>
      <c r="D630" s="27">
        <v>4624.0</v>
      </c>
      <c r="E630" s="27" t="s">
        <v>14</v>
      </c>
      <c r="F630" s="27">
        <v>3.0</v>
      </c>
      <c r="G630" s="27">
        <v>3.06</v>
      </c>
      <c r="H630" s="27">
        <v>0.95</v>
      </c>
      <c r="I630" s="27">
        <v>10.0</v>
      </c>
      <c r="J630" s="27">
        <v>10.0</v>
      </c>
      <c r="K630" s="27">
        <v>12.0</v>
      </c>
      <c r="L630" s="27">
        <v>7.8</v>
      </c>
      <c r="M630" s="27">
        <v>141.4944</v>
      </c>
      <c r="N630" s="27">
        <v>1.11111111111111</v>
      </c>
      <c r="O630" s="27">
        <v>448.0656</v>
      </c>
      <c r="P630" s="96">
        <f t="shared" si="1"/>
        <v>450</v>
      </c>
      <c r="Q630" s="40">
        <f t="shared" si="2"/>
        <v>37.5</v>
      </c>
      <c r="R630" s="40">
        <f t="shared" si="3"/>
        <v>3.51</v>
      </c>
      <c r="S630" s="97">
        <v>0.0</v>
      </c>
      <c r="T630" s="98">
        <f t="shared" si="4"/>
        <v>3.51</v>
      </c>
      <c r="U630" s="98">
        <f t="shared" si="5"/>
        <v>0.2925</v>
      </c>
      <c r="V630" s="98">
        <f t="shared" si="6"/>
        <v>3.51</v>
      </c>
      <c r="W630" s="98">
        <f t="shared" si="7"/>
        <v>3.51</v>
      </c>
      <c r="Y630" s="27">
        <v>0.0</v>
      </c>
    </row>
    <row r="631" ht="15.75" customHeight="1">
      <c r="A631" s="27" t="s">
        <v>26</v>
      </c>
      <c r="B631" s="27" t="s">
        <v>10</v>
      </c>
      <c r="C631" s="27" t="s">
        <v>64</v>
      </c>
      <c r="D631" s="27">
        <v>4627.0</v>
      </c>
      <c r="E631" s="27" t="s">
        <v>330</v>
      </c>
      <c r="F631" s="27">
        <v>1.0</v>
      </c>
      <c r="G631" s="27">
        <v>3.06</v>
      </c>
      <c r="H631" s="27">
        <v>0.95</v>
      </c>
      <c r="I631" s="27">
        <v>5.0</v>
      </c>
      <c r="J631" s="27">
        <v>5.0</v>
      </c>
      <c r="K631" s="27">
        <v>12.0</v>
      </c>
      <c r="L631" s="27">
        <v>4.4</v>
      </c>
      <c r="M631" s="27">
        <v>141.5862</v>
      </c>
      <c r="N631" s="27">
        <v>1.05263157894736</v>
      </c>
      <c r="O631" s="27">
        <v>141.5862</v>
      </c>
      <c r="P631" s="96">
        <f t="shared" si="1"/>
        <v>145</v>
      </c>
      <c r="Q631" s="40">
        <f t="shared" si="2"/>
        <v>12.08333333</v>
      </c>
      <c r="R631" s="40">
        <f t="shared" si="3"/>
        <v>0.638</v>
      </c>
      <c r="S631" s="97">
        <v>0.0</v>
      </c>
      <c r="T631" s="98">
        <f t="shared" si="4"/>
        <v>0.638</v>
      </c>
      <c r="U631" s="98">
        <f t="shared" si="5"/>
        <v>0.05316666667</v>
      </c>
      <c r="V631" s="98">
        <f t="shared" si="6"/>
        <v>0.638</v>
      </c>
      <c r="W631" s="98">
        <f t="shared" si="7"/>
        <v>0.638</v>
      </c>
      <c r="Y631" s="27">
        <v>0.0</v>
      </c>
    </row>
    <row r="632" ht="15.75" customHeight="1">
      <c r="A632" s="27" t="s">
        <v>26</v>
      </c>
      <c r="B632" s="27" t="s">
        <v>10</v>
      </c>
      <c r="C632" s="27" t="s">
        <v>65</v>
      </c>
      <c r="D632" s="27">
        <v>3526.0</v>
      </c>
      <c r="E632" s="27" t="s">
        <v>331</v>
      </c>
      <c r="F632" s="27">
        <v>2.0</v>
      </c>
      <c r="G632" s="27">
        <v>3.06</v>
      </c>
      <c r="H632" s="27">
        <v>0.9</v>
      </c>
      <c r="I632" s="27">
        <v>10.0</v>
      </c>
      <c r="J632" s="27">
        <v>25.0</v>
      </c>
      <c r="K632" s="27">
        <v>12.0</v>
      </c>
      <c r="L632" s="27">
        <v>5.2</v>
      </c>
      <c r="M632" s="27">
        <v>107.8956</v>
      </c>
      <c r="N632" s="27">
        <v>1.33333333333333</v>
      </c>
      <c r="O632" s="27">
        <v>258.94944</v>
      </c>
      <c r="P632" s="96">
        <f t="shared" si="1"/>
        <v>260</v>
      </c>
      <c r="Q632" s="40">
        <f t="shared" si="2"/>
        <v>21.66666667</v>
      </c>
      <c r="R632" s="40">
        <f t="shared" si="3"/>
        <v>1.352</v>
      </c>
      <c r="S632" s="97">
        <v>0.0</v>
      </c>
      <c r="T632" s="98">
        <f t="shared" si="4"/>
        <v>1.352</v>
      </c>
      <c r="U632" s="98">
        <f t="shared" si="5"/>
        <v>0.1126666667</v>
      </c>
      <c r="V632" s="98">
        <f t="shared" si="6"/>
        <v>1.352</v>
      </c>
      <c r="W632" s="98">
        <f t="shared" si="7"/>
        <v>1.352</v>
      </c>
      <c r="Y632" s="27">
        <v>7.0</v>
      </c>
    </row>
    <row r="633" ht="15.75" customHeight="1">
      <c r="A633" s="27" t="s">
        <v>26</v>
      </c>
      <c r="B633" s="27" t="s">
        <v>10</v>
      </c>
      <c r="C633" s="27" t="s">
        <v>66</v>
      </c>
      <c r="D633" s="27">
        <v>3565.0</v>
      </c>
      <c r="E633" s="27" t="s">
        <v>332</v>
      </c>
      <c r="F633" s="27">
        <v>2.0</v>
      </c>
      <c r="G633" s="27">
        <v>3.06</v>
      </c>
      <c r="H633" s="27">
        <v>0.95</v>
      </c>
      <c r="I633" s="27">
        <v>1.0</v>
      </c>
      <c r="J633" s="27">
        <v>5.0</v>
      </c>
      <c r="K633" s="27">
        <v>12.0</v>
      </c>
      <c r="L633" s="27">
        <v>17.1</v>
      </c>
      <c r="M633" s="27">
        <v>109.089</v>
      </c>
      <c r="N633" s="27">
        <v>1.05263157894736</v>
      </c>
      <c r="O633" s="27">
        <v>218.177999999999</v>
      </c>
      <c r="P633" s="96">
        <f t="shared" si="1"/>
        <v>219</v>
      </c>
      <c r="Q633" s="40">
        <f t="shared" si="2"/>
        <v>18.25</v>
      </c>
      <c r="R633" s="40">
        <f t="shared" si="3"/>
        <v>3.7449</v>
      </c>
      <c r="S633" s="97">
        <v>0.0</v>
      </c>
      <c r="T633" s="98">
        <f t="shared" si="4"/>
        <v>3.7449</v>
      </c>
      <c r="U633" s="98">
        <f t="shared" si="5"/>
        <v>0.312075</v>
      </c>
      <c r="V633" s="98">
        <f t="shared" si="6"/>
        <v>3.7449</v>
      </c>
      <c r="W633" s="98">
        <f t="shared" si="7"/>
        <v>3.7449</v>
      </c>
      <c r="Y633" s="27">
        <v>0.0</v>
      </c>
    </row>
    <row r="634" ht="15.75" customHeight="1">
      <c r="A634" s="27" t="s">
        <v>26</v>
      </c>
      <c r="B634" s="27" t="s">
        <v>10</v>
      </c>
      <c r="C634" s="27" t="s">
        <v>67</v>
      </c>
      <c r="D634" s="27">
        <v>3617.0</v>
      </c>
      <c r="E634" s="27" t="s">
        <v>20</v>
      </c>
      <c r="F634" s="27">
        <v>2.0</v>
      </c>
      <c r="G634" s="27">
        <v>3.06</v>
      </c>
      <c r="H634" s="27">
        <v>0.9</v>
      </c>
      <c r="I634" s="27">
        <v>10.0</v>
      </c>
      <c r="J634" s="27">
        <v>25.0</v>
      </c>
      <c r="K634" s="27">
        <v>12.0</v>
      </c>
      <c r="L634" s="27">
        <v>3.0</v>
      </c>
      <c r="M634" s="27">
        <v>110.6802</v>
      </c>
      <c r="N634" s="27">
        <v>1.33333333333333</v>
      </c>
      <c r="O634" s="27">
        <v>265.63248</v>
      </c>
      <c r="P634" s="96">
        <f t="shared" si="1"/>
        <v>270</v>
      </c>
      <c r="Q634" s="40">
        <f t="shared" si="2"/>
        <v>22.5</v>
      </c>
      <c r="R634" s="40">
        <f t="shared" si="3"/>
        <v>0.81</v>
      </c>
      <c r="S634" s="97">
        <v>0.0</v>
      </c>
      <c r="T634" s="98">
        <f t="shared" si="4"/>
        <v>0.81</v>
      </c>
      <c r="U634" s="98">
        <f t="shared" si="5"/>
        <v>0.0675</v>
      </c>
      <c r="V634" s="98">
        <f t="shared" si="6"/>
        <v>0.81</v>
      </c>
      <c r="W634" s="98">
        <f t="shared" si="7"/>
        <v>0.81</v>
      </c>
      <c r="Y634" s="27">
        <v>0.0</v>
      </c>
    </row>
    <row r="635" ht="15.75" customHeight="1">
      <c r="A635" s="27" t="s">
        <v>26</v>
      </c>
      <c r="B635" s="27" t="s">
        <v>10</v>
      </c>
      <c r="C635" s="27" t="s">
        <v>68</v>
      </c>
      <c r="D635" s="27">
        <v>2009.0</v>
      </c>
      <c r="E635" s="27" t="s">
        <v>333</v>
      </c>
      <c r="F635" s="27">
        <v>4.0</v>
      </c>
      <c r="G635" s="27">
        <v>3.06</v>
      </c>
      <c r="H635" s="27">
        <v>0.97</v>
      </c>
      <c r="I635" s="27">
        <v>10.0</v>
      </c>
      <c r="J635" s="27">
        <v>10.0</v>
      </c>
      <c r="K635" s="27">
        <v>12.0</v>
      </c>
      <c r="L635" s="27">
        <v>1.0</v>
      </c>
      <c r="M635" s="27">
        <v>61.4754</v>
      </c>
      <c r="N635" s="27">
        <v>1.11111111111111</v>
      </c>
      <c r="O635" s="27">
        <v>265.027279999999</v>
      </c>
      <c r="P635" s="96">
        <f t="shared" si="1"/>
        <v>270</v>
      </c>
      <c r="Q635" s="40">
        <f t="shared" si="2"/>
        <v>22.5</v>
      </c>
      <c r="R635" s="40">
        <f t="shared" si="3"/>
        <v>0.27</v>
      </c>
      <c r="S635" s="97">
        <v>0.0</v>
      </c>
      <c r="T635" s="98">
        <f t="shared" si="4"/>
        <v>0.27</v>
      </c>
      <c r="U635" s="98">
        <f t="shared" si="5"/>
        <v>0.0225</v>
      </c>
      <c r="V635" s="98">
        <f t="shared" si="6"/>
        <v>0.27</v>
      </c>
      <c r="W635" s="98">
        <f t="shared" si="7"/>
        <v>0.27</v>
      </c>
      <c r="Y635" s="27">
        <v>0.0</v>
      </c>
    </row>
    <row r="636" ht="15.75" customHeight="1">
      <c r="A636" s="27" t="s">
        <v>26</v>
      </c>
      <c r="B636" s="27" t="s">
        <v>10</v>
      </c>
      <c r="C636" s="27" t="s">
        <v>69</v>
      </c>
      <c r="D636" s="27">
        <v>4313.0</v>
      </c>
      <c r="E636" s="27" t="s">
        <v>15</v>
      </c>
      <c r="F636" s="27">
        <v>3.0</v>
      </c>
      <c r="G636" s="27">
        <v>3.06</v>
      </c>
      <c r="H636" s="27">
        <v>0.95</v>
      </c>
      <c r="I636" s="27">
        <v>4.0</v>
      </c>
      <c r="J636" s="27">
        <v>5.0</v>
      </c>
      <c r="K636" s="27">
        <v>12.0</v>
      </c>
      <c r="L636" s="27">
        <v>3.0</v>
      </c>
      <c r="M636" s="27">
        <v>131.9778</v>
      </c>
      <c r="N636" s="27">
        <v>1.05263157894736</v>
      </c>
      <c r="O636" s="27">
        <v>395.933399999999</v>
      </c>
      <c r="P636" s="96">
        <f t="shared" si="1"/>
        <v>396</v>
      </c>
      <c r="Q636" s="40">
        <f t="shared" si="2"/>
        <v>33</v>
      </c>
      <c r="R636" s="40">
        <f t="shared" si="3"/>
        <v>1.188</v>
      </c>
      <c r="S636" s="97">
        <v>0.0</v>
      </c>
      <c r="T636" s="98">
        <f t="shared" si="4"/>
        <v>1.188</v>
      </c>
      <c r="U636" s="98">
        <f t="shared" si="5"/>
        <v>0.099</v>
      </c>
      <c r="V636" s="98">
        <f t="shared" si="6"/>
        <v>1.188</v>
      </c>
      <c r="W636" s="98">
        <f t="shared" si="7"/>
        <v>1.188</v>
      </c>
      <c r="Y636" s="27">
        <v>0.0</v>
      </c>
    </row>
    <row r="637" ht="15.75" customHeight="1">
      <c r="A637" s="27" t="s">
        <v>26</v>
      </c>
      <c r="B637" s="27" t="s">
        <v>10</v>
      </c>
      <c r="C637" s="27" t="s">
        <v>70</v>
      </c>
      <c r="D637" s="27">
        <v>4657.0</v>
      </c>
      <c r="E637" s="27" t="s">
        <v>334</v>
      </c>
      <c r="F637" s="27">
        <v>1.0</v>
      </c>
      <c r="G637" s="27">
        <v>3.06</v>
      </c>
      <c r="H637" s="27">
        <v>0.9</v>
      </c>
      <c r="I637" s="27">
        <v>10.0</v>
      </c>
      <c r="J637" s="27">
        <v>10.0</v>
      </c>
      <c r="K637" s="27">
        <v>12.0</v>
      </c>
      <c r="L637" s="27">
        <v>3.6</v>
      </c>
      <c r="M637" s="27">
        <v>142.5042</v>
      </c>
      <c r="N637" s="27">
        <v>1.11111111111111</v>
      </c>
      <c r="O637" s="27">
        <v>142.5042</v>
      </c>
      <c r="P637" s="96">
        <f t="shared" si="1"/>
        <v>150</v>
      </c>
      <c r="Q637" s="40">
        <f t="shared" si="2"/>
        <v>12.5</v>
      </c>
      <c r="R637" s="40">
        <f t="shared" si="3"/>
        <v>0.54</v>
      </c>
      <c r="S637" s="97">
        <v>0.0</v>
      </c>
      <c r="T637" s="98">
        <f t="shared" si="4"/>
        <v>0.54</v>
      </c>
      <c r="U637" s="98">
        <f t="shared" si="5"/>
        <v>0.045</v>
      </c>
      <c r="V637" s="98">
        <f t="shared" si="6"/>
        <v>0.54</v>
      </c>
      <c r="W637" s="98">
        <f t="shared" si="7"/>
        <v>0.54</v>
      </c>
      <c r="Y637" s="27">
        <v>3.0</v>
      </c>
    </row>
    <row r="638" ht="15.75" customHeight="1">
      <c r="A638" s="27" t="s">
        <v>26</v>
      </c>
      <c r="B638" s="27" t="s">
        <v>10</v>
      </c>
      <c r="C638" s="27" t="s">
        <v>71</v>
      </c>
      <c r="D638" s="27">
        <v>17254.0</v>
      </c>
      <c r="E638" s="27" t="s">
        <v>11</v>
      </c>
      <c r="F638" s="27">
        <v>1.0</v>
      </c>
      <c r="G638" s="27">
        <v>3.08</v>
      </c>
      <c r="H638" s="27">
        <v>0.9</v>
      </c>
      <c r="I638" s="27">
        <v>10.0</v>
      </c>
      <c r="J638" s="27">
        <v>10.0</v>
      </c>
      <c r="K638" s="27">
        <v>12.0</v>
      </c>
      <c r="L638" s="27">
        <v>4.4</v>
      </c>
      <c r="M638" s="27">
        <v>531.4232</v>
      </c>
      <c r="N638" s="27">
        <v>1.11111111111111</v>
      </c>
      <c r="O638" s="27">
        <v>531.4232</v>
      </c>
      <c r="P638" s="96">
        <f t="shared" si="1"/>
        <v>540</v>
      </c>
      <c r="Q638" s="40">
        <f t="shared" si="2"/>
        <v>45</v>
      </c>
      <c r="R638" s="40">
        <f t="shared" si="3"/>
        <v>2.376</v>
      </c>
      <c r="S638" s="97">
        <v>0.0</v>
      </c>
      <c r="T638" s="98">
        <f t="shared" si="4"/>
        <v>2.376</v>
      </c>
      <c r="U638" s="98">
        <f t="shared" si="5"/>
        <v>0.198</v>
      </c>
      <c r="V638" s="98">
        <f t="shared" si="6"/>
        <v>2.376</v>
      </c>
      <c r="W638" s="98">
        <f t="shared" si="7"/>
        <v>2.376</v>
      </c>
      <c r="Y638" s="27">
        <v>0.0</v>
      </c>
    </row>
    <row r="639" ht="15.75" customHeight="1">
      <c r="A639" s="27" t="s">
        <v>26</v>
      </c>
      <c r="B639" s="27" t="s">
        <v>10</v>
      </c>
      <c r="C639" s="27" t="s">
        <v>72</v>
      </c>
      <c r="D639" s="27">
        <v>7575.0</v>
      </c>
      <c r="E639" s="27" t="s">
        <v>21</v>
      </c>
      <c r="F639" s="27">
        <v>2.0</v>
      </c>
      <c r="G639" s="27">
        <v>1.26</v>
      </c>
      <c r="H639" s="27">
        <v>0.9</v>
      </c>
      <c r="I639" s="27">
        <v>1.0</v>
      </c>
      <c r="J639" s="27">
        <v>5.0</v>
      </c>
      <c r="K639" s="27">
        <v>12.0</v>
      </c>
      <c r="L639" s="27">
        <v>15.0</v>
      </c>
      <c r="M639" s="27">
        <v>95.445</v>
      </c>
      <c r="N639" s="27">
        <v>1.05263157894736</v>
      </c>
      <c r="O639" s="27">
        <v>180.843157894736</v>
      </c>
      <c r="P639" s="96">
        <f t="shared" si="1"/>
        <v>181</v>
      </c>
      <c r="Q639" s="40">
        <f t="shared" si="2"/>
        <v>15.08333333</v>
      </c>
      <c r="R639" s="40">
        <f t="shared" si="3"/>
        <v>2.715</v>
      </c>
      <c r="S639" s="97">
        <v>0.0</v>
      </c>
      <c r="T639" s="98">
        <f t="shared" si="4"/>
        <v>2.715</v>
      </c>
      <c r="U639" s="98">
        <f t="shared" si="5"/>
        <v>0.22625</v>
      </c>
      <c r="V639" s="98">
        <f t="shared" si="6"/>
        <v>2.715</v>
      </c>
      <c r="W639" s="98">
        <f t="shared" si="7"/>
        <v>2.715</v>
      </c>
      <c r="Y639" s="27">
        <v>0.0</v>
      </c>
    </row>
    <row r="640" ht="15.75" customHeight="1">
      <c r="A640" s="27" t="s">
        <v>26</v>
      </c>
      <c r="B640" s="27" t="s">
        <v>10</v>
      </c>
      <c r="C640" s="27" t="s">
        <v>73</v>
      </c>
      <c r="D640" s="27">
        <v>5104.0</v>
      </c>
      <c r="E640" s="27" t="s">
        <v>12</v>
      </c>
      <c r="F640" s="27">
        <v>1.0</v>
      </c>
      <c r="G640" s="27">
        <v>3.08</v>
      </c>
      <c r="H640" s="27">
        <v>1.0</v>
      </c>
      <c r="I640" s="27">
        <v>20.0</v>
      </c>
      <c r="J640" s="27">
        <v>50.0</v>
      </c>
      <c r="K640" s="27">
        <v>12.0</v>
      </c>
      <c r="L640" s="27">
        <v>1.2</v>
      </c>
      <c r="M640" s="27">
        <v>157.2032</v>
      </c>
      <c r="N640" s="27">
        <v>2.0</v>
      </c>
      <c r="O640" s="27">
        <v>314.4064</v>
      </c>
      <c r="P640" s="96">
        <f t="shared" si="1"/>
        <v>320</v>
      </c>
      <c r="Q640" s="40">
        <f t="shared" si="2"/>
        <v>26.66666667</v>
      </c>
      <c r="R640" s="40">
        <f t="shared" si="3"/>
        <v>0.384</v>
      </c>
      <c r="S640" s="97">
        <v>0.0</v>
      </c>
      <c r="T640" s="98">
        <f t="shared" si="4"/>
        <v>0.384</v>
      </c>
      <c r="U640" s="98">
        <f t="shared" si="5"/>
        <v>0.032</v>
      </c>
      <c r="V640" s="98">
        <f t="shared" si="6"/>
        <v>0.384</v>
      </c>
      <c r="W640" s="98">
        <f t="shared" si="7"/>
        <v>0.384</v>
      </c>
      <c r="Y640" s="27">
        <v>0.7</v>
      </c>
    </row>
    <row r="641" ht="15.75" customHeight="1">
      <c r="A641" s="27" t="s">
        <v>26</v>
      </c>
      <c r="B641" s="27" t="s">
        <v>10</v>
      </c>
      <c r="C641" s="27" t="s">
        <v>74</v>
      </c>
      <c r="D641" s="27">
        <v>17991.0</v>
      </c>
      <c r="E641" s="27" t="s">
        <v>14</v>
      </c>
      <c r="F641" s="27">
        <v>3.0</v>
      </c>
      <c r="G641" s="27">
        <v>3.06</v>
      </c>
      <c r="H641" s="27">
        <v>0.95</v>
      </c>
      <c r="I641" s="27">
        <v>10.0</v>
      </c>
      <c r="J641" s="27">
        <v>10.0</v>
      </c>
      <c r="K641" s="27">
        <v>12.0</v>
      </c>
      <c r="L641" s="27">
        <v>7.8</v>
      </c>
      <c r="M641" s="27">
        <v>550.5246</v>
      </c>
      <c r="N641" s="27">
        <v>1.11111111111111</v>
      </c>
      <c r="O641" s="27">
        <v>1743.32789999999</v>
      </c>
      <c r="P641" s="96">
        <f t="shared" si="1"/>
        <v>1750</v>
      </c>
      <c r="Q641" s="40">
        <f t="shared" si="2"/>
        <v>145.8333333</v>
      </c>
      <c r="R641" s="40">
        <f t="shared" si="3"/>
        <v>13.65</v>
      </c>
      <c r="S641" s="97">
        <v>0.0</v>
      </c>
      <c r="T641" s="98">
        <f t="shared" si="4"/>
        <v>13.65</v>
      </c>
      <c r="U641" s="98">
        <f t="shared" si="5"/>
        <v>1.1375</v>
      </c>
      <c r="V641" s="98">
        <f t="shared" si="6"/>
        <v>13.65</v>
      </c>
      <c r="W641" s="98">
        <f t="shared" si="7"/>
        <v>13.65</v>
      </c>
      <c r="Y641" s="27">
        <v>0.0</v>
      </c>
    </row>
    <row r="642" ht="15.75" customHeight="1">
      <c r="A642" s="27" t="s">
        <v>26</v>
      </c>
      <c r="B642" s="27" t="s">
        <v>10</v>
      </c>
      <c r="C642" s="27" t="s">
        <v>75</v>
      </c>
      <c r="D642" s="27">
        <v>5760.0</v>
      </c>
      <c r="E642" s="27" t="s">
        <v>330</v>
      </c>
      <c r="F642" s="27">
        <v>1.0</v>
      </c>
      <c r="G642" s="27">
        <v>3.06</v>
      </c>
      <c r="H642" s="27">
        <v>0.95</v>
      </c>
      <c r="I642" s="27">
        <v>5.0</v>
      </c>
      <c r="J642" s="27">
        <v>5.0</v>
      </c>
      <c r="K642" s="27">
        <v>12.0</v>
      </c>
      <c r="L642" s="27">
        <v>4.4</v>
      </c>
      <c r="M642" s="27">
        <v>176.255999999999</v>
      </c>
      <c r="N642" s="27">
        <v>1.05263157894736</v>
      </c>
      <c r="O642" s="27">
        <v>176.255999999999</v>
      </c>
      <c r="P642" s="96">
        <f t="shared" si="1"/>
        <v>180</v>
      </c>
      <c r="Q642" s="40">
        <f t="shared" si="2"/>
        <v>15</v>
      </c>
      <c r="R642" s="40">
        <f t="shared" si="3"/>
        <v>0.792</v>
      </c>
      <c r="S642" s="97">
        <v>0.0</v>
      </c>
      <c r="T642" s="98">
        <f t="shared" si="4"/>
        <v>0.792</v>
      </c>
      <c r="U642" s="98">
        <f t="shared" si="5"/>
        <v>0.066</v>
      </c>
      <c r="V642" s="98">
        <f t="shared" si="6"/>
        <v>0.792</v>
      </c>
      <c r="W642" s="98">
        <f t="shared" si="7"/>
        <v>0.792</v>
      </c>
      <c r="Y642" s="27">
        <v>0.0</v>
      </c>
    </row>
    <row r="643" ht="15.75" customHeight="1">
      <c r="A643" s="27" t="s">
        <v>26</v>
      </c>
      <c r="B643" s="27" t="s">
        <v>10</v>
      </c>
      <c r="C643" s="27" t="s">
        <v>76</v>
      </c>
      <c r="D643" s="27">
        <v>3134.0</v>
      </c>
      <c r="E643" s="27" t="s">
        <v>331</v>
      </c>
      <c r="F643" s="27">
        <v>2.0</v>
      </c>
      <c r="G643" s="27">
        <v>3.06</v>
      </c>
      <c r="H643" s="27">
        <v>0.9</v>
      </c>
      <c r="I643" s="27">
        <v>10.0</v>
      </c>
      <c r="J643" s="27">
        <v>25.0</v>
      </c>
      <c r="K643" s="27">
        <v>12.0</v>
      </c>
      <c r="L643" s="27">
        <v>5.2</v>
      </c>
      <c r="M643" s="27">
        <v>95.9004</v>
      </c>
      <c r="N643" s="27">
        <v>1.33333333333333</v>
      </c>
      <c r="O643" s="27">
        <v>230.16096</v>
      </c>
      <c r="P643" s="96">
        <f t="shared" si="1"/>
        <v>240</v>
      </c>
      <c r="Q643" s="40">
        <f t="shared" si="2"/>
        <v>20</v>
      </c>
      <c r="R643" s="40">
        <f t="shared" si="3"/>
        <v>1.248</v>
      </c>
      <c r="S643" s="97">
        <v>0.0</v>
      </c>
      <c r="T643" s="98">
        <f t="shared" si="4"/>
        <v>1.248</v>
      </c>
      <c r="U643" s="98">
        <f t="shared" si="5"/>
        <v>0.104</v>
      </c>
      <c r="V643" s="98">
        <f t="shared" si="6"/>
        <v>1.248</v>
      </c>
      <c r="W643" s="98">
        <f t="shared" si="7"/>
        <v>1.248</v>
      </c>
      <c r="Y643" s="27">
        <v>7.0</v>
      </c>
    </row>
    <row r="644" ht="15.75" customHeight="1">
      <c r="A644" s="27" t="s">
        <v>26</v>
      </c>
      <c r="B644" s="27" t="s">
        <v>10</v>
      </c>
      <c r="C644" s="27" t="s">
        <v>77</v>
      </c>
      <c r="D644" s="27">
        <v>7437.0</v>
      </c>
      <c r="E644" s="27" t="s">
        <v>332</v>
      </c>
      <c r="F644" s="27">
        <v>2.0</v>
      </c>
      <c r="G644" s="27">
        <v>3.06</v>
      </c>
      <c r="H644" s="27">
        <v>0.95</v>
      </c>
      <c r="I644" s="27">
        <v>1.0</v>
      </c>
      <c r="J644" s="27">
        <v>5.0</v>
      </c>
      <c r="K644" s="27">
        <v>12.0</v>
      </c>
      <c r="L644" s="27">
        <v>17.1</v>
      </c>
      <c r="M644" s="27">
        <v>227.5722</v>
      </c>
      <c r="N644" s="27">
        <v>1.05263157894736</v>
      </c>
      <c r="O644" s="27">
        <v>455.144399999999</v>
      </c>
      <c r="P644" s="96">
        <f t="shared" si="1"/>
        <v>456</v>
      </c>
      <c r="Q644" s="40">
        <f t="shared" si="2"/>
        <v>38</v>
      </c>
      <c r="R644" s="40">
        <f t="shared" si="3"/>
        <v>7.7976</v>
      </c>
      <c r="S644" s="97">
        <v>0.0</v>
      </c>
      <c r="T644" s="98">
        <f t="shared" si="4"/>
        <v>7.7976</v>
      </c>
      <c r="U644" s="98">
        <f t="shared" si="5"/>
        <v>0.6498</v>
      </c>
      <c r="V644" s="98">
        <f t="shared" si="6"/>
        <v>7.7976</v>
      </c>
      <c r="W644" s="98">
        <f t="shared" si="7"/>
        <v>7.7976</v>
      </c>
      <c r="Y644" s="27">
        <v>0.0</v>
      </c>
    </row>
    <row r="645" ht="15.75" customHeight="1">
      <c r="A645" s="27" t="s">
        <v>26</v>
      </c>
      <c r="B645" s="27" t="s">
        <v>10</v>
      </c>
      <c r="C645" s="27" t="s">
        <v>78</v>
      </c>
      <c r="D645" s="27">
        <v>5013.0</v>
      </c>
      <c r="E645" s="27" t="s">
        <v>20</v>
      </c>
      <c r="F645" s="27">
        <v>2.0</v>
      </c>
      <c r="G645" s="27">
        <v>3.06</v>
      </c>
      <c r="H645" s="27">
        <v>0.9</v>
      </c>
      <c r="I645" s="27">
        <v>10.0</v>
      </c>
      <c r="J645" s="27">
        <v>25.0</v>
      </c>
      <c r="K645" s="27">
        <v>12.0</v>
      </c>
      <c r="L645" s="27">
        <v>3.0</v>
      </c>
      <c r="M645" s="27">
        <v>153.3978</v>
      </c>
      <c r="N645" s="27">
        <v>1.33333333333333</v>
      </c>
      <c r="O645" s="27">
        <v>368.15472</v>
      </c>
      <c r="P645" s="96">
        <f t="shared" si="1"/>
        <v>370</v>
      </c>
      <c r="Q645" s="40">
        <f t="shared" si="2"/>
        <v>30.83333333</v>
      </c>
      <c r="R645" s="40">
        <f t="shared" si="3"/>
        <v>1.11</v>
      </c>
      <c r="S645" s="97">
        <v>0.0</v>
      </c>
      <c r="T645" s="98">
        <f t="shared" si="4"/>
        <v>1.11</v>
      </c>
      <c r="U645" s="98">
        <f t="shared" si="5"/>
        <v>0.0925</v>
      </c>
      <c r="V645" s="98">
        <f t="shared" si="6"/>
        <v>1.11</v>
      </c>
      <c r="W645" s="98">
        <f t="shared" si="7"/>
        <v>1.11</v>
      </c>
      <c r="Y645" s="27">
        <v>0.0</v>
      </c>
    </row>
    <row r="646" ht="15.75" customHeight="1">
      <c r="A646" s="27" t="s">
        <v>26</v>
      </c>
      <c r="B646" s="27" t="s">
        <v>10</v>
      </c>
      <c r="C646" s="27" t="s">
        <v>79</v>
      </c>
      <c r="D646" s="27">
        <v>7192.0</v>
      </c>
      <c r="E646" s="27" t="s">
        <v>333</v>
      </c>
      <c r="F646" s="27">
        <v>4.0</v>
      </c>
      <c r="G646" s="27">
        <v>3.06</v>
      </c>
      <c r="H646" s="27">
        <v>0.97</v>
      </c>
      <c r="I646" s="27">
        <v>10.0</v>
      </c>
      <c r="J646" s="27">
        <v>10.0</v>
      </c>
      <c r="K646" s="27">
        <v>12.0</v>
      </c>
      <c r="L646" s="27">
        <v>1.0</v>
      </c>
      <c r="M646" s="27">
        <v>220.0752</v>
      </c>
      <c r="N646" s="27">
        <v>1.11111111111111</v>
      </c>
      <c r="O646" s="27">
        <v>948.768639999999</v>
      </c>
      <c r="P646" s="96">
        <f t="shared" si="1"/>
        <v>950</v>
      </c>
      <c r="Q646" s="40">
        <f t="shared" si="2"/>
        <v>79.16666667</v>
      </c>
      <c r="R646" s="40">
        <f t="shared" si="3"/>
        <v>0.95</v>
      </c>
      <c r="S646" s="97">
        <v>0.0</v>
      </c>
      <c r="T646" s="98">
        <f t="shared" si="4"/>
        <v>0.95</v>
      </c>
      <c r="U646" s="98">
        <f t="shared" si="5"/>
        <v>0.07916666667</v>
      </c>
      <c r="V646" s="98">
        <f t="shared" si="6"/>
        <v>0.95</v>
      </c>
      <c r="W646" s="98">
        <f t="shared" si="7"/>
        <v>0.95</v>
      </c>
      <c r="Y646" s="27">
        <v>0.0</v>
      </c>
    </row>
    <row r="647" ht="15.75" customHeight="1">
      <c r="A647" s="27" t="s">
        <v>26</v>
      </c>
      <c r="B647" s="27" t="s">
        <v>10</v>
      </c>
      <c r="C647" s="27" t="s">
        <v>80</v>
      </c>
      <c r="D647" s="27">
        <v>4393.0</v>
      </c>
      <c r="E647" s="27" t="s">
        <v>15</v>
      </c>
      <c r="F647" s="27">
        <v>3.0</v>
      </c>
      <c r="G647" s="27">
        <v>3.06</v>
      </c>
      <c r="H647" s="27">
        <v>0.95</v>
      </c>
      <c r="I647" s="27">
        <v>4.0</v>
      </c>
      <c r="J647" s="27">
        <v>5.0</v>
      </c>
      <c r="K647" s="27">
        <v>12.0</v>
      </c>
      <c r="L647" s="27">
        <v>3.0</v>
      </c>
      <c r="M647" s="27">
        <v>134.4258</v>
      </c>
      <c r="N647" s="27">
        <v>1.05263157894736</v>
      </c>
      <c r="O647" s="27">
        <v>403.277399999999</v>
      </c>
      <c r="P647" s="96">
        <f t="shared" si="1"/>
        <v>404</v>
      </c>
      <c r="Q647" s="40">
        <f t="shared" si="2"/>
        <v>33.66666667</v>
      </c>
      <c r="R647" s="40">
        <f t="shared" si="3"/>
        <v>1.212</v>
      </c>
      <c r="S647" s="97">
        <v>0.0</v>
      </c>
      <c r="T647" s="98">
        <f t="shared" si="4"/>
        <v>1.212</v>
      </c>
      <c r="U647" s="98">
        <f t="shared" si="5"/>
        <v>0.101</v>
      </c>
      <c r="V647" s="98">
        <f t="shared" si="6"/>
        <v>1.212</v>
      </c>
      <c r="W647" s="98">
        <f t="shared" si="7"/>
        <v>1.212</v>
      </c>
      <c r="Y647" s="27">
        <v>0.0</v>
      </c>
    </row>
    <row r="648" ht="15.75" customHeight="1">
      <c r="A648" s="27" t="s">
        <v>26</v>
      </c>
      <c r="B648" s="27" t="s">
        <v>10</v>
      </c>
      <c r="C648" s="27" t="s">
        <v>81</v>
      </c>
      <c r="D648" s="27">
        <v>2565.0</v>
      </c>
      <c r="E648" s="27" t="s">
        <v>334</v>
      </c>
      <c r="F648" s="27">
        <v>1.0</v>
      </c>
      <c r="G648" s="27">
        <v>3.06</v>
      </c>
      <c r="H648" s="27">
        <v>0.9</v>
      </c>
      <c r="I648" s="27">
        <v>10.0</v>
      </c>
      <c r="J648" s="27">
        <v>10.0</v>
      </c>
      <c r="K648" s="27">
        <v>12.0</v>
      </c>
      <c r="L648" s="27">
        <v>3.6</v>
      </c>
      <c r="M648" s="27">
        <v>78.489</v>
      </c>
      <c r="N648" s="27">
        <v>1.11111111111111</v>
      </c>
      <c r="O648" s="27">
        <v>78.489</v>
      </c>
      <c r="P648" s="96">
        <f t="shared" si="1"/>
        <v>80</v>
      </c>
      <c r="Q648" s="40">
        <f t="shared" si="2"/>
        <v>6.666666667</v>
      </c>
      <c r="R648" s="40">
        <f t="shared" si="3"/>
        <v>0.288</v>
      </c>
      <c r="S648" s="97">
        <v>0.0</v>
      </c>
      <c r="T648" s="98">
        <f t="shared" si="4"/>
        <v>0.288</v>
      </c>
      <c r="U648" s="98">
        <f t="shared" si="5"/>
        <v>0.024</v>
      </c>
      <c r="V648" s="98">
        <f t="shared" si="6"/>
        <v>0.288</v>
      </c>
      <c r="W648" s="98">
        <f t="shared" si="7"/>
        <v>0.288</v>
      </c>
      <c r="Y648" s="27">
        <v>3.0</v>
      </c>
    </row>
    <row r="649" ht="15.75" customHeight="1">
      <c r="A649" s="27" t="s">
        <v>26</v>
      </c>
      <c r="B649" s="27" t="s">
        <v>10</v>
      </c>
      <c r="C649" s="27" t="s">
        <v>82</v>
      </c>
      <c r="D649" s="27">
        <v>2646.0</v>
      </c>
      <c r="E649" s="27" t="s">
        <v>11</v>
      </c>
      <c r="F649" s="27">
        <v>1.0</v>
      </c>
      <c r="G649" s="27">
        <v>3.08</v>
      </c>
      <c r="H649" s="27">
        <v>0.9</v>
      </c>
      <c r="I649" s="27">
        <v>10.0</v>
      </c>
      <c r="J649" s="27">
        <v>10.0</v>
      </c>
      <c r="K649" s="27">
        <v>12.0</v>
      </c>
      <c r="L649" s="27">
        <v>4.4</v>
      </c>
      <c r="M649" s="27">
        <v>81.4968</v>
      </c>
      <c r="N649" s="27">
        <v>1.11111111111111</v>
      </c>
      <c r="O649" s="27">
        <v>81.4968</v>
      </c>
      <c r="P649" s="96">
        <f t="shared" si="1"/>
        <v>90</v>
      </c>
      <c r="Q649" s="40">
        <f t="shared" si="2"/>
        <v>7.5</v>
      </c>
      <c r="R649" s="40">
        <f t="shared" si="3"/>
        <v>0.396</v>
      </c>
      <c r="S649" s="97">
        <v>0.0</v>
      </c>
      <c r="T649" s="98">
        <f t="shared" si="4"/>
        <v>0.396</v>
      </c>
      <c r="U649" s="98">
        <f t="shared" si="5"/>
        <v>0.033</v>
      </c>
      <c r="V649" s="98">
        <f t="shared" si="6"/>
        <v>0.396</v>
      </c>
      <c r="W649" s="98">
        <f t="shared" si="7"/>
        <v>0.396</v>
      </c>
      <c r="Y649" s="27">
        <v>0.0</v>
      </c>
    </row>
    <row r="650" ht="15.75" customHeight="1">
      <c r="A650" s="27" t="s">
        <v>26</v>
      </c>
      <c r="B650" s="27" t="s">
        <v>10</v>
      </c>
      <c r="C650" s="27" t="s">
        <v>83</v>
      </c>
      <c r="D650" s="27">
        <v>7085.0</v>
      </c>
      <c r="E650" s="27" t="s">
        <v>21</v>
      </c>
      <c r="F650" s="27">
        <v>2.0</v>
      </c>
      <c r="G650" s="27">
        <v>1.26</v>
      </c>
      <c r="H650" s="27">
        <v>0.9</v>
      </c>
      <c r="I650" s="27">
        <v>1.0</v>
      </c>
      <c r="J650" s="27">
        <v>5.0</v>
      </c>
      <c r="K650" s="27">
        <v>12.0</v>
      </c>
      <c r="L650" s="27">
        <v>15.0</v>
      </c>
      <c r="M650" s="27">
        <v>89.271</v>
      </c>
      <c r="N650" s="27">
        <v>1.05263157894736</v>
      </c>
      <c r="O650" s="27">
        <v>169.145052631578</v>
      </c>
      <c r="P650" s="96">
        <f t="shared" si="1"/>
        <v>170</v>
      </c>
      <c r="Q650" s="40">
        <f t="shared" si="2"/>
        <v>14.16666667</v>
      </c>
      <c r="R650" s="40">
        <f t="shared" si="3"/>
        <v>2.55</v>
      </c>
      <c r="S650" s="97">
        <v>0.0</v>
      </c>
      <c r="T650" s="98">
        <f t="shared" si="4"/>
        <v>2.55</v>
      </c>
      <c r="U650" s="98">
        <f t="shared" si="5"/>
        <v>0.2125</v>
      </c>
      <c r="V650" s="98">
        <f t="shared" si="6"/>
        <v>2.55</v>
      </c>
      <c r="W650" s="98">
        <f t="shared" si="7"/>
        <v>2.55</v>
      </c>
      <c r="Y650" s="27">
        <v>0.0</v>
      </c>
    </row>
    <row r="651" ht="15.75" customHeight="1">
      <c r="A651" s="27" t="s">
        <v>26</v>
      </c>
      <c r="B651" s="27" t="s">
        <v>10</v>
      </c>
      <c r="C651" s="27" t="s">
        <v>84</v>
      </c>
      <c r="D651" s="27">
        <v>6940.0</v>
      </c>
      <c r="E651" s="27" t="s">
        <v>12</v>
      </c>
      <c r="F651" s="27">
        <v>1.0</v>
      </c>
      <c r="G651" s="27">
        <v>3.08</v>
      </c>
      <c r="H651" s="27">
        <v>1.0</v>
      </c>
      <c r="I651" s="27">
        <v>20.0</v>
      </c>
      <c r="J651" s="27">
        <v>50.0</v>
      </c>
      <c r="K651" s="27">
        <v>12.0</v>
      </c>
      <c r="L651" s="27">
        <v>1.2</v>
      </c>
      <c r="M651" s="27">
        <v>213.752</v>
      </c>
      <c r="N651" s="27">
        <v>2.0</v>
      </c>
      <c r="O651" s="27">
        <v>427.504</v>
      </c>
      <c r="P651" s="96">
        <f t="shared" si="1"/>
        <v>440</v>
      </c>
      <c r="Q651" s="40">
        <f t="shared" si="2"/>
        <v>36.66666667</v>
      </c>
      <c r="R651" s="40">
        <f t="shared" si="3"/>
        <v>0.528</v>
      </c>
      <c r="S651" s="97">
        <v>0.0</v>
      </c>
      <c r="T651" s="98">
        <f t="shared" si="4"/>
        <v>0.528</v>
      </c>
      <c r="U651" s="98">
        <f t="shared" si="5"/>
        <v>0.044</v>
      </c>
      <c r="V651" s="98">
        <f t="shared" si="6"/>
        <v>0.528</v>
      </c>
      <c r="W651" s="98">
        <f t="shared" si="7"/>
        <v>0.528</v>
      </c>
      <c r="Y651" s="27">
        <v>0.7</v>
      </c>
    </row>
    <row r="652" ht="15.75" customHeight="1">
      <c r="A652" s="27" t="s">
        <v>26</v>
      </c>
      <c r="B652" s="27" t="s">
        <v>10</v>
      </c>
      <c r="C652" s="27" t="s">
        <v>85</v>
      </c>
      <c r="D652" s="27">
        <v>10952.0</v>
      </c>
      <c r="E652" s="27" t="s">
        <v>14</v>
      </c>
      <c r="F652" s="27">
        <v>3.0</v>
      </c>
      <c r="G652" s="27">
        <v>3.06</v>
      </c>
      <c r="H652" s="27">
        <v>0.95</v>
      </c>
      <c r="I652" s="27">
        <v>10.0</v>
      </c>
      <c r="J652" s="27">
        <v>10.0</v>
      </c>
      <c r="K652" s="27">
        <v>12.0</v>
      </c>
      <c r="L652" s="27">
        <v>7.8</v>
      </c>
      <c r="M652" s="27">
        <v>335.1312</v>
      </c>
      <c r="N652" s="27">
        <v>1.11111111111111</v>
      </c>
      <c r="O652" s="27">
        <v>1061.2488</v>
      </c>
      <c r="P652" s="96">
        <f t="shared" si="1"/>
        <v>1070</v>
      </c>
      <c r="Q652" s="40">
        <f t="shared" si="2"/>
        <v>89.16666667</v>
      </c>
      <c r="R652" s="40">
        <f t="shared" si="3"/>
        <v>8.346</v>
      </c>
      <c r="S652" s="97">
        <v>0.0</v>
      </c>
      <c r="T652" s="98">
        <f t="shared" si="4"/>
        <v>8.346</v>
      </c>
      <c r="U652" s="98">
        <f t="shared" si="5"/>
        <v>0.6955</v>
      </c>
      <c r="V652" s="98">
        <f t="shared" si="6"/>
        <v>8.346</v>
      </c>
      <c r="W652" s="98">
        <f t="shared" si="7"/>
        <v>8.346</v>
      </c>
      <c r="Y652" s="27">
        <v>0.0</v>
      </c>
    </row>
    <row r="653" ht="15.75" customHeight="1">
      <c r="A653" s="27" t="s">
        <v>26</v>
      </c>
      <c r="B653" s="27" t="s">
        <v>10</v>
      </c>
      <c r="C653" s="27" t="s">
        <v>86</v>
      </c>
      <c r="D653" s="27">
        <v>3944.0</v>
      </c>
      <c r="E653" s="27" t="s">
        <v>330</v>
      </c>
      <c r="F653" s="27">
        <v>1.0</v>
      </c>
      <c r="G653" s="27">
        <v>3.06</v>
      </c>
      <c r="H653" s="27">
        <v>0.95</v>
      </c>
      <c r="I653" s="27">
        <v>5.0</v>
      </c>
      <c r="J653" s="27">
        <v>5.0</v>
      </c>
      <c r="K653" s="27">
        <v>12.0</v>
      </c>
      <c r="L653" s="27">
        <v>4.4</v>
      </c>
      <c r="M653" s="27">
        <v>120.686399999999</v>
      </c>
      <c r="N653" s="27">
        <v>1.05263157894736</v>
      </c>
      <c r="O653" s="27">
        <v>120.686399999999</v>
      </c>
      <c r="P653" s="96">
        <f t="shared" si="1"/>
        <v>125</v>
      </c>
      <c r="Q653" s="40">
        <f t="shared" si="2"/>
        <v>10.41666667</v>
      </c>
      <c r="R653" s="40">
        <f t="shared" si="3"/>
        <v>0.55</v>
      </c>
      <c r="S653" s="97">
        <v>0.0</v>
      </c>
      <c r="T653" s="98">
        <f t="shared" si="4"/>
        <v>0.55</v>
      </c>
      <c r="U653" s="98">
        <f t="shared" si="5"/>
        <v>0.04583333333</v>
      </c>
      <c r="V653" s="98">
        <f t="shared" si="6"/>
        <v>0.55</v>
      </c>
      <c r="W653" s="98">
        <f t="shared" si="7"/>
        <v>0.55</v>
      </c>
      <c r="Y653" s="27">
        <v>0.0</v>
      </c>
    </row>
    <row r="654" ht="15.75" customHeight="1">
      <c r="A654" s="27" t="s">
        <v>26</v>
      </c>
      <c r="B654" s="27" t="s">
        <v>10</v>
      </c>
      <c r="C654" s="27" t="s">
        <v>87</v>
      </c>
      <c r="D654" s="27">
        <v>16276.0</v>
      </c>
      <c r="E654" s="27" t="s">
        <v>331</v>
      </c>
      <c r="F654" s="27">
        <v>2.0</v>
      </c>
      <c r="G654" s="27">
        <v>3.06</v>
      </c>
      <c r="H654" s="27">
        <v>0.9</v>
      </c>
      <c r="I654" s="27">
        <v>10.0</v>
      </c>
      <c r="J654" s="27">
        <v>25.0</v>
      </c>
      <c r="K654" s="27">
        <v>12.0</v>
      </c>
      <c r="L654" s="27">
        <v>5.2</v>
      </c>
      <c r="M654" s="27">
        <v>498.0456</v>
      </c>
      <c r="N654" s="27">
        <v>1.33333333333333</v>
      </c>
      <c r="O654" s="27">
        <v>1195.30944</v>
      </c>
      <c r="P654" s="96">
        <f t="shared" si="1"/>
        <v>1200</v>
      </c>
      <c r="Q654" s="40">
        <f t="shared" si="2"/>
        <v>100</v>
      </c>
      <c r="R654" s="40">
        <f t="shared" si="3"/>
        <v>6.24</v>
      </c>
      <c r="S654" s="97">
        <v>0.0</v>
      </c>
      <c r="T654" s="98">
        <f t="shared" si="4"/>
        <v>6.24</v>
      </c>
      <c r="U654" s="98">
        <f t="shared" si="5"/>
        <v>0.52</v>
      </c>
      <c r="V654" s="98">
        <f t="shared" si="6"/>
        <v>6.24</v>
      </c>
      <c r="W654" s="98">
        <f t="shared" si="7"/>
        <v>6.24</v>
      </c>
      <c r="Y654" s="27">
        <v>7.0</v>
      </c>
    </row>
    <row r="655" ht="15.75" customHeight="1">
      <c r="A655" s="27" t="s">
        <v>26</v>
      </c>
      <c r="B655" s="27" t="s">
        <v>10</v>
      </c>
      <c r="C655" s="27" t="s">
        <v>88</v>
      </c>
      <c r="D655" s="27">
        <v>6982.0</v>
      </c>
      <c r="E655" s="27" t="s">
        <v>332</v>
      </c>
      <c r="F655" s="27">
        <v>2.0</v>
      </c>
      <c r="G655" s="27">
        <v>3.06</v>
      </c>
      <c r="H655" s="27">
        <v>0.95</v>
      </c>
      <c r="I655" s="27">
        <v>1.0</v>
      </c>
      <c r="J655" s="27">
        <v>5.0</v>
      </c>
      <c r="K655" s="27">
        <v>12.0</v>
      </c>
      <c r="L655" s="27">
        <v>17.1</v>
      </c>
      <c r="M655" s="27">
        <v>213.6492</v>
      </c>
      <c r="N655" s="27">
        <v>1.05263157894736</v>
      </c>
      <c r="O655" s="27">
        <v>427.298399999999</v>
      </c>
      <c r="P655" s="96">
        <f t="shared" si="1"/>
        <v>428</v>
      </c>
      <c r="Q655" s="40">
        <f t="shared" si="2"/>
        <v>35.66666667</v>
      </c>
      <c r="R655" s="40">
        <f t="shared" si="3"/>
        <v>7.3188</v>
      </c>
      <c r="S655" s="97">
        <v>0.0</v>
      </c>
      <c r="T655" s="98">
        <f t="shared" si="4"/>
        <v>7.3188</v>
      </c>
      <c r="U655" s="98">
        <f t="shared" si="5"/>
        <v>0.6099</v>
      </c>
      <c r="V655" s="98">
        <f t="shared" si="6"/>
        <v>7.3188</v>
      </c>
      <c r="W655" s="98">
        <f t="shared" si="7"/>
        <v>7.3188</v>
      </c>
      <c r="Y655" s="27">
        <v>0.0</v>
      </c>
    </row>
    <row r="656" ht="15.75" customHeight="1">
      <c r="A656" s="27" t="s">
        <v>26</v>
      </c>
      <c r="B656" s="27" t="s">
        <v>10</v>
      </c>
      <c r="C656" s="27" t="s">
        <v>89</v>
      </c>
      <c r="D656" s="27">
        <v>16145.0</v>
      </c>
      <c r="E656" s="27" t="s">
        <v>20</v>
      </c>
      <c r="F656" s="27">
        <v>2.0</v>
      </c>
      <c r="G656" s="27">
        <v>3.06</v>
      </c>
      <c r="H656" s="27">
        <v>0.9</v>
      </c>
      <c r="I656" s="27">
        <v>10.0</v>
      </c>
      <c r="J656" s="27">
        <v>25.0</v>
      </c>
      <c r="K656" s="27">
        <v>12.0</v>
      </c>
      <c r="L656" s="27">
        <v>3.0</v>
      </c>
      <c r="M656" s="27">
        <v>494.037</v>
      </c>
      <c r="N656" s="27">
        <v>1.33333333333333</v>
      </c>
      <c r="O656" s="27">
        <v>1185.6888</v>
      </c>
      <c r="P656" s="96">
        <f t="shared" si="1"/>
        <v>1190</v>
      </c>
      <c r="Q656" s="40">
        <f t="shared" si="2"/>
        <v>99.16666667</v>
      </c>
      <c r="R656" s="40">
        <f t="shared" si="3"/>
        <v>3.57</v>
      </c>
      <c r="S656" s="97">
        <v>0.0</v>
      </c>
      <c r="T656" s="98">
        <f t="shared" si="4"/>
        <v>3.57</v>
      </c>
      <c r="U656" s="98">
        <f t="shared" si="5"/>
        <v>0.2975</v>
      </c>
      <c r="V656" s="98">
        <f t="shared" si="6"/>
        <v>3.57</v>
      </c>
      <c r="W656" s="98">
        <f t="shared" si="7"/>
        <v>3.57</v>
      </c>
      <c r="Y656" s="27">
        <v>0.0</v>
      </c>
    </row>
    <row r="657" ht="15.75" customHeight="1">
      <c r="A657" s="27" t="s">
        <v>26</v>
      </c>
      <c r="B657" s="27" t="s">
        <v>10</v>
      </c>
      <c r="C657" s="27" t="s">
        <v>90</v>
      </c>
      <c r="D657" s="27">
        <v>7332.0</v>
      </c>
      <c r="E657" s="27" t="s">
        <v>333</v>
      </c>
      <c r="F657" s="27">
        <v>4.0</v>
      </c>
      <c r="G657" s="27">
        <v>3.06</v>
      </c>
      <c r="H657" s="27">
        <v>0.97</v>
      </c>
      <c r="I657" s="27">
        <v>10.0</v>
      </c>
      <c r="J657" s="27">
        <v>10.0</v>
      </c>
      <c r="K657" s="27">
        <v>12.0</v>
      </c>
      <c r="L657" s="27">
        <v>1.0</v>
      </c>
      <c r="M657" s="27">
        <v>224.3592</v>
      </c>
      <c r="N657" s="27">
        <v>1.11111111111111</v>
      </c>
      <c r="O657" s="27">
        <v>967.23744</v>
      </c>
      <c r="P657" s="96">
        <f t="shared" si="1"/>
        <v>970</v>
      </c>
      <c r="Q657" s="40">
        <f t="shared" si="2"/>
        <v>80.83333333</v>
      </c>
      <c r="R657" s="40">
        <f t="shared" si="3"/>
        <v>0.97</v>
      </c>
      <c r="S657" s="97">
        <v>0.0</v>
      </c>
      <c r="T657" s="98">
        <f t="shared" si="4"/>
        <v>0.97</v>
      </c>
      <c r="U657" s="98">
        <f t="shared" si="5"/>
        <v>0.08083333333</v>
      </c>
      <c r="V657" s="98">
        <f t="shared" si="6"/>
        <v>0.97</v>
      </c>
      <c r="W657" s="98">
        <f t="shared" si="7"/>
        <v>0.97</v>
      </c>
      <c r="Y657" s="27">
        <v>0.0</v>
      </c>
    </row>
    <row r="658" ht="15.75" customHeight="1">
      <c r="A658" s="27" t="s">
        <v>26</v>
      </c>
      <c r="B658" s="27" t="s">
        <v>10</v>
      </c>
      <c r="C658" s="27" t="s">
        <v>91</v>
      </c>
      <c r="D658" s="27">
        <v>7133.0</v>
      </c>
      <c r="E658" s="27" t="s">
        <v>15</v>
      </c>
      <c r="F658" s="27">
        <v>3.0</v>
      </c>
      <c r="G658" s="27">
        <v>3.06</v>
      </c>
      <c r="H658" s="27">
        <v>0.95</v>
      </c>
      <c r="I658" s="27">
        <v>4.0</v>
      </c>
      <c r="J658" s="27">
        <v>5.0</v>
      </c>
      <c r="K658" s="27">
        <v>12.0</v>
      </c>
      <c r="L658" s="27">
        <v>3.0</v>
      </c>
      <c r="M658" s="27">
        <v>218.2698</v>
      </c>
      <c r="N658" s="27">
        <v>1.05263157894736</v>
      </c>
      <c r="O658" s="27">
        <v>654.809399999999</v>
      </c>
      <c r="P658" s="96">
        <f t="shared" si="1"/>
        <v>656</v>
      </c>
      <c r="Q658" s="40">
        <f t="shared" si="2"/>
        <v>54.66666667</v>
      </c>
      <c r="R658" s="40">
        <f t="shared" si="3"/>
        <v>1.968</v>
      </c>
      <c r="S658" s="97">
        <v>0.0</v>
      </c>
      <c r="T658" s="98">
        <f t="shared" si="4"/>
        <v>1.968</v>
      </c>
      <c r="U658" s="98">
        <f t="shared" si="5"/>
        <v>0.164</v>
      </c>
      <c r="V658" s="98">
        <f t="shared" si="6"/>
        <v>1.968</v>
      </c>
      <c r="W658" s="98">
        <f t="shared" si="7"/>
        <v>1.968</v>
      </c>
      <c r="Y658" s="27">
        <v>0.0</v>
      </c>
    </row>
    <row r="659" ht="15.75" customHeight="1">
      <c r="A659" s="27" t="s">
        <v>26</v>
      </c>
      <c r="B659" s="27" t="s">
        <v>10</v>
      </c>
      <c r="C659" s="27" t="s">
        <v>92</v>
      </c>
      <c r="D659" s="27">
        <v>3438.0</v>
      </c>
      <c r="E659" s="27" t="s">
        <v>334</v>
      </c>
      <c r="F659" s="27">
        <v>1.0</v>
      </c>
      <c r="G659" s="27">
        <v>3.06</v>
      </c>
      <c r="H659" s="27">
        <v>0.9</v>
      </c>
      <c r="I659" s="27">
        <v>10.0</v>
      </c>
      <c r="J659" s="27">
        <v>10.0</v>
      </c>
      <c r="K659" s="27">
        <v>12.0</v>
      </c>
      <c r="L659" s="27">
        <v>3.6</v>
      </c>
      <c r="M659" s="27">
        <v>105.2028</v>
      </c>
      <c r="N659" s="27">
        <v>1.11111111111111</v>
      </c>
      <c r="O659" s="27">
        <v>105.2028</v>
      </c>
      <c r="P659" s="96">
        <f t="shared" si="1"/>
        <v>110</v>
      </c>
      <c r="Q659" s="40">
        <f t="shared" si="2"/>
        <v>9.166666667</v>
      </c>
      <c r="R659" s="40">
        <f t="shared" si="3"/>
        <v>0.396</v>
      </c>
      <c r="S659" s="97">
        <v>0.0</v>
      </c>
      <c r="T659" s="98">
        <f t="shared" si="4"/>
        <v>0.396</v>
      </c>
      <c r="U659" s="98">
        <f t="shared" si="5"/>
        <v>0.033</v>
      </c>
      <c r="V659" s="98">
        <f t="shared" si="6"/>
        <v>0.396</v>
      </c>
      <c r="W659" s="98">
        <f t="shared" si="7"/>
        <v>0.396</v>
      </c>
      <c r="Y659" s="27">
        <v>3.0</v>
      </c>
    </row>
    <row r="660" ht="15.75" customHeight="1">
      <c r="A660" s="27" t="s">
        <v>26</v>
      </c>
      <c r="B660" s="27" t="s">
        <v>10</v>
      </c>
      <c r="C660" s="27" t="s">
        <v>93</v>
      </c>
      <c r="D660" s="27">
        <v>6097.0</v>
      </c>
      <c r="E660" s="27" t="s">
        <v>11</v>
      </c>
      <c r="F660" s="27">
        <v>1.0</v>
      </c>
      <c r="G660" s="27">
        <v>3.08</v>
      </c>
      <c r="H660" s="27">
        <v>0.9</v>
      </c>
      <c r="I660" s="27">
        <v>10.0</v>
      </c>
      <c r="J660" s="27">
        <v>10.0</v>
      </c>
      <c r="K660" s="27">
        <v>12.0</v>
      </c>
      <c r="L660" s="27">
        <v>4.4</v>
      </c>
      <c r="M660" s="27">
        <v>187.7876</v>
      </c>
      <c r="N660" s="27">
        <v>1.11111111111111</v>
      </c>
      <c r="O660" s="27">
        <v>187.7876</v>
      </c>
      <c r="P660" s="96">
        <f t="shared" si="1"/>
        <v>190</v>
      </c>
      <c r="Q660" s="40">
        <f t="shared" si="2"/>
        <v>15.83333333</v>
      </c>
      <c r="R660" s="40">
        <f t="shared" si="3"/>
        <v>0.836</v>
      </c>
      <c r="S660" s="97">
        <v>0.0</v>
      </c>
      <c r="T660" s="98">
        <f t="shared" si="4"/>
        <v>0.836</v>
      </c>
      <c r="U660" s="98">
        <f t="shared" si="5"/>
        <v>0.06966666667</v>
      </c>
      <c r="V660" s="98">
        <f t="shared" si="6"/>
        <v>0.836</v>
      </c>
      <c r="W660" s="98">
        <f t="shared" si="7"/>
        <v>0.836</v>
      </c>
      <c r="Y660" s="27">
        <v>0.0</v>
      </c>
    </row>
    <row r="661" ht="15.75" customHeight="1">
      <c r="A661" s="27" t="s">
        <v>26</v>
      </c>
      <c r="B661" s="27" t="s">
        <v>10</v>
      </c>
      <c r="C661" s="27" t="s">
        <v>94</v>
      </c>
      <c r="D661" s="27">
        <v>4376.0</v>
      </c>
      <c r="E661" s="27" t="s">
        <v>21</v>
      </c>
      <c r="F661" s="27">
        <v>2.0</v>
      </c>
      <c r="G661" s="27">
        <v>1.26</v>
      </c>
      <c r="H661" s="27">
        <v>0.9</v>
      </c>
      <c r="I661" s="27">
        <v>1.0</v>
      </c>
      <c r="J661" s="27">
        <v>5.0</v>
      </c>
      <c r="K661" s="27">
        <v>12.0</v>
      </c>
      <c r="L661" s="27">
        <v>15.0</v>
      </c>
      <c r="M661" s="27">
        <v>55.1376</v>
      </c>
      <c r="N661" s="27">
        <v>1.05263157894736</v>
      </c>
      <c r="O661" s="27">
        <v>104.471242105263</v>
      </c>
      <c r="P661" s="96">
        <f t="shared" si="1"/>
        <v>105</v>
      </c>
      <c r="Q661" s="40">
        <f t="shared" si="2"/>
        <v>8.75</v>
      </c>
      <c r="R661" s="40">
        <f t="shared" si="3"/>
        <v>1.575</v>
      </c>
      <c r="S661" s="97">
        <v>0.0</v>
      </c>
      <c r="T661" s="98">
        <f t="shared" si="4"/>
        <v>1.575</v>
      </c>
      <c r="U661" s="98">
        <f t="shared" si="5"/>
        <v>0.13125</v>
      </c>
      <c r="V661" s="98">
        <f t="shared" si="6"/>
        <v>1.575</v>
      </c>
      <c r="W661" s="98">
        <f t="shared" si="7"/>
        <v>1.575</v>
      </c>
      <c r="Y661" s="27">
        <v>0.0</v>
      </c>
    </row>
    <row r="662" ht="15.75" customHeight="1">
      <c r="A662" s="27" t="s">
        <v>26</v>
      </c>
      <c r="B662" s="27" t="s">
        <v>10</v>
      </c>
      <c r="C662" s="27" t="s">
        <v>95</v>
      </c>
      <c r="D662" s="27">
        <v>3966.0</v>
      </c>
      <c r="E662" s="27" t="s">
        <v>12</v>
      </c>
      <c r="F662" s="27">
        <v>1.0</v>
      </c>
      <c r="G662" s="27">
        <v>3.08</v>
      </c>
      <c r="H662" s="27">
        <v>1.0</v>
      </c>
      <c r="I662" s="27">
        <v>20.0</v>
      </c>
      <c r="J662" s="27">
        <v>50.0</v>
      </c>
      <c r="K662" s="27">
        <v>12.0</v>
      </c>
      <c r="L662" s="27">
        <v>1.2</v>
      </c>
      <c r="M662" s="27">
        <v>122.1528</v>
      </c>
      <c r="N662" s="27">
        <v>2.0</v>
      </c>
      <c r="O662" s="27">
        <v>244.3056</v>
      </c>
      <c r="P662" s="96">
        <f t="shared" si="1"/>
        <v>260</v>
      </c>
      <c r="Q662" s="40">
        <f t="shared" si="2"/>
        <v>21.66666667</v>
      </c>
      <c r="R662" s="40">
        <f t="shared" si="3"/>
        <v>0.312</v>
      </c>
      <c r="S662" s="97">
        <v>0.0</v>
      </c>
      <c r="T662" s="98">
        <f t="shared" si="4"/>
        <v>0.312</v>
      </c>
      <c r="U662" s="98">
        <f t="shared" si="5"/>
        <v>0.026</v>
      </c>
      <c r="V662" s="98">
        <f t="shared" si="6"/>
        <v>0.312</v>
      </c>
      <c r="W662" s="98">
        <f t="shared" si="7"/>
        <v>0.312</v>
      </c>
      <c r="Y662" s="27">
        <v>0.7</v>
      </c>
    </row>
    <row r="663" ht="15.75" customHeight="1">
      <c r="A663" s="27" t="s">
        <v>26</v>
      </c>
      <c r="B663" s="27" t="s">
        <v>10</v>
      </c>
      <c r="C663" s="27" t="s">
        <v>96</v>
      </c>
      <c r="D663" s="27">
        <v>4564.0</v>
      </c>
      <c r="E663" s="27" t="s">
        <v>14</v>
      </c>
      <c r="F663" s="27">
        <v>3.0</v>
      </c>
      <c r="G663" s="27">
        <v>3.06</v>
      </c>
      <c r="H663" s="27">
        <v>0.95</v>
      </c>
      <c r="I663" s="27">
        <v>10.0</v>
      </c>
      <c r="J663" s="27">
        <v>10.0</v>
      </c>
      <c r="K663" s="27">
        <v>12.0</v>
      </c>
      <c r="L663" s="27">
        <v>7.8</v>
      </c>
      <c r="M663" s="27">
        <v>139.6584</v>
      </c>
      <c r="N663" s="27">
        <v>1.11111111111111</v>
      </c>
      <c r="O663" s="27">
        <v>442.2516</v>
      </c>
      <c r="P663" s="96">
        <f t="shared" si="1"/>
        <v>450</v>
      </c>
      <c r="Q663" s="40">
        <f t="shared" si="2"/>
        <v>37.5</v>
      </c>
      <c r="R663" s="40">
        <f t="shared" si="3"/>
        <v>3.51</v>
      </c>
      <c r="S663" s="97">
        <v>0.0</v>
      </c>
      <c r="T663" s="98">
        <f t="shared" si="4"/>
        <v>3.51</v>
      </c>
      <c r="U663" s="98">
        <f t="shared" si="5"/>
        <v>0.2925</v>
      </c>
      <c r="V663" s="98">
        <f t="shared" si="6"/>
        <v>3.51</v>
      </c>
      <c r="W663" s="98">
        <f t="shared" si="7"/>
        <v>3.51</v>
      </c>
      <c r="Y663" s="27">
        <v>0.0</v>
      </c>
    </row>
    <row r="664" ht="15.75" customHeight="1">
      <c r="A664" s="27" t="s">
        <v>26</v>
      </c>
      <c r="B664" s="27" t="s">
        <v>10</v>
      </c>
      <c r="C664" s="27" t="s">
        <v>97</v>
      </c>
      <c r="D664" s="27">
        <v>8814.0</v>
      </c>
      <c r="E664" s="27" t="s">
        <v>330</v>
      </c>
      <c r="F664" s="27">
        <v>1.0</v>
      </c>
      <c r="G664" s="27">
        <v>3.06</v>
      </c>
      <c r="H664" s="27">
        <v>0.95</v>
      </c>
      <c r="I664" s="27">
        <v>5.0</v>
      </c>
      <c r="J664" s="27">
        <v>5.0</v>
      </c>
      <c r="K664" s="27">
        <v>12.0</v>
      </c>
      <c r="L664" s="27">
        <v>4.4</v>
      </c>
      <c r="M664" s="27">
        <v>269.7084</v>
      </c>
      <c r="N664" s="27">
        <v>1.05263157894736</v>
      </c>
      <c r="O664" s="27">
        <v>269.708399999999</v>
      </c>
      <c r="P664" s="96">
        <f t="shared" si="1"/>
        <v>270</v>
      </c>
      <c r="Q664" s="40">
        <f t="shared" si="2"/>
        <v>22.5</v>
      </c>
      <c r="R664" s="40">
        <f t="shared" si="3"/>
        <v>1.188</v>
      </c>
      <c r="S664" s="97">
        <v>0.0</v>
      </c>
      <c r="T664" s="98">
        <f t="shared" si="4"/>
        <v>1.188</v>
      </c>
      <c r="U664" s="98">
        <f t="shared" si="5"/>
        <v>0.099</v>
      </c>
      <c r="V664" s="98">
        <f t="shared" si="6"/>
        <v>1.188</v>
      </c>
      <c r="W664" s="98">
        <f t="shared" si="7"/>
        <v>1.188</v>
      </c>
      <c r="Y664" s="27">
        <v>0.0</v>
      </c>
    </row>
    <row r="665" ht="15.75" customHeight="1">
      <c r="A665" s="27" t="s">
        <v>26</v>
      </c>
      <c r="B665" s="27" t="s">
        <v>10</v>
      </c>
      <c r="C665" s="27" t="s">
        <v>98</v>
      </c>
      <c r="D665" s="27">
        <v>8933.0</v>
      </c>
      <c r="E665" s="27" t="s">
        <v>331</v>
      </c>
      <c r="F665" s="27">
        <v>2.0</v>
      </c>
      <c r="G665" s="27">
        <v>3.06</v>
      </c>
      <c r="H665" s="27">
        <v>0.9</v>
      </c>
      <c r="I665" s="27">
        <v>10.0</v>
      </c>
      <c r="J665" s="27">
        <v>25.0</v>
      </c>
      <c r="K665" s="27">
        <v>12.0</v>
      </c>
      <c r="L665" s="27">
        <v>5.2</v>
      </c>
      <c r="M665" s="27">
        <v>273.3498</v>
      </c>
      <c r="N665" s="27">
        <v>1.33333333333333</v>
      </c>
      <c r="O665" s="27">
        <v>656.03952</v>
      </c>
      <c r="P665" s="96">
        <f t="shared" si="1"/>
        <v>660</v>
      </c>
      <c r="Q665" s="40">
        <f t="shared" si="2"/>
        <v>55</v>
      </c>
      <c r="R665" s="40">
        <f t="shared" si="3"/>
        <v>3.432</v>
      </c>
      <c r="S665" s="97">
        <v>0.0</v>
      </c>
      <c r="T665" s="98">
        <f t="shared" si="4"/>
        <v>3.432</v>
      </c>
      <c r="U665" s="98">
        <f t="shared" si="5"/>
        <v>0.286</v>
      </c>
      <c r="V665" s="98">
        <f t="shared" si="6"/>
        <v>3.432</v>
      </c>
      <c r="W665" s="98">
        <f t="shared" si="7"/>
        <v>3.432</v>
      </c>
      <c r="Y665" s="27">
        <v>7.0</v>
      </c>
    </row>
    <row r="666" ht="15.75" customHeight="1">
      <c r="A666" s="27" t="s">
        <v>26</v>
      </c>
      <c r="B666" s="27" t="s">
        <v>10</v>
      </c>
      <c r="C666" s="27" t="s">
        <v>99</v>
      </c>
      <c r="D666" s="27">
        <v>6556.0</v>
      </c>
      <c r="E666" s="27" t="s">
        <v>332</v>
      </c>
      <c r="F666" s="27">
        <v>2.0</v>
      </c>
      <c r="G666" s="27">
        <v>3.06</v>
      </c>
      <c r="H666" s="27">
        <v>0.95</v>
      </c>
      <c r="I666" s="27">
        <v>1.0</v>
      </c>
      <c r="J666" s="27">
        <v>5.0</v>
      </c>
      <c r="K666" s="27">
        <v>12.0</v>
      </c>
      <c r="L666" s="27">
        <v>17.1</v>
      </c>
      <c r="M666" s="27">
        <v>200.6136</v>
      </c>
      <c r="N666" s="27">
        <v>1.05263157894736</v>
      </c>
      <c r="O666" s="27">
        <v>401.2272</v>
      </c>
      <c r="P666" s="96">
        <f t="shared" si="1"/>
        <v>402</v>
      </c>
      <c r="Q666" s="40">
        <f t="shared" si="2"/>
        <v>33.5</v>
      </c>
      <c r="R666" s="40">
        <f t="shared" si="3"/>
        <v>6.8742</v>
      </c>
      <c r="S666" s="97">
        <v>0.0</v>
      </c>
      <c r="T666" s="98">
        <f t="shared" si="4"/>
        <v>6.8742</v>
      </c>
      <c r="U666" s="98">
        <f t="shared" si="5"/>
        <v>0.57285</v>
      </c>
      <c r="V666" s="98">
        <f t="shared" si="6"/>
        <v>6.8742</v>
      </c>
      <c r="W666" s="98">
        <f t="shared" si="7"/>
        <v>6.8742</v>
      </c>
      <c r="Y666" s="27">
        <v>0.0</v>
      </c>
    </row>
    <row r="667" ht="15.75" customHeight="1">
      <c r="A667" s="27" t="s">
        <v>26</v>
      </c>
      <c r="B667" s="27" t="s">
        <v>10</v>
      </c>
      <c r="C667" s="27" t="s">
        <v>100</v>
      </c>
      <c r="D667" s="27">
        <v>7840.0</v>
      </c>
      <c r="E667" s="27" t="s">
        <v>20</v>
      </c>
      <c r="F667" s="27">
        <v>2.0</v>
      </c>
      <c r="G667" s="27">
        <v>3.06</v>
      </c>
      <c r="H667" s="27">
        <v>0.9</v>
      </c>
      <c r="I667" s="27">
        <v>10.0</v>
      </c>
      <c r="J667" s="27">
        <v>25.0</v>
      </c>
      <c r="K667" s="27">
        <v>12.0</v>
      </c>
      <c r="L667" s="27">
        <v>3.0</v>
      </c>
      <c r="M667" s="27">
        <v>239.904</v>
      </c>
      <c r="N667" s="27">
        <v>1.33333333333333</v>
      </c>
      <c r="O667" s="27">
        <v>575.7696</v>
      </c>
      <c r="P667" s="96">
        <f t="shared" si="1"/>
        <v>580</v>
      </c>
      <c r="Q667" s="40">
        <f t="shared" si="2"/>
        <v>48.33333333</v>
      </c>
      <c r="R667" s="40">
        <f t="shared" si="3"/>
        <v>1.74</v>
      </c>
      <c r="S667" s="97">
        <v>0.0</v>
      </c>
      <c r="T667" s="98">
        <f t="shared" si="4"/>
        <v>1.74</v>
      </c>
      <c r="U667" s="98">
        <f t="shared" si="5"/>
        <v>0.145</v>
      </c>
      <c r="V667" s="98">
        <f t="shared" si="6"/>
        <v>1.74</v>
      </c>
      <c r="W667" s="98">
        <f t="shared" si="7"/>
        <v>1.74</v>
      </c>
      <c r="Y667" s="27">
        <v>0.0</v>
      </c>
    </row>
    <row r="668" ht="15.75" customHeight="1">
      <c r="A668" s="27" t="s">
        <v>26</v>
      </c>
      <c r="B668" s="27" t="s">
        <v>22</v>
      </c>
      <c r="C668" s="27" t="s">
        <v>27</v>
      </c>
      <c r="D668" s="27">
        <v>6924.0</v>
      </c>
      <c r="E668" s="27" t="s">
        <v>333</v>
      </c>
      <c r="F668" s="27">
        <v>4.0</v>
      </c>
      <c r="G668" s="27">
        <v>3.06</v>
      </c>
      <c r="H668" s="27">
        <v>0.97</v>
      </c>
      <c r="I668" s="27">
        <v>10.0</v>
      </c>
      <c r="J668" s="27">
        <v>10.0</v>
      </c>
      <c r="K668" s="27">
        <v>12.0</v>
      </c>
      <c r="L668" s="27">
        <v>1.0</v>
      </c>
      <c r="M668" s="27">
        <v>211.874399999999</v>
      </c>
      <c r="N668" s="27">
        <v>1.11111111111111</v>
      </c>
      <c r="O668" s="27">
        <v>913.414079999999</v>
      </c>
      <c r="P668" s="96">
        <f t="shared" si="1"/>
        <v>920</v>
      </c>
      <c r="Q668" s="40">
        <f t="shared" si="2"/>
        <v>76.66666667</v>
      </c>
      <c r="R668" s="40">
        <f t="shared" si="3"/>
        <v>0.92</v>
      </c>
      <c r="S668" s="97">
        <v>0.0</v>
      </c>
      <c r="T668" s="98">
        <f t="shared" si="4"/>
        <v>0.92</v>
      </c>
      <c r="U668" s="98">
        <f t="shared" si="5"/>
        <v>0.07666666667</v>
      </c>
      <c r="V668" s="98">
        <f t="shared" si="6"/>
        <v>0.92</v>
      </c>
      <c r="W668" s="98">
        <f t="shared" si="7"/>
        <v>0.92</v>
      </c>
      <c r="Y668" s="27">
        <v>0.0</v>
      </c>
    </row>
    <row r="669" ht="15.75" customHeight="1">
      <c r="A669" s="27" t="s">
        <v>26</v>
      </c>
      <c r="B669" s="27" t="s">
        <v>22</v>
      </c>
      <c r="C669" s="27" t="s">
        <v>28</v>
      </c>
      <c r="D669" s="27">
        <v>16899.0</v>
      </c>
      <c r="E669" s="27" t="s">
        <v>15</v>
      </c>
      <c r="F669" s="27">
        <v>3.0</v>
      </c>
      <c r="G669" s="27">
        <v>3.06</v>
      </c>
      <c r="H669" s="27">
        <v>0.95</v>
      </c>
      <c r="I669" s="27">
        <v>4.0</v>
      </c>
      <c r="J669" s="27">
        <v>5.0</v>
      </c>
      <c r="K669" s="27">
        <v>12.0</v>
      </c>
      <c r="L669" s="27">
        <v>3.0</v>
      </c>
      <c r="M669" s="27">
        <v>517.1094</v>
      </c>
      <c r="N669" s="27">
        <v>1.05263157894736</v>
      </c>
      <c r="O669" s="27">
        <v>1551.3282</v>
      </c>
      <c r="P669" s="96">
        <f t="shared" si="1"/>
        <v>1552</v>
      </c>
      <c r="Q669" s="40">
        <f t="shared" si="2"/>
        <v>129.3333333</v>
      </c>
      <c r="R669" s="40">
        <f t="shared" si="3"/>
        <v>4.656</v>
      </c>
      <c r="S669" s="97">
        <v>0.0</v>
      </c>
      <c r="T669" s="98">
        <f t="shared" si="4"/>
        <v>4.656</v>
      </c>
      <c r="U669" s="98">
        <f t="shared" si="5"/>
        <v>0.388</v>
      </c>
      <c r="V669" s="98">
        <f t="shared" si="6"/>
        <v>4.656</v>
      </c>
      <c r="W669" s="98">
        <f t="shared" si="7"/>
        <v>4.656</v>
      </c>
      <c r="Y669" s="27">
        <v>0.0</v>
      </c>
    </row>
    <row r="670" ht="15.75" customHeight="1">
      <c r="A670" s="27" t="s">
        <v>26</v>
      </c>
      <c r="B670" s="27" t="s">
        <v>22</v>
      </c>
      <c r="C670" s="27" t="s">
        <v>29</v>
      </c>
      <c r="D670" s="27">
        <v>4158.0</v>
      </c>
      <c r="E670" s="27" t="s">
        <v>334</v>
      </c>
      <c r="F670" s="27">
        <v>1.0</v>
      </c>
      <c r="G670" s="27">
        <v>3.06</v>
      </c>
      <c r="H670" s="27">
        <v>0.9</v>
      </c>
      <c r="I670" s="27">
        <v>10.0</v>
      </c>
      <c r="J670" s="27">
        <v>10.0</v>
      </c>
      <c r="K670" s="27">
        <v>12.0</v>
      </c>
      <c r="L670" s="27">
        <v>3.6</v>
      </c>
      <c r="M670" s="27">
        <v>127.234799999999</v>
      </c>
      <c r="N670" s="27">
        <v>1.11111111111111</v>
      </c>
      <c r="O670" s="27">
        <v>127.234799999999</v>
      </c>
      <c r="P670" s="96">
        <f t="shared" si="1"/>
        <v>130</v>
      </c>
      <c r="Q670" s="40">
        <f t="shared" si="2"/>
        <v>10.83333333</v>
      </c>
      <c r="R670" s="40">
        <f t="shared" si="3"/>
        <v>0.468</v>
      </c>
      <c r="S670" s="97">
        <v>0.0</v>
      </c>
      <c r="T670" s="98">
        <f t="shared" si="4"/>
        <v>0.468</v>
      </c>
      <c r="U670" s="98">
        <f t="shared" si="5"/>
        <v>0.039</v>
      </c>
      <c r="V670" s="98">
        <f t="shared" si="6"/>
        <v>0.468</v>
      </c>
      <c r="W670" s="98">
        <f t="shared" si="7"/>
        <v>0.468</v>
      </c>
      <c r="Y670" s="27">
        <v>3.0</v>
      </c>
    </row>
    <row r="671" ht="15.75" customHeight="1">
      <c r="A671" s="27" t="s">
        <v>26</v>
      </c>
      <c r="B671" s="27" t="s">
        <v>22</v>
      </c>
      <c r="C671" s="27" t="s">
        <v>30</v>
      </c>
      <c r="D671" s="27">
        <v>8949.0</v>
      </c>
      <c r="E671" s="27" t="s">
        <v>11</v>
      </c>
      <c r="F671" s="27">
        <v>1.0</v>
      </c>
      <c r="G671" s="27">
        <v>3.08</v>
      </c>
      <c r="H671" s="27">
        <v>0.9</v>
      </c>
      <c r="I671" s="27">
        <v>10.0</v>
      </c>
      <c r="J671" s="27">
        <v>10.0</v>
      </c>
      <c r="K671" s="27">
        <v>12.0</v>
      </c>
      <c r="L671" s="27">
        <v>4.4</v>
      </c>
      <c r="M671" s="27">
        <v>275.6292</v>
      </c>
      <c r="N671" s="27">
        <v>1.11111111111111</v>
      </c>
      <c r="O671" s="27">
        <v>275.6292</v>
      </c>
      <c r="P671" s="96">
        <f t="shared" si="1"/>
        <v>280</v>
      </c>
      <c r="Q671" s="40">
        <f t="shared" si="2"/>
        <v>23.33333333</v>
      </c>
      <c r="R671" s="40">
        <f t="shared" si="3"/>
        <v>1.232</v>
      </c>
      <c r="S671" s="97">
        <v>0.0</v>
      </c>
      <c r="T671" s="98">
        <f t="shared" si="4"/>
        <v>1.232</v>
      </c>
      <c r="U671" s="98">
        <f t="shared" si="5"/>
        <v>0.1026666667</v>
      </c>
      <c r="V671" s="98">
        <f t="shared" si="6"/>
        <v>1.232</v>
      </c>
      <c r="W671" s="98">
        <f t="shared" si="7"/>
        <v>1.232</v>
      </c>
      <c r="Y671" s="27">
        <v>0.0</v>
      </c>
    </row>
    <row r="672" ht="15.75" customHeight="1">
      <c r="A672" s="27" t="s">
        <v>26</v>
      </c>
      <c r="B672" s="27" t="s">
        <v>22</v>
      </c>
      <c r="C672" s="27" t="s">
        <v>31</v>
      </c>
      <c r="D672" s="27">
        <v>1831.0</v>
      </c>
      <c r="E672" s="27" t="s">
        <v>21</v>
      </c>
      <c r="F672" s="27">
        <v>2.0</v>
      </c>
      <c r="G672" s="27">
        <v>1.26</v>
      </c>
      <c r="H672" s="27">
        <v>0.9</v>
      </c>
      <c r="I672" s="27">
        <v>1.0</v>
      </c>
      <c r="J672" s="27">
        <v>5.0</v>
      </c>
      <c r="K672" s="27">
        <v>12.0</v>
      </c>
      <c r="L672" s="27">
        <v>15.0</v>
      </c>
      <c r="M672" s="27">
        <v>23.0706</v>
      </c>
      <c r="N672" s="27">
        <v>1.05263157894736</v>
      </c>
      <c r="O672" s="27">
        <v>43.7127157894736</v>
      </c>
      <c r="P672" s="96">
        <f t="shared" si="1"/>
        <v>44</v>
      </c>
      <c r="Q672" s="40">
        <f t="shared" si="2"/>
        <v>3.666666667</v>
      </c>
      <c r="R672" s="40">
        <f t="shared" si="3"/>
        <v>0.66</v>
      </c>
      <c r="S672" s="97">
        <v>0.0</v>
      </c>
      <c r="T672" s="98">
        <f t="shared" si="4"/>
        <v>0.66</v>
      </c>
      <c r="U672" s="98">
        <f t="shared" si="5"/>
        <v>0.055</v>
      </c>
      <c r="V672" s="98">
        <f t="shared" si="6"/>
        <v>0.66</v>
      </c>
      <c r="W672" s="98">
        <f t="shared" si="7"/>
        <v>0.66</v>
      </c>
      <c r="Y672" s="27">
        <v>0.0</v>
      </c>
    </row>
    <row r="673" ht="15.75" customHeight="1">
      <c r="A673" s="27" t="s">
        <v>26</v>
      </c>
      <c r="B673" s="27" t="s">
        <v>22</v>
      </c>
      <c r="C673" s="27" t="s">
        <v>32</v>
      </c>
      <c r="D673" s="27">
        <v>4743.0</v>
      </c>
      <c r="E673" s="27" t="s">
        <v>12</v>
      </c>
      <c r="F673" s="27">
        <v>1.0</v>
      </c>
      <c r="G673" s="27">
        <v>3.08</v>
      </c>
      <c r="H673" s="27">
        <v>1.0</v>
      </c>
      <c r="I673" s="27">
        <v>20.0</v>
      </c>
      <c r="J673" s="27">
        <v>50.0</v>
      </c>
      <c r="K673" s="27">
        <v>12.0</v>
      </c>
      <c r="L673" s="27">
        <v>1.2</v>
      </c>
      <c r="M673" s="27">
        <v>146.0844</v>
      </c>
      <c r="N673" s="27">
        <v>2.0</v>
      </c>
      <c r="O673" s="27">
        <v>292.1688</v>
      </c>
      <c r="P673" s="96">
        <f t="shared" si="1"/>
        <v>300</v>
      </c>
      <c r="Q673" s="40">
        <f t="shared" si="2"/>
        <v>25</v>
      </c>
      <c r="R673" s="40">
        <f t="shared" si="3"/>
        <v>0.36</v>
      </c>
      <c r="S673" s="97">
        <v>0.0</v>
      </c>
      <c r="T673" s="98">
        <f t="shared" si="4"/>
        <v>0.36</v>
      </c>
      <c r="U673" s="98">
        <f t="shared" si="5"/>
        <v>0.03</v>
      </c>
      <c r="V673" s="98">
        <f t="shared" si="6"/>
        <v>0.36</v>
      </c>
      <c r="W673" s="98">
        <f t="shared" si="7"/>
        <v>0.36</v>
      </c>
      <c r="Y673" s="27">
        <v>0.7</v>
      </c>
    </row>
    <row r="674" ht="15.75" customHeight="1">
      <c r="A674" s="27" t="s">
        <v>26</v>
      </c>
      <c r="B674" s="27" t="s">
        <v>22</v>
      </c>
      <c r="C674" s="27" t="s">
        <v>33</v>
      </c>
      <c r="D674" s="27">
        <v>3357.0</v>
      </c>
      <c r="E674" s="27" t="s">
        <v>14</v>
      </c>
      <c r="F674" s="27">
        <v>3.0</v>
      </c>
      <c r="G674" s="27">
        <v>3.06</v>
      </c>
      <c r="H674" s="27">
        <v>0.95</v>
      </c>
      <c r="I674" s="27">
        <v>10.0</v>
      </c>
      <c r="J674" s="27">
        <v>10.0</v>
      </c>
      <c r="K674" s="27">
        <v>12.0</v>
      </c>
      <c r="L674" s="27">
        <v>7.8</v>
      </c>
      <c r="M674" s="27">
        <v>102.7242</v>
      </c>
      <c r="N674" s="27">
        <v>1.11111111111111</v>
      </c>
      <c r="O674" s="27">
        <v>325.2933</v>
      </c>
      <c r="P674" s="96">
        <f t="shared" si="1"/>
        <v>330</v>
      </c>
      <c r="Q674" s="40">
        <f t="shared" si="2"/>
        <v>27.5</v>
      </c>
      <c r="R674" s="40">
        <f t="shared" si="3"/>
        <v>2.574</v>
      </c>
      <c r="S674" s="97">
        <v>0.0</v>
      </c>
      <c r="T674" s="98">
        <f t="shared" si="4"/>
        <v>2.574</v>
      </c>
      <c r="U674" s="98">
        <f t="shared" si="5"/>
        <v>0.2145</v>
      </c>
      <c r="V674" s="98">
        <f t="shared" si="6"/>
        <v>2.574</v>
      </c>
      <c r="W674" s="98">
        <f t="shared" si="7"/>
        <v>2.574</v>
      </c>
      <c r="Y674" s="27">
        <v>0.0</v>
      </c>
    </row>
    <row r="675" ht="15.75" customHeight="1">
      <c r="A675" s="27" t="s">
        <v>26</v>
      </c>
      <c r="B675" s="27" t="s">
        <v>22</v>
      </c>
      <c r="C675" s="27" t="s">
        <v>34</v>
      </c>
      <c r="D675" s="27">
        <v>2976.0</v>
      </c>
      <c r="E675" s="27" t="s">
        <v>330</v>
      </c>
      <c r="F675" s="27">
        <v>1.0</v>
      </c>
      <c r="G675" s="27">
        <v>3.06</v>
      </c>
      <c r="H675" s="27">
        <v>0.95</v>
      </c>
      <c r="I675" s="27">
        <v>5.0</v>
      </c>
      <c r="J675" s="27">
        <v>5.0</v>
      </c>
      <c r="K675" s="27">
        <v>12.0</v>
      </c>
      <c r="L675" s="27">
        <v>4.4</v>
      </c>
      <c r="M675" s="27">
        <v>91.0655999999999</v>
      </c>
      <c r="N675" s="27">
        <v>1.05263157894736</v>
      </c>
      <c r="O675" s="27">
        <v>91.0655999999999</v>
      </c>
      <c r="P675" s="96">
        <f t="shared" si="1"/>
        <v>95</v>
      </c>
      <c r="Q675" s="40">
        <f t="shared" si="2"/>
        <v>7.916666667</v>
      </c>
      <c r="R675" s="40">
        <f t="shared" si="3"/>
        <v>0.418</v>
      </c>
      <c r="S675" s="97">
        <v>0.0</v>
      </c>
      <c r="T675" s="98">
        <f t="shared" si="4"/>
        <v>0.418</v>
      </c>
      <c r="U675" s="98">
        <f t="shared" si="5"/>
        <v>0.03483333333</v>
      </c>
      <c r="V675" s="98">
        <f t="shared" si="6"/>
        <v>0.418</v>
      </c>
      <c r="W675" s="98">
        <f t="shared" si="7"/>
        <v>0.418</v>
      </c>
      <c r="Y675" s="27">
        <v>0.0</v>
      </c>
    </row>
    <row r="676" ht="15.75" customHeight="1">
      <c r="A676" s="27" t="s">
        <v>26</v>
      </c>
      <c r="B676" s="27" t="s">
        <v>22</v>
      </c>
      <c r="C676" s="27" t="s">
        <v>35</v>
      </c>
      <c r="D676" s="27">
        <v>2683.0</v>
      </c>
      <c r="E676" s="27" t="s">
        <v>331</v>
      </c>
      <c r="F676" s="27">
        <v>2.0</v>
      </c>
      <c r="G676" s="27">
        <v>3.06</v>
      </c>
      <c r="H676" s="27">
        <v>0.9</v>
      </c>
      <c r="I676" s="27">
        <v>10.0</v>
      </c>
      <c r="J676" s="27">
        <v>25.0</v>
      </c>
      <c r="K676" s="27">
        <v>12.0</v>
      </c>
      <c r="L676" s="27">
        <v>5.2</v>
      </c>
      <c r="M676" s="27">
        <v>82.0998</v>
      </c>
      <c r="N676" s="27">
        <v>1.33333333333333</v>
      </c>
      <c r="O676" s="27">
        <v>197.03952</v>
      </c>
      <c r="P676" s="96">
        <f t="shared" si="1"/>
        <v>200</v>
      </c>
      <c r="Q676" s="40">
        <f t="shared" si="2"/>
        <v>16.66666667</v>
      </c>
      <c r="R676" s="40">
        <f t="shared" si="3"/>
        <v>1.04</v>
      </c>
      <c r="S676" s="97">
        <v>0.0</v>
      </c>
      <c r="T676" s="98">
        <f t="shared" si="4"/>
        <v>1.04</v>
      </c>
      <c r="U676" s="98">
        <f t="shared" si="5"/>
        <v>0.08666666667</v>
      </c>
      <c r="V676" s="98">
        <f t="shared" si="6"/>
        <v>1.04</v>
      </c>
      <c r="W676" s="98">
        <f t="shared" si="7"/>
        <v>1.04</v>
      </c>
      <c r="Y676" s="27">
        <v>7.0</v>
      </c>
    </row>
    <row r="677" ht="15.75" customHeight="1">
      <c r="A677" s="27" t="s">
        <v>26</v>
      </c>
      <c r="B677" s="27" t="s">
        <v>22</v>
      </c>
      <c r="C677" s="27" t="s">
        <v>36</v>
      </c>
      <c r="D677" s="27">
        <v>5466.0</v>
      </c>
      <c r="E677" s="27" t="s">
        <v>332</v>
      </c>
      <c r="F677" s="27">
        <v>2.0</v>
      </c>
      <c r="G677" s="27">
        <v>3.06</v>
      </c>
      <c r="H677" s="27">
        <v>0.95</v>
      </c>
      <c r="I677" s="27">
        <v>1.0</v>
      </c>
      <c r="J677" s="27">
        <v>5.0</v>
      </c>
      <c r="K677" s="27">
        <v>12.0</v>
      </c>
      <c r="L677" s="27">
        <v>17.1</v>
      </c>
      <c r="M677" s="27">
        <v>167.259599999999</v>
      </c>
      <c r="N677" s="27">
        <v>1.05263157894736</v>
      </c>
      <c r="O677" s="27">
        <v>334.519199999999</v>
      </c>
      <c r="P677" s="96">
        <f t="shared" si="1"/>
        <v>335</v>
      </c>
      <c r="Q677" s="40">
        <f t="shared" si="2"/>
        <v>27.91666667</v>
      </c>
      <c r="R677" s="40">
        <f t="shared" si="3"/>
        <v>5.7285</v>
      </c>
      <c r="S677" s="97">
        <v>0.0</v>
      </c>
      <c r="T677" s="98">
        <f t="shared" si="4"/>
        <v>5.7285</v>
      </c>
      <c r="U677" s="98">
        <f t="shared" si="5"/>
        <v>0.477375</v>
      </c>
      <c r="V677" s="98">
        <f t="shared" si="6"/>
        <v>5.7285</v>
      </c>
      <c r="W677" s="98">
        <f t="shared" si="7"/>
        <v>5.7285</v>
      </c>
      <c r="Y677" s="27">
        <v>0.0</v>
      </c>
    </row>
    <row r="678" ht="15.75" customHeight="1">
      <c r="A678" s="27" t="s">
        <v>26</v>
      </c>
      <c r="B678" s="27" t="s">
        <v>22</v>
      </c>
      <c r="C678" s="27" t="s">
        <v>37</v>
      </c>
      <c r="D678" s="27">
        <v>7217.0</v>
      </c>
      <c r="E678" s="27" t="s">
        <v>20</v>
      </c>
      <c r="F678" s="27">
        <v>2.0</v>
      </c>
      <c r="G678" s="27">
        <v>3.06</v>
      </c>
      <c r="H678" s="27">
        <v>0.9</v>
      </c>
      <c r="I678" s="27">
        <v>10.0</v>
      </c>
      <c r="J678" s="27">
        <v>25.0</v>
      </c>
      <c r="K678" s="27">
        <v>12.0</v>
      </c>
      <c r="L678" s="27">
        <v>3.0</v>
      </c>
      <c r="M678" s="27">
        <v>220.8402</v>
      </c>
      <c r="N678" s="27">
        <v>1.33333333333333</v>
      </c>
      <c r="O678" s="27">
        <v>530.01648</v>
      </c>
      <c r="P678" s="96">
        <f t="shared" si="1"/>
        <v>540</v>
      </c>
      <c r="Q678" s="40">
        <f t="shared" si="2"/>
        <v>45</v>
      </c>
      <c r="R678" s="40">
        <f t="shared" si="3"/>
        <v>1.62</v>
      </c>
      <c r="S678" s="97">
        <v>0.0</v>
      </c>
      <c r="T678" s="98">
        <f t="shared" si="4"/>
        <v>1.62</v>
      </c>
      <c r="U678" s="98">
        <f t="shared" si="5"/>
        <v>0.135</v>
      </c>
      <c r="V678" s="98">
        <f t="shared" si="6"/>
        <v>1.62</v>
      </c>
      <c r="W678" s="98">
        <f t="shared" si="7"/>
        <v>1.62</v>
      </c>
      <c r="Y678" s="27">
        <v>0.0</v>
      </c>
    </row>
    <row r="679" ht="15.75" customHeight="1">
      <c r="A679" s="27" t="s">
        <v>26</v>
      </c>
      <c r="B679" s="27" t="s">
        <v>22</v>
      </c>
      <c r="C679" s="27" t="s">
        <v>38</v>
      </c>
      <c r="D679" s="27">
        <v>5021.0</v>
      </c>
      <c r="E679" s="27" t="s">
        <v>333</v>
      </c>
      <c r="F679" s="27">
        <v>4.0</v>
      </c>
      <c r="G679" s="27">
        <v>3.06</v>
      </c>
      <c r="H679" s="27">
        <v>0.97</v>
      </c>
      <c r="I679" s="27">
        <v>10.0</v>
      </c>
      <c r="J679" s="27">
        <v>10.0</v>
      </c>
      <c r="K679" s="27">
        <v>12.0</v>
      </c>
      <c r="L679" s="27">
        <v>1.0</v>
      </c>
      <c r="M679" s="27">
        <v>153.6426</v>
      </c>
      <c r="N679" s="27">
        <v>1.11111111111111</v>
      </c>
      <c r="O679" s="27">
        <v>662.37032</v>
      </c>
      <c r="P679" s="96">
        <f t="shared" si="1"/>
        <v>670</v>
      </c>
      <c r="Q679" s="40">
        <f t="shared" si="2"/>
        <v>55.83333333</v>
      </c>
      <c r="R679" s="40">
        <f t="shared" si="3"/>
        <v>0.67</v>
      </c>
      <c r="S679" s="97">
        <v>0.0</v>
      </c>
      <c r="T679" s="98">
        <f t="shared" si="4"/>
        <v>0.67</v>
      </c>
      <c r="U679" s="98">
        <f t="shared" si="5"/>
        <v>0.05583333333</v>
      </c>
      <c r="V679" s="98">
        <f t="shared" si="6"/>
        <v>0.67</v>
      </c>
      <c r="W679" s="98">
        <f t="shared" si="7"/>
        <v>0.67</v>
      </c>
      <c r="Y679" s="27">
        <v>0.0</v>
      </c>
    </row>
    <row r="680" ht="15.75" customHeight="1">
      <c r="A680" s="27" t="s">
        <v>26</v>
      </c>
      <c r="B680" s="27" t="s">
        <v>22</v>
      </c>
      <c r="C680" s="27" t="s">
        <v>39</v>
      </c>
      <c r="D680" s="27">
        <v>8169.0</v>
      </c>
      <c r="E680" s="27" t="s">
        <v>15</v>
      </c>
      <c r="F680" s="27">
        <v>3.0</v>
      </c>
      <c r="G680" s="27">
        <v>3.06</v>
      </c>
      <c r="H680" s="27">
        <v>0.95</v>
      </c>
      <c r="I680" s="27">
        <v>4.0</v>
      </c>
      <c r="J680" s="27">
        <v>5.0</v>
      </c>
      <c r="K680" s="27">
        <v>12.0</v>
      </c>
      <c r="L680" s="27">
        <v>3.0</v>
      </c>
      <c r="M680" s="27">
        <v>249.9714</v>
      </c>
      <c r="N680" s="27">
        <v>1.05263157894736</v>
      </c>
      <c r="O680" s="27">
        <v>749.914199999999</v>
      </c>
      <c r="P680" s="96">
        <f t="shared" si="1"/>
        <v>752</v>
      </c>
      <c r="Q680" s="40">
        <f t="shared" si="2"/>
        <v>62.66666667</v>
      </c>
      <c r="R680" s="40">
        <f t="shared" si="3"/>
        <v>2.256</v>
      </c>
      <c r="S680" s="97">
        <v>0.0</v>
      </c>
      <c r="T680" s="98">
        <f t="shared" si="4"/>
        <v>2.256</v>
      </c>
      <c r="U680" s="98">
        <f t="shared" si="5"/>
        <v>0.188</v>
      </c>
      <c r="V680" s="98">
        <f t="shared" si="6"/>
        <v>2.256</v>
      </c>
      <c r="W680" s="98">
        <f t="shared" si="7"/>
        <v>2.256</v>
      </c>
      <c r="Y680" s="27">
        <v>0.0</v>
      </c>
    </row>
    <row r="681" ht="15.75" customHeight="1">
      <c r="A681" s="27" t="s">
        <v>26</v>
      </c>
      <c r="B681" s="27" t="s">
        <v>22</v>
      </c>
      <c r="C681" s="27" t="s">
        <v>40</v>
      </c>
      <c r="D681" s="27">
        <v>3826.0</v>
      </c>
      <c r="E681" s="27" t="s">
        <v>334</v>
      </c>
      <c r="F681" s="27">
        <v>1.0</v>
      </c>
      <c r="G681" s="27">
        <v>3.06</v>
      </c>
      <c r="H681" s="27">
        <v>0.9</v>
      </c>
      <c r="I681" s="27">
        <v>10.0</v>
      </c>
      <c r="J681" s="27">
        <v>10.0</v>
      </c>
      <c r="K681" s="27">
        <v>12.0</v>
      </c>
      <c r="L681" s="27">
        <v>3.6</v>
      </c>
      <c r="M681" s="27">
        <v>117.0756</v>
      </c>
      <c r="N681" s="27">
        <v>1.11111111111111</v>
      </c>
      <c r="O681" s="27">
        <v>117.0756</v>
      </c>
      <c r="P681" s="96">
        <f t="shared" si="1"/>
        <v>120</v>
      </c>
      <c r="Q681" s="40">
        <f t="shared" si="2"/>
        <v>10</v>
      </c>
      <c r="R681" s="40">
        <f t="shared" si="3"/>
        <v>0.432</v>
      </c>
      <c r="S681" s="97">
        <v>0.0</v>
      </c>
      <c r="T681" s="98">
        <f t="shared" si="4"/>
        <v>0.432</v>
      </c>
      <c r="U681" s="98">
        <f t="shared" si="5"/>
        <v>0.036</v>
      </c>
      <c r="V681" s="98">
        <f t="shared" si="6"/>
        <v>0.432</v>
      </c>
      <c r="W681" s="98">
        <f t="shared" si="7"/>
        <v>0.432</v>
      </c>
      <c r="Y681" s="27">
        <v>3.0</v>
      </c>
    </row>
    <row r="682" ht="15.75" customHeight="1">
      <c r="A682" s="27" t="s">
        <v>26</v>
      </c>
      <c r="B682" s="27" t="s">
        <v>22</v>
      </c>
      <c r="C682" s="27" t="s">
        <v>41</v>
      </c>
      <c r="D682" s="27">
        <v>7614.0</v>
      </c>
      <c r="E682" s="27" t="s">
        <v>11</v>
      </c>
      <c r="F682" s="27">
        <v>1.0</v>
      </c>
      <c r="G682" s="27">
        <v>3.08</v>
      </c>
      <c r="H682" s="27">
        <v>0.9</v>
      </c>
      <c r="I682" s="27">
        <v>10.0</v>
      </c>
      <c r="J682" s="27">
        <v>10.0</v>
      </c>
      <c r="K682" s="27">
        <v>12.0</v>
      </c>
      <c r="L682" s="27">
        <v>4.4</v>
      </c>
      <c r="M682" s="27">
        <v>234.5112</v>
      </c>
      <c r="N682" s="27">
        <v>1.11111111111111</v>
      </c>
      <c r="O682" s="27">
        <v>234.5112</v>
      </c>
      <c r="P682" s="96">
        <f t="shared" si="1"/>
        <v>240</v>
      </c>
      <c r="Q682" s="40">
        <f t="shared" si="2"/>
        <v>20</v>
      </c>
      <c r="R682" s="40">
        <f t="shared" si="3"/>
        <v>1.056</v>
      </c>
      <c r="S682" s="97">
        <v>0.0</v>
      </c>
      <c r="T682" s="98">
        <f t="shared" si="4"/>
        <v>1.056</v>
      </c>
      <c r="U682" s="98">
        <f t="shared" si="5"/>
        <v>0.088</v>
      </c>
      <c r="V682" s="98">
        <f t="shared" si="6"/>
        <v>1.056</v>
      </c>
      <c r="W682" s="98">
        <f t="shared" si="7"/>
        <v>1.056</v>
      </c>
      <c r="Y682" s="27">
        <v>0.0</v>
      </c>
    </row>
    <row r="683" ht="15.75" customHeight="1">
      <c r="A683" s="27" t="s">
        <v>26</v>
      </c>
      <c r="B683" s="27" t="s">
        <v>22</v>
      </c>
      <c r="C683" s="27" t="s">
        <v>42</v>
      </c>
      <c r="D683" s="27">
        <v>2615.0</v>
      </c>
      <c r="E683" s="27" t="s">
        <v>21</v>
      </c>
      <c r="F683" s="27">
        <v>2.0</v>
      </c>
      <c r="G683" s="27">
        <v>1.26</v>
      </c>
      <c r="H683" s="27">
        <v>0.9</v>
      </c>
      <c r="I683" s="27">
        <v>1.0</v>
      </c>
      <c r="J683" s="27">
        <v>5.0</v>
      </c>
      <c r="K683" s="27">
        <v>12.0</v>
      </c>
      <c r="L683" s="27">
        <v>15.0</v>
      </c>
      <c r="M683" s="27">
        <v>32.949</v>
      </c>
      <c r="N683" s="27">
        <v>1.05263157894736</v>
      </c>
      <c r="O683" s="27">
        <v>62.4296842105263</v>
      </c>
      <c r="P683" s="96">
        <f t="shared" si="1"/>
        <v>63</v>
      </c>
      <c r="Q683" s="40">
        <f t="shared" si="2"/>
        <v>5.25</v>
      </c>
      <c r="R683" s="40">
        <f t="shared" si="3"/>
        <v>0.945</v>
      </c>
      <c r="S683" s="97">
        <v>0.0</v>
      </c>
      <c r="T683" s="98">
        <f t="shared" si="4"/>
        <v>0.945</v>
      </c>
      <c r="U683" s="98">
        <f t="shared" si="5"/>
        <v>0.07875</v>
      </c>
      <c r="V683" s="98">
        <f t="shared" si="6"/>
        <v>0.945</v>
      </c>
      <c r="W683" s="98">
        <f t="shared" si="7"/>
        <v>0.945</v>
      </c>
      <c r="Y683" s="27">
        <v>0.0</v>
      </c>
    </row>
    <row r="684" ht="15.75" customHeight="1">
      <c r="A684" s="27" t="s">
        <v>26</v>
      </c>
      <c r="B684" s="27" t="s">
        <v>22</v>
      </c>
      <c r="C684" s="27" t="s">
        <v>43</v>
      </c>
      <c r="D684" s="27">
        <v>11536.0</v>
      </c>
      <c r="E684" s="27" t="s">
        <v>12</v>
      </c>
      <c r="F684" s="27">
        <v>1.0</v>
      </c>
      <c r="G684" s="27">
        <v>3.08</v>
      </c>
      <c r="H684" s="27">
        <v>1.0</v>
      </c>
      <c r="I684" s="27">
        <v>20.0</v>
      </c>
      <c r="J684" s="27">
        <v>50.0</v>
      </c>
      <c r="K684" s="27">
        <v>12.0</v>
      </c>
      <c r="L684" s="27">
        <v>1.2</v>
      </c>
      <c r="M684" s="27">
        <v>355.308799999999</v>
      </c>
      <c r="N684" s="27">
        <v>2.0</v>
      </c>
      <c r="O684" s="27">
        <v>710.617599999999</v>
      </c>
      <c r="P684" s="96">
        <f t="shared" si="1"/>
        <v>720</v>
      </c>
      <c r="Q684" s="40">
        <f t="shared" si="2"/>
        <v>60</v>
      </c>
      <c r="R684" s="40">
        <f t="shared" si="3"/>
        <v>0.864</v>
      </c>
      <c r="S684" s="97">
        <v>0.0</v>
      </c>
      <c r="T684" s="98">
        <f t="shared" si="4"/>
        <v>0.864</v>
      </c>
      <c r="U684" s="98">
        <f t="shared" si="5"/>
        <v>0.072</v>
      </c>
      <c r="V684" s="98">
        <f t="shared" si="6"/>
        <v>0.864</v>
      </c>
      <c r="W684" s="98">
        <f t="shared" si="7"/>
        <v>0.864</v>
      </c>
      <c r="Y684" s="27">
        <v>0.7</v>
      </c>
    </row>
    <row r="685" ht="15.75" customHeight="1">
      <c r="A685" s="27" t="s">
        <v>26</v>
      </c>
      <c r="B685" s="27" t="s">
        <v>22</v>
      </c>
      <c r="C685" s="27" t="s">
        <v>44</v>
      </c>
      <c r="D685" s="27">
        <v>1806.0</v>
      </c>
      <c r="E685" s="27" t="s">
        <v>14</v>
      </c>
      <c r="F685" s="27">
        <v>3.0</v>
      </c>
      <c r="G685" s="27">
        <v>3.06</v>
      </c>
      <c r="H685" s="27">
        <v>0.95</v>
      </c>
      <c r="I685" s="27">
        <v>10.0</v>
      </c>
      <c r="J685" s="27">
        <v>10.0</v>
      </c>
      <c r="K685" s="27">
        <v>12.0</v>
      </c>
      <c r="L685" s="27">
        <v>7.8</v>
      </c>
      <c r="M685" s="27">
        <v>55.2636</v>
      </c>
      <c r="N685" s="27">
        <v>1.11111111111111</v>
      </c>
      <c r="O685" s="27">
        <v>175.0014</v>
      </c>
      <c r="P685" s="96">
        <f t="shared" si="1"/>
        <v>180</v>
      </c>
      <c r="Q685" s="40">
        <f t="shared" si="2"/>
        <v>15</v>
      </c>
      <c r="R685" s="40">
        <f t="shared" si="3"/>
        <v>1.404</v>
      </c>
      <c r="S685" s="97">
        <v>0.0</v>
      </c>
      <c r="T685" s="98">
        <f t="shared" si="4"/>
        <v>1.404</v>
      </c>
      <c r="U685" s="98">
        <f t="shared" si="5"/>
        <v>0.117</v>
      </c>
      <c r="V685" s="98">
        <f t="shared" si="6"/>
        <v>1.404</v>
      </c>
      <c r="W685" s="98">
        <f t="shared" si="7"/>
        <v>1.404</v>
      </c>
      <c r="Y685" s="27">
        <v>0.0</v>
      </c>
    </row>
    <row r="686" ht="15.75" customHeight="1">
      <c r="A686" s="27" t="s">
        <v>26</v>
      </c>
      <c r="B686" s="27" t="s">
        <v>22</v>
      </c>
      <c r="C686" s="27" t="s">
        <v>45</v>
      </c>
      <c r="D686" s="27">
        <v>9438.0</v>
      </c>
      <c r="E686" s="27" t="s">
        <v>330</v>
      </c>
      <c r="F686" s="27">
        <v>1.0</v>
      </c>
      <c r="G686" s="27">
        <v>3.06</v>
      </c>
      <c r="H686" s="27">
        <v>0.95</v>
      </c>
      <c r="I686" s="27">
        <v>5.0</v>
      </c>
      <c r="J686" s="27">
        <v>5.0</v>
      </c>
      <c r="K686" s="27">
        <v>12.0</v>
      </c>
      <c r="L686" s="27">
        <v>4.4</v>
      </c>
      <c r="M686" s="27">
        <v>288.8028</v>
      </c>
      <c r="N686" s="27">
        <v>1.05263157894736</v>
      </c>
      <c r="O686" s="27">
        <v>288.802799999999</v>
      </c>
      <c r="P686" s="96">
        <f t="shared" si="1"/>
        <v>290</v>
      </c>
      <c r="Q686" s="40">
        <f t="shared" si="2"/>
        <v>24.16666667</v>
      </c>
      <c r="R686" s="40">
        <f t="shared" si="3"/>
        <v>1.276</v>
      </c>
      <c r="S686" s="97">
        <v>0.0</v>
      </c>
      <c r="T686" s="98">
        <f t="shared" si="4"/>
        <v>1.276</v>
      </c>
      <c r="U686" s="98">
        <f t="shared" si="5"/>
        <v>0.1063333333</v>
      </c>
      <c r="V686" s="98">
        <f t="shared" si="6"/>
        <v>1.276</v>
      </c>
      <c r="W686" s="98">
        <f t="shared" si="7"/>
        <v>1.276</v>
      </c>
      <c r="Y686" s="27">
        <v>0.0</v>
      </c>
    </row>
    <row r="687" ht="15.75" customHeight="1">
      <c r="A687" s="27" t="s">
        <v>26</v>
      </c>
      <c r="B687" s="27" t="s">
        <v>22</v>
      </c>
      <c r="C687" s="27" t="s">
        <v>46</v>
      </c>
      <c r="D687" s="27">
        <v>2627.0</v>
      </c>
      <c r="E687" s="27" t="s">
        <v>331</v>
      </c>
      <c r="F687" s="27">
        <v>2.0</v>
      </c>
      <c r="G687" s="27">
        <v>3.06</v>
      </c>
      <c r="H687" s="27">
        <v>0.9</v>
      </c>
      <c r="I687" s="27">
        <v>10.0</v>
      </c>
      <c r="J687" s="27">
        <v>25.0</v>
      </c>
      <c r="K687" s="27">
        <v>12.0</v>
      </c>
      <c r="L687" s="27">
        <v>5.2</v>
      </c>
      <c r="M687" s="27">
        <v>80.3862</v>
      </c>
      <c r="N687" s="27">
        <v>1.33333333333333</v>
      </c>
      <c r="O687" s="27">
        <v>192.92688</v>
      </c>
      <c r="P687" s="96">
        <f t="shared" si="1"/>
        <v>200</v>
      </c>
      <c r="Q687" s="40">
        <f t="shared" si="2"/>
        <v>16.66666667</v>
      </c>
      <c r="R687" s="40">
        <f t="shared" si="3"/>
        <v>1.04</v>
      </c>
      <c r="S687" s="97">
        <v>0.0</v>
      </c>
      <c r="T687" s="98">
        <f t="shared" si="4"/>
        <v>1.04</v>
      </c>
      <c r="U687" s="98">
        <f t="shared" si="5"/>
        <v>0.08666666667</v>
      </c>
      <c r="V687" s="98">
        <f t="shared" si="6"/>
        <v>1.04</v>
      </c>
      <c r="W687" s="98">
        <f t="shared" si="7"/>
        <v>1.04</v>
      </c>
      <c r="Y687" s="27">
        <v>7.0</v>
      </c>
    </row>
    <row r="688" ht="15.75" customHeight="1">
      <c r="A688" s="27" t="s">
        <v>26</v>
      </c>
      <c r="B688" s="27" t="s">
        <v>22</v>
      </c>
      <c r="C688" s="27" t="s">
        <v>47</v>
      </c>
      <c r="D688" s="27">
        <v>3932.0</v>
      </c>
      <c r="E688" s="27" t="s">
        <v>332</v>
      </c>
      <c r="F688" s="27">
        <v>2.0</v>
      </c>
      <c r="G688" s="27">
        <v>3.06</v>
      </c>
      <c r="H688" s="27">
        <v>0.95</v>
      </c>
      <c r="I688" s="27">
        <v>1.0</v>
      </c>
      <c r="J688" s="27">
        <v>5.0</v>
      </c>
      <c r="K688" s="27">
        <v>12.0</v>
      </c>
      <c r="L688" s="27">
        <v>17.1</v>
      </c>
      <c r="M688" s="27">
        <v>120.3192</v>
      </c>
      <c r="N688" s="27">
        <v>1.05263157894736</v>
      </c>
      <c r="O688" s="27">
        <v>240.638399999999</v>
      </c>
      <c r="P688" s="96">
        <f t="shared" si="1"/>
        <v>241</v>
      </c>
      <c r="Q688" s="40">
        <f t="shared" si="2"/>
        <v>20.08333333</v>
      </c>
      <c r="R688" s="40">
        <f t="shared" si="3"/>
        <v>4.1211</v>
      </c>
      <c r="S688" s="97">
        <v>0.0</v>
      </c>
      <c r="T688" s="98">
        <f t="shared" si="4"/>
        <v>4.1211</v>
      </c>
      <c r="U688" s="98">
        <f t="shared" si="5"/>
        <v>0.343425</v>
      </c>
      <c r="V688" s="98">
        <f t="shared" si="6"/>
        <v>4.1211</v>
      </c>
      <c r="W688" s="98">
        <f t="shared" si="7"/>
        <v>4.1211</v>
      </c>
      <c r="Y688" s="27">
        <v>0.0</v>
      </c>
    </row>
    <row r="689" ht="15.75" customHeight="1">
      <c r="A689" s="27" t="s">
        <v>26</v>
      </c>
      <c r="B689" s="27" t="s">
        <v>22</v>
      </c>
      <c r="C689" s="27" t="s">
        <v>48</v>
      </c>
      <c r="D689" s="27">
        <v>18234.0</v>
      </c>
      <c r="E689" s="27" t="s">
        <v>20</v>
      </c>
      <c r="F689" s="27">
        <v>2.0</v>
      </c>
      <c r="G689" s="27">
        <v>3.06</v>
      </c>
      <c r="H689" s="27">
        <v>0.9</v>
      </c>
      <c r="I689" s="27">
        <v>10.0</v>
      </c>
      <c r="J689" s="27">
        <v>25.0</v>
      </c>
      <c r="K689" s="27">
        <v>12.0</v>
      </c>
      <c r="L689" s="27">
        <v>3.0</v>
      </c>
      <c r="M689" s="27">
        <v>557.9604</v>
      </c>
      <c r="N689" s="27">
        <v>1.33333333333333</v>
      </c>
      <c r="O689" s="27">
        <v>1339.10496</v>
      </c>
      <c r="P689" s="96">
        <f t="shared" si="1"/>
        <v>1340</v>
      </c>
      <c r="Q689" s="40">
        <f t="shared" si="2"/>
        <v>111.6666667</v>
      </c>
      <c r="R689" s="40">
        <f t="shared" si="3"/>
        <v>4.02</v>
      </c>
      <c r="S689" s="97">
        <v>0.0</v>
      </c>
      <c r="T689" s="98">
        <f t="shared" si="4"/>
        <v>4.02</v>
      </c>
      <c r="U689" s="98">
        <f t="shared" si="5"/>
        <v>0.335</v>
      </c>
      <c r="V689" s="98">
        <f t="shared" si="6"/>
        <v>4.02</v>
      </c>
      <c r="W689" s="98">
        <f t="shared" si="7"/>
        <v>4.02</v>
      </c>
      <c r="Y689" s="27">
        <v>0.0</v>
      </c>
    </row>
    <row r="690" ht="15.75" customHeight="1">
      <c r="A690" s="27" t="s">
        <v>26</v>
      </c>
      <c r="B690" s="27" t="s">
        <v>22</v>
      </c>
      <c r="C690" s="27" t="s">
        <v>49</v>
      </c>
      <c r="D690" s="27">
        <v>5443.0</v>
      </c>
      <c r="E690" s="27" t="s">
        <v>333</v>
      </c>
      <c r="F690" s="27">
        <v>4.0</v>
      </c>
      <c r="G690" s="27">
        <v>3.06</v>
      </c>
      <c r="H690" s="27">
        <v>0.97</v>
      </c>
      <c r="I690" s="27">
        <v>10.0</v>
      </c>
      <c r="J690" s="27">
        <v>10.0</v>
      </c>
      <c r="K690" s="27">
        <v>12.0</v>
      </c>
      <c r="L690" s="27">
        <v>1.0</v>
      </c>
      <c r="M690" s="27">
        <v>166.5558</v>
      </c>
      <c r="N690" s="27">
        <v>1.11111111111111</v>
      </c>
      <c r="O690" s="27">
        <v>718.04056</v>
      </c>
      <c r="P690" s="96">
        <f t="shared" si="1"/>
        <v>720</v>
      </c>
      <c r="Q690" s="40">
        <f t="shared" si="2"/>
        <v>60</v>
      </c>
      <c r="R690" s="40">
        <f t="shared" si="3"/>
        <v>0.72</v>
      </c>
      <c r="S690" s="97">
        <v>0.0</v>
      </c>
      <c r="T690" s="98">
        <f t="shared" si="4"/>
        <v>0.72</v>
      </c>
      <c r="U690" s="98">
        <f t="shared" si="5"/>
        <v>0.06</v>
      </c>
      <c r="V690" s="98">
        <f t="shared" si="6"/>
        <v>0.72</v>
      </c>
      <c r="W690" s="98">
        <f t="shared" si="7"/>
        <v>0.72</v>
      </c>
      <c r="Y690" s="27">
        <v>0.0</v>
      </c>
    </row>
    <row r="691" ht="15.75" customHeight="1">
      <c r="A691" s="27" t="s">
        <v>26</v>
      </c>
      <c r="B691" s="27" t="s">
        <v>22</v>
      </c>
      <c r="C691" s="27" t="s">
        <v>50</v>
      </c>
      <c r="D691" s="27">
        <v>11238.0</v>
      </c>
      <c r="E691" s="27" t="s">
        <v>15</v>
      </c>
      <c r="F691" s="27">
        <v>3.0</v>
      </c>
      <c r="G691" s="27">
        <v>3.06</v>
      </c>
      <c r="H691" s="27">
        <v>0.95</v>
      </c>
      <c r="I691" s="27">
        <v>4.0</v>
      </c>
      <c r="J691" s="27">
        <v>5.0</v>
      </c>
      <c r="K691" s="27">
        <v>12.0</v>
      </c>
      <c r="L691" s="27">
        <v>3.0</v>
      </c>
      <c r="M691" s="27">
        <v>343.8828</v>
      </c>
      <c r="N691" s="27">
        <v>1.05263157894736</v>
      </c>
      <c r="O691" s="27">
        <v>1031.64839999999</v>
      </c>
      <c r="P691" s="96">
        <f t="shared" si="1"/>
        <v>1032</v>
      </c>
      <c r="Q691" s="40">
        <f t="shared" si="2"/>
        <v>86</v>
      </c>
      <c r="R691" s="40">
        <f t="shared" si="3"/>
        <v>3.096</v>
      </c>
      <c r="S691" s="97">
        <v>0.0</v>
      </c>
      <c r="T691" s="98">
        <f t="shared" si="4"/>
        <v>3.096</v>
      </c>
      <c r="U691" s="98">
        <f t="shared" si="5"/>
        <v>0.258</v>
      </c>
      <c r="V691" s="98">
        <f t="shared" si="6"/>
        <v>3.096</v>
      </c>
      <c r="W691" s="98">
        <f t="shared" si="7"/>
        <v>3.096</v>
      </c>
      <c r="Y691" s="27">
        <v>0.0</v>
      </c>
    </row>
    <row r="692" ht="15.75" customHeight="1">
      <c r="A692" s="27" t="s">
        <v>26</v>
      </c>
      <c r="B692" s="27" t="s">
        <v>22</v>
      </c>
      <c r="C692" s="27" t="s">
        <v>51</v>
      </c>
      <c r="D692" s="27">
        <v>6534.0</v>
      </c>
      <c r="E692" s="27" t="s">
        <v>334</v>
      </c>
      <c r="F692" s="27">
        <v>1.0</v>
      </c>
      <c r="G692" s="27">
        <v>3.06</v>
      </c>
      <c r="H692" s="27">
        <v>0.9</v>
      </c>
      <c r="I692" s="27">
        <v>10.0</v>
      </c>
      <c r="J692" s="27">
        <v>10.0</v>
      </c>
      <c r="K692" s="27">
        <v>12.0</v>
      </c>
      <c r="L692" s="27">
        <v>3.6</v>
      </c>
      <c r="M692" s="27">
        <v>199.9404</v>
      </c>
      <c r="N692" s="27">
        <v>1.11111111111111</v>
      </c>
      <c r="O692" s="27">
        <v>199.9404</v>
      </c>
      <c r="P692" s="96">
        <f t="shared" si="1"/>
        <v>200</v>
      </c>
      <c r="Q692" s="40">
        <f t="shared" si="2"/>
        <v>16.66666667</v>
      </c>
      <c r="R692" s="40">
        <f t="shared" si="3"/>
        <v>0.72</v>
      </c>
      <c r="S692" s="97">
        <v>0.0</v>
      </c>
      <c r="T692" s="98">
        <f t="shared" si="4"/>
        <v>0.72</v>
      </c>
      <c r="U692" s="98">
        <f t="shared" si="5"/>
        <v>0.06</v>
      </c>
      <c r="V692" s="98">
        <f t="shared" si="6"/>
        <v>0.72</v>
      </c>
      <c r="W692" s="98">
        <f t="shared" si="7"/>
        <v>0.72</v>
      </c>
      <c r="Y692" s="27">
        <v>3.0</v>
      </c>
    </row>
    <row r="693" ht="15.75" customHeight="1">
      <c r="A693" s="27" t="s">
        <v>26</v>
      </c>
      <c r="B693" s="27" t="s">
        <v>22</v>
      </c>
      <c r="C693" s="27" t="s">
        <v>52</v>
      </c>
      <c r="D693" s="27">
        <v>5197.0</v>
      </c>
      <c r="E693" s="27" t="s">
        <v>11</v>
      </c>
      <c r="F693" s="27">
        <v>1.0</v>
      </c>
      <c r="G693" s="27">
        <v>3.08</v>
      </c>
      <c r="H693" s="27">
        <v>0.9</v>
      </c>
      <c r="I693" s="27">
        <v>10.0</v>
      </c>
      <c r="J693" s="27">
        <v>10.0</v>
      </c>
      <c r="K693" s="27">
        <v>12.0</v>
      </c>
      <c r="L693" s="27">
        <v>4.4</v>
      </c>
      <c r="M693" s="27">
        <v>160.0676</v>
      </c>
      <c r="N693" s="27">
        <v>1.11111111111111</v>
      </c>
      <c r="O693" s="27">
        <v>160.0676</v>
      </c>
      <c r="P693" s="96">
        <f t="shared" si="1"/>
        <v>170</v>
      </c>
      <c r="Q693" s="40">
        <f t="shared" si="2"/>
        <v>14.16666667</v>
      </c>
      <c r="R693" s="40">
        <f t="shared" si="3"/>
        <v>0.748</v>
      </c>
      <c r="S693" s="97">
        <v>0.0</v>
      </c>
      <c r="T693" s="98">
        <f t="shared" si="4"/>
        <v>0.748</v>
      </c>
      <c r="U693" s="98">
        <f t="shared" si="5"/>
        <v>0.06233333333</v>
      </c>
      <c r="V693" s="98">
        <f t="shared" si="6"/>
        <v>0.748</v>
      </c>
      <c r="W693" s="98">
        <f t="shared" si="7"/>
        <v>0.748</v>
      </c>
      <c r="Y693" s="27">
        <v>0.0</v>
      </c>
    </row>
    <row r="694" ht="15.75" customHeight="1">
      <c r="A694" s="27" t="s">
        <v>26</v>
      </c>
      <c r="B694" s="27" t="s">
        <v>22</v>
      </c>
      <c r="C694" s="27" t="s">
        <v>53</v>
      </c>
      <c r="D694" s="27">
        <v>3531.0</v>
      </c>
      <c r="E694" s="27" t="s">
        <v>21</v>
      </c>
      <c r="F694" s="27">
        <v>2.0</v>
      </c>
      <c r="G694" s="27">
        <v>1.26</v>
      </c>
      <c r="H694" s="27">
        <v>0.9</v>
      </c>
      <c r="I694" s="27">
        <v>1.0</v>
      </c>
      <c r="J694" s="27">
        <v>5.0</v>
      </c>
      <c r="K694" s="27">
        <v>12.0</v>
      </c>
      <c r="L694" s="27">
        <v>15.0</v>
      </c>
      <c r="M694" s="27">
        <v>44.4906</v>
      </c>
      <c r="N694" s="27">
        <v>1.05263157894736</v>
      </c>
      <c r="O694" s="27">
        <v>84.2979789473684</v>
      </c>
      <c r="P694" s="96">
        <f t="shared" si="1"/>
        <v>85</v>
      </c>
      <c r="Q694" s="40">
        <f t="shared" si="2"/>
        <v>7.083333333</v>
      </c>
      <c r="R694" s="40">
        <f t="shared" si="3"/>
        <v>1.275</v>
      </c>
      <c r="S694" s="97">
        <v>0.0</v>
      </c>
      <c r="T694" s="98">
        <f t="shared" si="4"/>
        <v>1.275</v>
      </c>
      <c r="U694" s="98">
        <f t="shared" si="5"/>
        <v>0.10625</v>
      </c>
      <c r="V694" s="98">
        <f t="shared" si="6"/>
        <v>1.275</v>
      </c>
      <c r="W694" s="98">
        <f t="shared" si="7"/>
        <v>1.275</v>
      </c>
      <c r="Y694" s="27">
        <v>0.0</v>
      </c>
    </row>
    <row r="695" ht="15.75" customHeight="1">
      <c r="A695" s="27" t="s">
        <v>26</v>
      </c>
      <c r="B695" s="27" t="s">
        <v>22</v>
      </c>
      <c r="C695" s="27" t="s">
        <v>54</v>
      </c>
      <c r="D695" s="27">
        <v>2402.0</v>
      </c>
      <c r="E695" s="27" t="s">
        <v>12</v>
      </c>
      <c r="F695" s="27">
        <v>1.0</v>
      </c>
      <c r="G695" s="27">
        <v>3.08</v>
      </c>
      <c r="H695" s="27">
        <v>1.0</v>
      </c>
      <c r="I695" s="27">
        <v>20.0</v>
      </c>
      <c r="J695" s="27">
        <v>50.0</v>
      </c>
      <c r="K695" s="27">
        <v>12.0</v>
      </c>
      <c r="L695" s="27">
        <v>1.2</v>
      </c>
      <c r="M695" s="27">
        <v>73.9816</v>
      </c>
      <c r="N695" s="27">
        <v>2.0</v>
      </c>
      <c r="O695" s="27">
        <v>147.9632</v>
      </c>
      <c r="P695" s="96">
        <f t="shared" si="1"/>
        <v>160</v>
      </c>
      <c r="Q695" s="40">
        <f t="shared" si="2"/>
        <v>13.33333333</v>
      </c>
      <c r="R695" s="40">
        <f t="shared" si="3"/>
        <v>0.192</v>
      </c>
      <c r="S695" s="97">
        <v>0.0</v>
      </c>
      <c r="T695" s="98">
        <f t="shared" si="4"/>
        <v>0.192</v>
      </c>
      <c r="U695" s="98">
        <f t="shared" si="5"/>
        <v>0.016</v>
      </c>
      <c r="V695" s="98">
        <f t="shared" si="6"/>
        <v>0.192</v>
      </c>
      <c r="W695" s="98">
        <f t="shared" si="7"/>
        <v>0.192</v>
      </c>
      <c r="Y695" s="27">
        <v>0.7</v>
      </c>
    </row>
    <row r="696" ht="15.75" customHeight="1">
      <c r="A696" s="27" t="s">
        <v>26</v>
      </c>
      <c r="B696" s="27" t="s">
        <v>22</v>
      </c>
      <c r="C696" s="27" t="s">
        <v>55</v>
      </c>
      <c r="D696" s="27">
        <v>1160.0</v>
      </c>
      <c r="E696" s="27" t="s">
        <v>14</v>
      </c>
      <c r="F696" s="27">
        <v>3.0</v>
      </c>
      <c r="G696" s="27">
        <v>3.06</v>
      </c>
      <c r="H696" s="27">
        <v>0.95</v>
      </c>
      <c r="I696" s="27">
        <v>10.0</v>
      </c>
      <c r="J696" s="27">
        <v>10.0</v>
      </c>
      <c r="K696" s="27">
        <v>12.0</v>
      </c>
      <c r="L696" s="27">
        <v>7.8</v>
      </c>
      <c r="M696" s="27">
        <v>35.496</v>
      </c>
      <c r="N696" s="27">
        <v>1.11111111111111</v>
      </c>
      <c r="O696" s="27">
        <v>112.404</v>
      </c>
      <c r="P696" s="96">
        <f t="shared" si="1"/>
        <v>120</v>
      </c>
      <c r="Q696" s="40">
        <f t="shared" si="2"/>
        <v>10</v>
      </c>
      <c r="R696" s="40">
        <f t="shared" si="3"/>
        <v>0.936</v>
      </c>
      <c r="S696" s="97">
        <v>0.0</v>
      </c>
      <c r="T696" s="98">
        <f t="shared" si="4"/>
        <v>0.936</v>
      </c>
      <c r="U696" s="98">
        <f t="shared" si="5"/>
        <v>0.078</v>
      </c>
      <c r="V696" s="98">
        <f t="shared" si="6"/>
        <v>0.936</v>
      </c>
      <c r="W696" s="98">
        <f t="shared" si="7"/>
        <v>0.936</v>
      </c>
      <c r="Y696" s="27">
        <v>0.0</v>
      </c>
    </row>
    <row r="697" ht="15.75" customHeight="1">
      <c r="A697" s="27" t="s">
        <v>26</v>
      </c>
      <c r="B697" s="27" t="s">
        <v>22</v>
      </c>
      <c r="C697" s="27" t="s">
        <v>56</v>
      </c>
      <c r="D697" s="27">
        <v>3585.0</v>
      </c>
      <c r="E697" s="27" t="s">
        <v>330</v>
      </c>
      <c r="F697" s="27">
        <v>1.0</v>
      </c>
      <c r="G697" s="27">
        <v>3.06</v>
      </c>
      <c r="H697" s="27">
        <v>0.95</v>
      </c>
      <c r="I697" s="27">
        <v>5.0</v>
      </c>
      <c r="J697" s="27">
        <v>5.0</v>
      </c>
      <c r="K697" s="27">
        <v>12.0</v>
      </c>
      <c r="L697" s="27">
        <v>4.4</v>
      </c>
      <c r="M697" s="27">
        <v>109.701</v>
      </c>
      <c r="N697" s="27">
        <v>1.05263157894736</v>
      </c>
      <c r="O697" s="27">
        <v>109.701</v>
      </c>
      <c r="P697" s="96">
        <f t="shared" si="1"/>
        <v>110</v>
      </c>
      <c r="Q697" s="40">
        <f t="shared" si="2"/>
        <v>9.166666667</v>
      </c>
      <c r="R697" s="40">
        <f t="shared" si="3"/>
        <v>0.484</v>
      </c>
      <c r="S697" s="97">
        <v>0.0</v>
      </c>
      <c r="T697" s="98">
        <f t="shared" si="4"/>
        <v>0.484</v>
      </c>
      <c r="U697" s="98">
        <f t="shared" si="5"/>
        <v>0.04033333333</v>
      </c>
      <c r="V697" s="98">
        <f t="shared" si="6"/>
        <v>0.484</v>
      </c>
      <c r="W697" s="98">
        <f t="shared" si="7"/>
        <v>0.484</v>
      </c>
      <c r="Y697" s="27">
        <v>0.0</v>
      </c>
    </row>
    <row r="698" ht="15.75" customHeight="1">
      <c r="A698" s="27" t="s">
        <v>26</v>
      </c>
      <c r="B698" s="27" t="s">
        <v>22</v>
      </c>
      <c r="C698" s="27" t="s">
        <v>57</v>
      </c>
      <c r="D698" s="27">
        <v>7893.0</v>
      </c>
      <c r="E698" s="27" t="s">
        <v>331</v>
      </c>
      <c r="F698" s="27">
        <v>2.0</v>
      </c>
      <c r="G698" s="27">
        <v>3.06</v>
      </c>
      <c r="H698" s="27">
        <v>0.9</v>
      </c>
      <c r="I698" s="27">
        <v>10.0</v>
      </c>
      <c r="J698" s="27">
        <v>25.0</v>
      </c>
      <c r="K698" s="27">
        <v>12.0</v>
      </c>
      <c r="L698" s="27">
        <v>5.2</v>
      </c>
      <c r="M698" s="27">
        <v>241.5258</v>
      </c>
      <c r="N698" s="27">
        <v>1.33333333333333</v>
      </c>
      <c r="O698" s="27">
        <v>579.66192</v>
      </c>
      <c r="P698" s="96">
        <f t="shared" si="1"/>
        <v>580</v>
      </c>
      <c r="Q698" s="40">
        <f t="shared" si="2"/>
        <v>48.33333333</v>
      </c>
      <c r="R698" s="40">
        <f t="shared" si="3"/>
        <v>3.016</v>
      </c>
      <c r="S698" s="97">
        <v>0.0</v>
      </c>
      <c r="T698" s="98">
        <f t="shared" si="4"/>
        <v>3.016</v>
      </c>
      <c r="U698" s="98">
        <f t="shared" si="5"/>
        <v>0.2513333333</v>
      </c>
      <c r="V698" s="98">
        <f t="shared" si="6"/>
        <v>3.016</v>
      </c>
      <c r="W698" s="98">
        <f t="shared" si="7"/>
        <v>3.016</v>
      </c>
      <c r="Y698" s="27">
        <v>7.0</v>
      </c>
    </row>
    <row r="699" ht="15.75" customHeight="1">
      <c r="A699" s="27" t="s">
        <v>26</v>
      </c>
      <c r="B699" s="27" t="s">
        <v>22</v>
      </c>
      <c r="C699" s="27" t="s">
        <v>58</v>
      </c>
      <c r="D699" s="27">
        <v>7235.0</v>
      </c>
      <c r="E699" s="27" t="s">
        <v>332</v>
      </c>
      <c r="F699" s="27">
        <v>2.0</v>
      </c>
      <c r="G699" s="27">
        <v>3.06</v>
      </c>
      <c r="H699" s="27">
        <v>0.95</v>
      </c>
      <c r="I699" s="27">
        <v>1.0</v>
      </c>
      <c r="J699" s="27">
        <v>5.0</v>
      </c>
      <c r="K699" s="27">
        <v>12.0</v>
      </c>
      <c r="L699" s="27">
        <v>17.1</v>
      </c>
      <c r="M699" s="27">
        <v>221.391</v>
      </c>
      <c r="N699" s="27">
        <v>1.05263157894736</v>
      </c>
      <c r="O699" s="27">
        <v>442.782</v>
      </c>
      <c r="P699" s="96">
        <f t="shared" si="1"/>
        <v>443</v>
      </c>
      <c r="Q699" s="40">
        <f t="shared" si="2"/>
        <v>36.91666667</v>
      </c>
      <c r="R699" s="40">
        <f t="shared" si="3"/>
        <v>7.5753</v>
      </c>
      <c r="S699" s="97">
        <v>0.0</v>
      </c>
      <c r="T699" s="98">
        <f t="shared" si="4"/>
        <v>7.5753</v>
      </c>
      <c r="U699" s="98">
        <f t="shared" si="5"/>
        <v>0.631275</v>
      </c>
      <c r="V699" s="98">
        <f t="shared" si="6"/>
        <v>7.5753</v>
      </c>
      <c r="W699" s="98">
        <f t="shared" si="7"/>
        <v>7.5753</v>
      </c>
      <c r="Y699" s="27">
        <v>0.0</v>
      </c>
    </row>
    <row r="700" ht="15.75" customHeight="1">
      <c r="A700" s="27" t="s">
        <v>26</v>
      </c>
      <c r="B700" s="27" t="s">
        <v>22</v>
      </c>
      <c r="C700" s="27" t="s">
        <v>59</v>
      </c>
      <c r="D700" s="27">
        <v>12295.0</v>
      </c>
      <c r="E700" s="27" t="s">
        <v>20</v>
      </c>
      <c r="F700" s="27">
        <v>2.0</v>
      </c>
      <c r="G700" s="27">
        <v>3.06</v>
      </c>
      <c r="H700" s="27">
        <v>0.9</v>
      </c>
      <c r="I700" s="27">
        <v>10.0</v>
      </c>
      <c r="J700" s="27">
        <v>25.0</v>
      </c>
      <c r="K700" s="27">
        <v>12.0</v>
      </c>
      <c r="L700" s="27">
        <v>3.0</v>
      </c>
      <c r="M700" s="27">
        <v>376.227</v>
      </c>
      <c r="N700" s="27">
        <v>1.33333333333333</v>
      </c>
      <c r="O700" s="27">
        <v>902.944799999999</v>
      </c>
      <c r="P700" s="96">
        <f t="shared" si="1"/>
        <v>910</v>
      </c>
      <c r="Q700" s="40">
        <f t="shared" si="2"/>
        <v>75.83333333</v>
      </c>
      <c r="R700" s="40">
        <f t="shared" si="3"/>
        <v>2.73</v>
      </c>
      <c r="S700" s="97">
        <v>0.0</v>
      </c>
      <c r="T700" s="98">
        <f t="shared" si="4"/>
        <v>2.73</v>
      </c>
      <c r="U700" s="98">
        <f t="shared" si="5"/>
        <v>0.2275</v>
      </c>
      <c r="V700" s="98">
        <f t="shared" si="6"/>
        <v>2.73</v>
      </c>
      <c r="W700" s="98">
        <f t="shared" si="7"/>
        <v>2.73</v>
      </c>
      <c r="Y700" s="27">
        <v>0.0</v>
      </c>
    </row>
    <row r="701" ht="15.75" customHeight="1">
      <c r="A701" s="27" t="s">
        <v>26</v>
      </c>
      <c r="B701" s="27" t="s">
        <v>22</v>
      </c>
      <c r="C701" s="27" t="s">
        <v>60</v>
      </c>
      <c r="D701" s="27">
        <v>1437.0</v>
      </c>
      <c r="E701" s="27" t="s">
        <v>333</v>
      </c>
      <c r="F701" s="27">
        <v>4.0</v>
      </c>
      <c r="G701" s="27">
        <v>3.06</v>
      </c>
      <c r="H701" s="27">
        <v>0.97</v>
      </c>
      <c r="I701" s="27">
        <v>10.0</v>
      </c>
      <c r="J701" s="27">
        <v>10.0</v>
      </c>
      <c r="K701" s="27">
        <v>12.0</v>
      </c>
      <c r="L701" s="27">
        <v>1.0</v>
      </c>
      <c r="M701" s="27">
        <v>43.9722</v>
      </c>
      <c r="N701" s="27">
        <v>1.11111111111111</v>
      </c>
      <c r="O701" s="27">
        <v>189.56904</v>
      </c>
      <c r="P701" s="96">
        <f t="shared" si="1"/>
        <v>190</v>
      </c>
      <c r="Q701" s="40">
        <f t="shared" si="2"/>
        <v>15.83333333</v>
      </c>
      <c r="R701" s="40">
        <f t="shared" si="3"/>
        <v>0.19</v>
      </c>
      <c r="S701" s="97">
        <v>0.0</v>
      </c>
      <c r="T701" s="98">
        <f t="shared" si="4"/>
        <v>0.19</v>
      </c>
      <c r="U701" s="98">
        <f t="shared" si="5"/>
        <v>0.01583333333</v>
      </c>
      <c r="V701" s="98">
        <f t="shared" si="6"/>
        <v>0.19</v>
      </c>
      <c r="W701" s="98">
        <f t="shared" si="7"/>
        <v>0.19</v>
      </c>
      <c r="Y701" s="27">
        <v>0.0</v>
      </c>
    </row>
    <row r="702" ht="15.75" customHeight="1">
      <c r="A702" s="27" t="s">
        <v>26</v>
      </c>
      <c r="B702" s="27" t="s">
        <v>22</v>
      </c>
      <c r="C702" s="27" t="s">
        <v>61</v>
      </c>
      <c r="D702" s="27">
        <v>207969.0</v>
      </c>
      <c r="E702" s="27" t="s">
        <v>15</v>
      </c>
      <c r="F702" s="27">
        <v>3.0</v>
      </c>
      <c r="G702" s="27">
        <v>3.06</v>
      </c>
      <c r="H702" s="27">
        <v>0.95</v>
      </c>
      <c r="I702" s="27">
        <v>4.0</v>
      </c>
      <c r="J702" s="27">
        <v>5.0</v>
      </c>
      <c r="K702" s="27">
        <v>12.0</v>
      </c>
      <c r="L702" s="27">
        <v>3.0</v>
      </c>
      <c r="M702" s="27">
        <v>6363.8514</v>
      </c>
      <c r="N702" s="27">
        <v>1.05263157894736</v>
      </c>
      <c r="O702" s="27">
        <v>19091.5542</v>
      </c>
      <c r="P702" s="96">
        <f t="shared" si="1"/>
        <v>19092</v>
      </c>
      <c r="Q702" s="40">
        <f t="shared" si="2"/>
        <v>1591</v>
      </c>
      <c r="R702" s="40">
        <f t="shared" si="3"/>
        <v>57.276</v>
      </c>
      <c r="S702" s="97">
        <v>0.0</v>
      </c>
      <c r="T702" s="98">
        <f t="shared" si="4"/>
        <v>57.276</v>
      </c>
      <c r="U702" s="98">
        <f t="shared" si="5"/>
        <v>4.773</v>
      </c>
      <c r="V702" s="98">
        <f t="shared" si="6"/>
        <v>57.276</v>
      </c>
      <c r="W702" s="98">
        <f t="shared" si="7"/>
        <v>57.276</v>
      </c>
      <c r="Y702" s="27">
        <v>0.0</v>
      </c>
    </row>
    <row r="703" ht="15.75" customHeight="1">
      <c r="A703" s="27" t="s">
        <v>26</v>
      </c>
      <c r="B703" s="27" t="s">
        <v>10</v>
      </c>
      <c r="C703" s="27" t="s">
        <v>62</v>
      </c>
      <c r="D703" s="27">
        <v>6763.0</v>
      </c>
      <c r="E703" s="27" t="s">
        <v>334</v>
      </c>
      <c r="F703" s="27">
        <v>1.0</v>
      </c>
      <c r="G703" s="27">
        <v>3.06</v>
      </c>
      <c r="H703" s="27">
        <v>0.9</v>
      </c>
      <c r="I703" s="27">
        <v>10.0</v>
      </c>
      <c r="J703" s="27">
        <v>10.0</v>
      </c>
      <c r="K703" s="27">
        <v>12.0</v>
      </c>
      <c r="L703" s="27">
        <v>3.6</v>
      </c>
      <c r="M703" s="27">
        <v>206.9478</v>
      </c>
      <c r="N703" s="27">
        <v>1.11111111111111</v>
      </c>
      <c r="O703" s="27">
        <v>206.9478</v>
      </c>
      <c r="P703" s="96">
        <f t="shared" si="1"/>
        <v>210</v>
      </c>
      <c r="Q703" s="40">
        <f t="shared" si="2"/>
        <v>17.5</v>
      </c>
      <c r="R703" s="40">
        <f t="shared" si="3"/>
        <v>0.756</v>
      </c>
      <c r="S703" s="97">
        <v>0.0</v>
      </c>
      <c r="T703" s="98">
        <f t="shared" si="4"/>
        <v>0.756</v>
      </c>
      <c r="U703" s="98">
        <f t="shared" si="5"/>
        <v>0.063</v>
      </c>
      <c r="V703" s="98">
        <f t="shared" si="6"/>
        <v>0.756</v>
      </c>
      <c r="W703" s="98">
        <f t="shared" si="7"/>
        <v>0.756</v>
      </c>
      <c r="Y703" s="27">
        <v>3.0</v>
      </c>
    </row>
    <row r="704" ht="15.75" customHeight="1">
      <c r="A704" s="27" t="s">
        <v>26</v>
      </c>
      <c r="B704" s="27" t="s">
        <v>10</v>
      </c>
      <c r="C704" s="27" t="s">
        <v>63</v>
      </c>
      <c r="D704" s="27">
        <v>4624.0</v>
      </c>
      <c r="E704" s="27" t="s">
        <v>11</v>
      </c>
      <c r="F704" s="27">
        <v>1.0</v>
      </c>
      <c r="G704" s="27">
        <v>3.08</v>
      </c>
      <c r="H704" s="27">
        <v>0.9</v>
      </c>
      <c r="I704" s="27">
        <v>10.0</v>
      </c>
      <c r="J704" s="27">
        <v>10.0</v>
      </c>
      <c r="K704" s="27">
        <v>12.0</v>
      </c>
      <c r="L704" s="27">
        <v>4.4</v>
      </c>
      <c r="M704" s="27">
        <v>142.4192</v>
      </c>
      <c r="N704" s="27">
        <v>1.11111111111111</v>
      </c>
      <c r="O704" s="27">
        <v>142.4192</v>
      </c>
      <c r="P704" s="96">
        <f t="shared" si="1"/>
        <v>150</v>
      </c>
      <c r="Q704" s="40">
        <f t="shared" si="2"/>
        <v>12.5</v>
      </c>
      <c r="R704" s="40">
        <f t="shared" si="3"/>
        <v>0.66</v>
      </c>
      <c r="S704" s="97">
        <v>0.0</v>
      </c>
      <c r="T704" s="98">
        <f t="shared" si="4"/>
        <v>0.66</v>
      </c>
      <c r="U704" s="98">
        <f t="shared" si="5"/>
        <v>0.055</v>
      </c>
      <c r="V704" s="98">
        <f t="shared" si="6"/>
        <v>0.66</v>
      </c>
      <c r="W704" s="98">
        <f t="shared" si="7"/>
        <v>0.66</v>
      </c>
      <c r="Y704" s="27">
        <v>0.0</v>
      </c>
    </row>
    <row r="705" ht="15.75" customHeight="1">
      <c r="A705" s="27" t="s">
        <v>26</v>
      </c>
      <c r="B705" s="27" t="s">
        <v>10</v>
      </c>
      <c r="C705" s="27" t="s">
        <v>64</v>
      </c>
      <c r="D705" s="27">
        <v>4627.0</v>
      </c>
      <c r="E705" s="27" t="s">
        <v>21</v>
      </c>
      <c r="F705" s="27">
        <v>2.0</v>
      </c>
      <c r="G705" s="27">
        <v>1.26</v>
      </c>
      <c r="H705" s="27">
        <v>0.9</v>
      </c>
      <c r="I705" s="27">
        <v>1.0</v>
      </c>
      <c r="J705" s="27">
        <v>5.0</v>
      </c>
      <c r="K705" s="27">
        <v>12.0</v>
      </c>
      <c r="L705" s="27">
        <v>15.0</v>
      </c>
      <c r="M705" s="27">
        <v>58.3002</v>
      </c>
      <c r="N705" s="27">
        <v>1.05263157894736</v>
      </c>
      <c r="O705" s="27">
        <v>110.463536842105</v>
      </c>
      <c r="P705" s="96">
        <f t="shared" si="1"/>
        <v>111</v>
      </c>
      <c r="Q705" s="40">
        <f t="shared" si="2"/>
        <v>9.25</v>
      </c>
      <c r="R705" s="40">
        <f t="shared" si="3"/>
        <v>1.665</v>
      </c>
      <c r="S705" s="97">
        <v>0.0</v>
      </c>
      <c r="T705" s="98">
        <f t="shared" si="4"/>
        <v>1.665</v>
      </c>
      <c r="U705" s="98">
        <f t="shared" si="5"/>
        <v>0.13875</v>
      </c>
      <c r="V705" s="98">
        <f t="shared" si="6"/>
        <v>1.665</v>
      </c>
      <c r="W705" s="98">
        <f t="shared" si="7"/>
        <v>1.665</v>
      </c>
      <c r="Y705" s="27">
        <v>0.0</v>
      </c>
    </row>
    <row r="706" ht="15.75" customHeight="1">
      <c r="A706" s="27" t="s">
        <v>26</v>
      </c>
      <c r="B706" s="27" t="s">
        <v>10</v>
      </c>
      <c r="C706" s="27" t="s">
        <v>65</v>
      </c>
      <c r="D706" s="27">
        <v>3526.0</v>
      </c>
      <c r="E706" s="27" t="s">
        <v>12</v>
      </c>
      <c r="F706" s="27">
        <v>1.0</v>
      </c>
      <c r="G706" s="27">
        <v>3.08</v>
      </c>
      <c r="H706" s="27">
        <v>1.0</v>
      </c>
      <c r="I706" s="27">
        <v>20.0</v>
      </c>
      <c r="J706" s="27">
        <v>50.0</v>
      </c>
      <c r="K706" s="27">
        <v>12.0</v>
      </c>
      <c r="L706" s="27">
        <v>1.2</v>
      </c>
      <c r="M706" s="27">
        <v>108.600799999999</v>
      </c>
      <c r="N706" s="27">
        <v>2.0</v>
      </c>
      <c r="O706" s="27">
        <v>217.201599999999</v>
      </c>
      <c r="P706" s="96">
        <f t="shared" si="1"/>
        <v>220</v>
      </c>
      <c r="Q706" s="40">
        <f t="shared" si="2"/>
        <v>18.33333333</v>
      </c>
      <c r="R706" s="40">
        <f t="shared" si="3"/>
        <v>0.264</v>
      </c>
      <c r="S706" s="97">
        <v>0.0</v>
      </c>
      <c r="T706" s="98">
        <f t="shared" si="4"/>
        <v>0.264</v>
      </c>
      <c r="U706" s="98">
        <f t="shared" si="5"/>
        <v>0.022</v>
      </c>
      <c r="V706" s="98">
        <f t="shared" si="6"/>
        <v>0.264</v>
      </c>
      <c r="W706" s="98">
        <f t="shared" si="7"/>
        <v>0.264</v>
      </c>
      <c r="Y706" s="27">
        <v>0.7</v>
      </c>
    </row>
    <row r="707" ht="15.75" customHeight="1">
      <c r="A707" s="27" t="s">
        <v>26</v>
      </c>
      <c r="B707" s="27" t="s">
        <v>10</v>
      </c>
      <c r="C707" s="27" t="s">
        <v>66</v>
      </c>
      <c r="D707" s="27">
        <v>3565.0</v>
      </c>
      <c r="E707" s="27" t="s">
        <v>14</v>
      </c>
      <c r="F707" s="27">
        <v>3.0</v>
      </c>
      <c r="G707" s="27">
        <v>3.06</v>
      </c>
      <c r="H707" s="27">
        <v>0.95</v>
      </c>
      <c r="I707" s="27">
        <v>10.0</v>
      </c>
      <c r="J707" s="27">
        <v>10.0</v>
      </c>
      <c r="K707" s="27">
        <v>12.0</v>
      </c>
      <c r="L707" s="27">
        <v>7.8</v>
      </c>
      <c r="M707" s="27">
        <v>109.089</v>
      </c>
      <c r="N707" s="27">
        <v>1.11111111111111</v>
      </c>
      <c r="O707" s="27">
        <v>345.448499999999</v>
      </c>
      <c r="P707" s="96">
        <f t="shared" si="1"/>
        <v>350</v>
      </c>
      <c r="Q707" s="40">
        <f t="shared" si="2"/>
        <v>29.16666667</v>
      </c>
      <c r="R707" s="40">
        <f t="shared" si="3"/>
        <v>2.73</v>
      </c>
      <c r="S707" s="97">
        <v>0.0</v>
      </c>
      <c r="T707" s="98">
        <f t="shared" si="4"/>
        <v>2.73</v>
      </c>
      <c r="U707" s="98">
        <f t="shared" si="5"/>
        <v>0.2275</v>
      </c>
      <c r="V707" s="98">
        <f t="shared" si="6"/>
        <v>2.73</v>
      </c>
      <c r="W707" s="98">
        <f t="shared" si="7"/>
        <v>2.73</v>
      </c>
      <c r="Y707" s="27">
        <v>0.0</v>
      </c>
    </row>
    <row r="708" ht="15.75" customHeight="1">
      <c r="A708" s="27" t="s">
        <v>26</v>
      </c>
      <c r="B708" s="27" t="s">
        <v>10</v>
      </c>
      <c r="C708" s="27" t="s">
        <v>67</v>
      </c>
      <c r="D708" s="27">
        <v>3617.0</v>
      </c>
      <c r="E708" s="27" t="s">
        <v>330</v>
      </c>
      <c r="F708" s="27">
        <v>1.0</v>
      </c>
      <c r="G708" s="27">
        <v>3.06</v>
      </c>
      <c r="H708" s="27">
        <v>0.95</v>
      </c>
      <c r="I708" s="27">
        <v>5.0</v>
      </c>
      <c r="J708" s="27">
        <v>5.0</v>
      </c>
      <c r="K708" s="27">
        <v>12.0</v>
      </c>
      <c r="L708" s="27">
        <v>4.4</v>
      </c>
      <c r="M708" s="27">
        <v>110.6802</v>
      </c>
      <c r="N708" s="27">
        <v>1.05263157894736</v>
      </c>
      <c r="O708" s="27">
        <v>110.680199999999</v>
      </c>
      <c r="P708" s="96">
        <f t="shared" si="1"/>
        <v>115</v>
      </c>
      <c r="Q708" s="40">
        <f t="shared" si="2"/>
        <v>9.583333333</v>
      </c>
      <c r="R708" s="40">
        <f t="shared" si="3"/>
        <v>0.506</v>
      </c>
      <c r="S708" s="97">
        <v>0.0</v>
      </c>
      <c r="T708" s="98">
        <f t="shared" si="4"/>
        <v>0.506</v>
      </c>
      <c r="U708" s="98">
        <f t="shared" si="5"/>
        <v>0.04216666667</v>
      </c>
      <c r="V708" s="98">
        <f t="shared" si="6"/>
        <v>0.506</v>
      </c>
      <c r="W708" s="98">
        <f t="shared" si="7"/>
        <v>0.506</v>
      </c>
      <c r="Y708" s="27">
        <v>0.0</v>
      </c>
    </row>
    <row r="709" ht="15.75" customHeight="1">
      <c r="A709" s="27" t="s">
        <v>26</v>
      </c>
      <c r="B709" s="27" t="s">
        <v>10</v>
      </c>
      <c r="C709" s="27" t="s">
        <v>68</v>
      </c>
      <c r="D709" s="27">
        <v>2009.0</v>
      </c>
      <c r="E709" s="27" t="s">
        <v>331</v>
      </c>
      <c r="F709" s="27">
        <v>2.0</v>
      </c>
      <c r="G709" s="27">
        <v>3.06</v>
      </c>
      <c r="H709" s="27">
        <v>0.9</v>
      </c>
      <c r="I709" s="27">
        <v>10.0</v>
      </c>
      <c r="J709" s="27">
        <v>25.0</v>
      </c>
      <c r="K709" s="27">
        <v>12.0</v>
      </c>
      <c r="L709" s="27">
        <v>5.2</v>
      </c>
      <c r="M709" s="27">
        <v>61.4754</v>
      </c>
      <c r="N709" s="27">
        <v>1.33333333333333</v>
      </c>
      <c r="O709" s="27">
        <v>147.540959999999</v>
      </c>
      <c r="P709" s="96">
        <f t="shared" si="1"/>
        <v>150</v>
      </c>
      <c r="Q709" s="40">
        <f t="shared" si="2"/>
        <v>12.5</v>
      </c>
      <c r="R709" s="40">
        <f t="shared" si="3"/>
        <v>0.78</v>
      </c>
      <c r="S709" s="97">
        <v>0.0</v>
      </c>
      <c r="T709" s="98">
        <f t="shared" si="4"/>
        <v>0.78</v>
      </c>
      <c r="U709" s="98">
        <f t="shared" si="5"/>
        <v>0.065</v>
      </c>
      <c r="V709" s="98">
        <f t="shared" si="6"/>
        <v>0.78</v>
      </c>
      <c r="W709" s="98">
        <f t="shared" si="7"/>
        <v>0.78</v>
      </c>
      <c r="Y709" s="27">
        <v>7.0</v>
      </c>
    </row>
    <row r="710" ht="15.75" customHeight="1">
      <c r="A710" s="27" t="s">
        <v>26</v>
      </c>
      <c r="B710" s="27" t="s">
        <v>10</v>
      </c>
      <c r="C710" s="27" t="s">
        <v>69</v>
      </c>
      <c r="D710" s="27">
        <v>4313.0</v>
      </c>
      <c r="E710" s="27" t="s">
        <v>332</v>
      </c>
      <c r="F710" s="27">
        <v>2.0</v>
      </c>
      <c r="G710" s="27">
        <v>3.06</v>
      </c>
      <c r="H710" s="27">
        <v>0.95</v>
      </c>
      <c r="I710" s="27">
        <v>1.0</v>
      </c>
      <c r="J710" s="27">
        <v>5.0</v>
      </c>
      <c r="K710" s="27">
        <v>12.0</v>
      </c>
      <c r="L710" s="27">
        <v>17.1</v>
      </c>
      <c r="M710" s="27">
        <v>131.9778</v>
      </c>
      <c r="N710" s="27">
        <v>1.05263157894736</v>
      </c>
      <c r="O710" s="27">
        <v>263.955599999999</v>
      </c>
      <c r="P710" s="96">
        <f t="shared" si="1"/>
        <v>264</v>
      </c>
      <c r="Q710" s="40">
        <f t="shared" si="2"/>
        <v>22</v>
      </c>
      <c r="R710" s="40">
        <f t="shared" si="3"/>
        <v>4.5144</v>
      </c>
      <c r="S710" s="97">
        <v>0.0</v>
      </c>
      <c r="T710" s="98">
        <f t="shared" si="4"/>
        <v>4.5144</v>
      </c>
      <c r="U710" s="98">
        <f t="shared" si="5"/>
        <v>0.3762</v>
      </c>
      <c r="V710" s="98">
        <f t="shared" si="6"/>
        <v>4.5144</v>
      </c>
      <c r="W710" s="98">
        <f t="shared" si="7"/>
        <v>4.5144</v>
      </c>
      <c r="Y710" s="27">
        <v>0.0</v>
      </c>
    </row>
    <row r="711" ht="15.75" customHeight="1">
      <c r="A711" s="27" t="s">
        <v>26</v>
      </c>
      <c r="B711" s="27" t="s">
        <v>10</v>
      </c>
      <c r="C711" s="27" t="s">
        <v>70</v>
      </c>
      <c r="D711" s="27">
        <v>4657.0</v>
      </c>
      <c r="E711" s="27" t="s">
        <v>20</v>
      </c>
      <c r="F711" s="27">
        <v>2.0</v>
      </c>
      <c r="G711" s="27">
        <v>3.06</v>
      </c>
      <c r="H711" s="27">
        <v>0.9</v>
      </c>
      <c r="I711" s="27">
        <v>10.0</v>
      </c>
      <c r="J711" s="27">
        <v>25.0</v>
      </c>
      <c r="K711" s="27">
        <v>12.0</v>
      </c>
      <c r="L711" s="27">
        <v>3.0</v>
      </c>
      <c r="M711" s="27">
        <v>142.5042</v>
      </c>
      <c r="N711" s="27">
        <v>1.33333333333333</v>
      </c>
      <c r="O711" s="27">
        <v>342.010079999999</v>
      </c>
      <c r="P711" s="96">
        <f t="shared" si="1"/>
        <v>350</v>
      </c>
      <c r="Q711" s="40">
        <f t="shared" si="2"/>
        <v>29.16666667</v>
      </c>
      <c r="R711" s="40">
        <f t="shared" si="3"/>
        <v>1.05</v>
      </c>
      <c r="S711" s="97">
        <v>0.0</v>
      </c>
      <c r="T711" s="98">
        <f t="shared" si="4"/>
        <v>1.05</v>
      </c>
      <c r="U711" s="98">
        <f t="shared" si="5"/>
        <v>0.0875</v>
      </c>
      <c r="V711" s="98">
        <f t="shared" si="6"/>
        <v>1.05</v>
      </c>
      <c r="W711" s="98">
        <f t="shared" si="7"/>
        <v>1.05</v>
      </c>
      <c r="Y711" s="27">
        <v>0.0</v>
      </c>
    </row>
    <row r="712" ht="15.75" customHeight="1">
      <c r="A712" s="27" t="s">
        <v>26</v>
      </c>
      <c r="B712" s="27" t="s">
        <v>10</v>
      </c>
      <c r="C712" s="27" t="s">
        <v>71</v>
      </c>
      <c r="D712" s="27">
        <v>17254.0</v>
      </c>
      <c r="E712" s="27" t="s">
        <v>333</v>
      </c>
      <c r="F712" s="27">
        <v>4.0</v>
      </c>
      <c r="G712" s="27">
        <v>3.06</v>
      </c>
      <c r="H712" s="27">
        <v>0.97</v>
      </c>
      <c r="I712" s="27">
        <v>10.0</v>
      </c>
      <c r="J712" s="27">
        <v>10.0</v>
      </c>
      <c r="K712" s="27">
        <v>12.0</v>
      </c>
      <c r="L712" s="27">
        <v>1.0</v>
      </c>
      <c r="M712" s="27">
        <v>527.9724</v>
      </c>
      <c r="N712" s="27">
        <v>1.11111111111111</v>
      </c>
      <c r="O712" s="27">
        <v>2276.14768</v>
      </c>
      <c r="P712" s="96">
        <f t="shared" si="1"/>
        <v>2280</v>
      </c>
      <c r="Q712" s="40">
        <f t="shared" si="2"/>
        <v>190</v>
      </c>
      <c r="R712" s="40">
        <f t="shared" si="3"/>
        <v>2.28</v>
      </c>
      <c r="S712" s="97">
        <v>0.0</v>
      </c>
      <c r="T712" s="98">
        <f t="shared" si="4"/>
        <v>2.28</v>
      </c>
      <c r="U712" s="98">
        <f t="shared" si="5"/>
        <v>0.19</v>
      </c>
      <c r="V712" s="98">
        <f t="shared" si="6"/>
        <v>2.28</v>
      </c>
      <c r="W712" s="98">
        <f t="shared" si="7"/>
        <v>2.28</v>
      </c>
      <c r="Y712" s="27">
        <v>0.0</v>
      </c>
    </row>
    <row r="713" ht="15.75" customHeight="1">
      <c r="A713" s="27" t="s">
        <v>26</v>
      </c>
      <c r="B713" s="27" t="s">
        <v>10</v>
      </c>
      <c r="C713" s="27" t="s">
        <v>72</v>
      </c>
      <c r="D713" s="27">
        <v>7575.0</v>
      </c>
      <c r="E713" s="27" t="s">
        <v>15</v>
      </c>
      <c r="F713" s="27">
        <v>3.0</v>
      </c>
      <c r="G713" s="27">
        <v>3.06</v>
      </c>
      <c r="H713" s="27">
        <v>0.95</v>
      </c>
      <c r="I713" s="27">
        <v>4.0</v>
      </c>
      <c r="J713" s="27">
        <v>5.0</v>
      </c>
      <c r="K713" s="27">
        <v>12.0</v>
      </c>
      <c r="L713" s="27">
        <v>3.0</v>
      </c>
      <c r="M713" s="27">
        <v>231.795</v>
      </c>
      <c r="N713" s="27">
        <v>1.05263157894736</v>
      </c>
      <c r="O713" s="27">
        <v>695.384999999999</v>
      </c>
      <c r="P713" s="96">
        <f t="shared" si="1"/>
        <v>696</v>
      </c>
      <c r="Q713" s="40">
        <f t="shared" si="2"/>
        <v>58</v>
      </c>
      <c r="R713" s="40">
        <f t="shared" si="3"/>
        <v>2.088</v>
      </c>
      <c r="S713" s="97">
        <v>0.0</v>
      </c>
      <c r="T713" s="98">
        <f t="shared" si="4"/>
        <v>2.088</v>
      </c>
      <c r="U713" s="98">
        <f t="shared" si="5"/>
        <v>0.174</v>
      </c>
      <c r="V713" s="98">
        <f t="shared" si="6"/>
        <v>2.088</v>
      </c>
      <c r="W713" s="98">
        <f t="shared" si="7"/>
        <v>2.088</v>
      </c>
      <c r="Y713" s="27">
        <v>0.0</v>
      </c>
    </row>
    <row r="714" ht="15.75" customHeight="1">
      <c r="A714" s="27" t="s">
        <v>26</v>
      </c>
      <c r="B714" s="27" t="s">
        <v>10</v>
      </c>
      <c r="C714" s="27" t="s">
        <v>73</v>
      </c>
      <c r="D714" s="27">
        <v>5104.0</v>
      </c>
      <c r="E714" s="27" t="s">
        <v>334</v>
      </c>
      <c r="F714" s="27">
        <v>1.0</v>
      </c>
      <c r="G714" s="27">
        <v>3.06</v>
      </c>
      <c r="H714" s="27">
        <v>0.9</v>
      </c>
      <c r="I714" s="27">
        <v>10.0</v>
      </c>
      <c r="J714" s="27">
        <v>10.0</v>
      </c>
      <c r="K714" s="27">
        <v>12.0</v>
      </c>
      <c r="L714" s="27">
        <v>3.6</v>
      </c>
      <c r="M714" s="27">
        <v>156.1824</v>
      </c>
      <c r="N714" s="27">
        <v>1.11111111111111</v>
      </c>
      <c r="O714" s="27">
        <v>156.1824</v>
      </c>
      <c r="P714" s="96">
        <f t="shared" si="1"/>
        <v>160</v>
      </c>
      <c r="Q714" s="40">
        <f t="shared" si="2"/>
        <v>13.33333333</v>
      </c>
      <c r="R714" s="40">
        <f t="shared" si="3"/>
        <v>0.576</v>
      </c>
      <c r="S714" s="97">
        <v>0.0</v>
      </c>
      <c r="T714" s="98">
        <f t="shared" si="4"/>
        <v>0.576</v>
      </c>
      <c r="U714" s="98">
        <f t="shared" si="5"/>
        <v>0.048</v>
      </c>
      <c r="V714" s="98">
        <f t="shared" si="6"/>
        <v>0.576</v>
      </c>
      <c r="W714" s="98">
        <f t="shared" si="7"/>
        <v>0.576</v>
      </c>
      <c r="Y714" s="27">
        <v>3.0</v>
      </c>
    </row>
    <row r="715" ht="15.75" customHeight="1">
      <c r="A715" s="27" t="s">
        <v>26</v>
      </c>
      <c r="B715" s="27" t="s">
        <v>10</v>
      </c>
      <c r="C715" s="27" t="s">
        <v>74</v>
      </c>
      <c r="D715" s="27">
        <v>17991.0</v>
      </c>
      <c r="E715" s="27" t="s">
        <v>11</v>
      </c>
      <c r="F715" s="27">
        <v>1.0</v>
      </c>
      <c r="G715" s="27">
        <v>3.08</v>
      </c>
      <c r="H715" s="27">
        <v>0.9</v>
      </c>
      <c r="I715" s="27">
        <v>10.0</v>
      </c>
      <c r="J715" s="27">
        <v>10.0</v>
      </c>
      <c r="K715" s="27">
        <v>12.0</v>
      </c>
      <c r="L715" s="27">
        <v>4.4</v>
      </c>
      <c r="M715" s="27">
        <v>554.1228</v>
      </c>
      <c r="N715" s="27">
        <v>1.11111111111111</v>
      </c>
      <c r="O715" s="27">
        <v>554.1228</v>
      </c>
      <c r="P715" s="96">
        <f t="shared" si="1"/>
        <v>560</v>
      </c>
      <c r="Q715" s="40">
        <f t="shared" si="2"/>
        <v>46.66666667</v>
      </c>
      <c r="R715" s="40">
        <f t="shared" si="3"/>
        <v>2.464</v>
      </c>
      <c r="S715" s="97">
        <v>0.0</v>
      </c>
      <c r="T715" s="98">
        <f t="shared" si="4"/>
        <v>2.464</v>
      </c>
      <c r="U715" s="98">
        <f t="shared" si="5"/>
        <v>0.2053333333</v>
      </c>
      <c r="V715" s="98">
        <f t="shared" si="6"/>
        <v>2.464</v>
      </c>
      <c r="W715" s="98">
        <f t="shared" si="7"/>
        <v>2.464</v>
      </c>
      <c r="Y715" s="27">
        <v>0.0</v>
      </c>
    </row>
    <row r="716" ht="15.75" customHeight="1">
      <c r="A716" s="27" t="s">
        <v>26</v>
      </c>
      <c r="B716" s="27" t="s">
        <v>10</v>
      </c>
      <c r="C716" s="27" t="s">
        <v>75</v>
      </c>
      <c r="D716" s="27">
        <v>5760.0</v>
      </c>
      <c r="E716" s="27" t="s">
        <v>21</v>
      </c>
      <c r="F716" s="27">
        <v>2.0</v>
      </c>
      <c r="G716" s="27">
        <v>1.26</v>
      </c>
      <c r="H716" s="27">
        <v>0.9</v>
      </c>
      <c r="I716" s="27">
        <v>1.0</v>
      </c>
      <c r="J716" s="27">
        <v>5.0</v>
      </c>
      <c r="K716" s="27">
        <v>12.0</v>
      </c>
      <c r="L716" s="27">
        <v>15.0</v>
      </c>
      <c r="M716" s="27">
        <v>72.576</v>
      </c>
      <c r="N716" s="27">
        <v>1.05263157894736</v>
      </c>
      <c r="O716" s="27">
        <v>137.512421052631</v>
      </c>
      <c r="P716" s="96">
        <f t="shared" si="1"/>
        <v>138</v>
      </c>
      <c r="Q716" s="40">
        <f t="shared" si="2"/>
        <v>11.5</v>
      </c>
      <c r="R716" s="40">
        <f t="shared" si="3"/>
        <v>2.07</v>
      </c>
      <c r="S716" s="97">
        <v>0.0</v>
      </c>
      <c r="T716" s="98">
        <f t="shared" si="4"/>
        <v>2.07</v>
      </c>
      <c r="U716" s="98">
        <f t="shared" si="5"/>
        <v>0.1725</v>
      </c>
      <c r="V716" s="98">
        <f t="shared" si="6"/>
        <v>2.07</v>
      </c>
      <c r="W716" s="98">
        <f t="shared" si="7"/>
        <v>2.07</v>
      </c>
      <c r="Y716" s="27">
        <v>0.0</v>
      </c>
    </row>
    <row r="717" ht="15.75" customHeight="1">
      <c r="A717" s="27" t="s">
        <v>26</v>
      </c>
      <c r="B717" s="27" t="s">
        <v>10</v>
      </c>
      <c r="C717" s="27" t="s">
        <v>76</v>
      </c>
      <c r="D717" s="27">
        <v>3134.0</v>
      </c>
      <c r="E717" s="27" t="s">
        <v>12</v>
      </c>
      <c r="F717" s="27">
        <v>1.0</v>
      </c>
      <c r="G717" s="27">
        <v>3.08</v>
      </c>
      <c r="H717" s="27">
        <v>1.0</v>
      </c>
      <c r="I717" s="27">
        <v>20.0</v>
      </c>
      <c r="J717" s="27">
        <v>50.0</v>
      </c>
      <c r="K717" s="27">
        <v>12.0</v>
      </c>
      <c r="L717" s="27">
        <v>1.2</v>
      </c>
      <c r="M717" s="27">
        <v>96.5272</v>
      </c>
      <c r="N717" s="27">
        <v>2.0</v>
      </c>
      <c r="O717" s="27">
        <v>193.0544</v>
      </c>
      <c r="P717" s="96">
        <f t="shared" si="1"/>
        <v>200</v>
      </c>
      <c r="Q717" s="40">
        <f t="shared" si="2"/>
        <v>16.66666667</v>
      </c>
      <c r="R717" s="40">
        <f t="shared" si="3"/>
        <v>0.24</v>
      </c>
      <c r="S717" s="97">
        <v>0.0</v>
      </c>
      <c r="T717" s="98">
        <f t="shared" si="4"/>
        <v>0.24</v>
      </c>
      <c r="U717" s="98">
        <f t="shared" si="5"/>
        <v>0.02</v>
      </c>
      <c r="V717" s="98">
        <f t="shared" si="6"/>
        <v>0.24</v>
      </c>
      <c r="W717" s="98">
        <f t="shared" si="7"/>
        <v>0.24</v>
      </c>
      <c r="Y717" s="27">
        <v>0.7</v>
      </c>
    </row>
    <row r="718" ht="15.75" customHeight="1">
      <c r="A718" s="27" t="s">
        <v>26</v>
      </c>
      <c r="B718" s="27" t="s">
        <v>10</v>
      </c>
      <c r="C718" s="27" t="s">
        <v>77</v>
      </c>
      <c r="D718" s="27">
        <v>7437.0</v>
      </c>
      <c r="E718" s="27" t="s">
        <v>14</v>
      </c>
      <c r="F718" s="27">
        <v>3.0</v>
      </c>
      <c r="G718" s="27">
        <v>3.06</v>
      </c>
      <c r="H718" s="27">
        <v>0.95</v>
      </c>
      <c r="I718" s="27">
        <v>10.0</v>
      </c>
      <c r="J718" s="27">
        <v>10.0</v>
      </c>
      <c r="K718" s="27">
        <v>12.0</v>
      </c>
      <c r="L718" s="27">
        <v>7.8</v>
      </c>
      <c r="M718" s="27">
        <v>227.5722</v>
      </c>
      <c r="N718" s="27">
        <v>1.11111111111111</v>
      </c>
      <c r="O718" s="27">
        <v>720.6453</v>
      </c>
      <c r="P718" s="96">
        <f t="shared" si="1"/>
        <v>730</v>
      </c>
      <c r="Q718" s="40">
        <f t="shared" si="2"/>
        <v>60.83333333</v>
      </c>
      <c r="R718" s="40">
        <f t="shared" si="3"/>
        <v>5.694</v>
      </c>
      <c r="S718" s="97">
        <v>0.0</v>
      </c>
      <c r="T718" s="98">
        <f t="shared" si="4"/>
        <v>5.694</v>
      </c>
      <c r="U718" s="98">
        <f t="shared" si="5"/>
        <v>0.4745</v>
      </c>
      <c r="V718" s="98">
        <f t="shared" si="6"/>
        <v>5.694</v>
      </c>
      <c r="W718" s="98">
        <f t="shared" si="7"/>
        <v>5.694</v>
      </c>
      <c r="Y718" s="27">
        <v>0.0</v>
      </c>
    </row>
    <row r="719" ht="15.75" customHeight="1">
      <c r="A719" s="27" t="s">
        <v>26</v>
      </c>
      <c r="B719" s="27" t="s">
        <v>10</v>
      </c>
      <c r="C719" s="27" t="s">
        <v>78</v>
      </c>
      <c r="D719" s="27">
        <v>5013.0</v>
      </c>
      <c r="E719" s="27" t="s">
        <v>330</v>
      </c>
      <c r="F719" s="27">
        <v>1.0</v>
      </c>
      <c r="G719" s="27">
        <v>3.06</v>
      </c>
      <c r="H719" s="27">
        <v>0.95</v>
      </c>
      <c r="I719" s="27">
        <v>5.0</v>
      </c>
      <c r="J719" s="27">
        <v>5.0</v>
      </c>
      <c r="K719" s="27">
        <v>12.0</v>
      </c>
      <c r="L719" s="27">
        <v>4.4</v>
      </c>
      <c r="M719" s="27">
        <v>153.3978</v>
      </c>
      <c r="N719" s="27">
        <v>1.05263157894736</v>
      </c>
      <c r="O719" s="27">
        <v>153.3978</v>
      </c>
      <c r="P719" s="96">
        <f t="shared" si="1"/>
        <v>155</v>
      </c>
      <c r="Q719" s="40">
        <f t="shared" si="2"/>
        <v>12.91666667</v>
      </c>
      <c r="R719" s="40">
        <f t="shared" si="3"/>
        <v>0.682</v>
      </c>
      <c r="S719" s="97">
        <v>0.0</v>
      </c>
      <c r="T719" s="98">
        <f t="shared" si="4"/>
        <v>0.682</v>
      </c>
      <c r="U719" s="98">
        <f t="shared" si="5"/>
        <v>0.05683333333</v>
      </c>
      <c r="V719" s="98">
        <f t="shared" si="6"/>
        <v>0.682</v>
      </c>
      <c r="W719" s="98">
        <f t="shared" si="7"/>
        <v>0.682</v>
      </c>
      <c r="Y719" s="27">
        <v>0.0</v>
      </c>
    </row>
    <row r="720" ht="15.75" customHeight="1">
      <c r="A720" s="27" t="s">
        <v>26</v>
      </c>
      <c r="B720" s="27" t="s">
        <v>10</v>
      </c>
      <c r="C720" s="27" t="s">
        <v>79</v>
      </c>
      <c r="D720" s="27">
        <v>7192.0</v>
      </c>
      <c r="E720" s="27" t="s">
        <v>331</v>
      </c>
      <c r="F720" s="27">
        <v>2.0</v>
      </c>
      <c r="G720" s="27">
        <v>3.06</v>
      </c>
      <c r="H720" s="27">
        <v>0.9</v>
      </c>
      <c r="I720" s="27">
        <v>10.0</v>
      </c>
      <c r="J720" s="27">
        <v>25.0</v>
      </c>
      <c r="K720" s="27">
        <v>12.0</v>
      </c>
      <c r="L720" s="27">
        <v>5.2</v>
      </c>
      <c r="M720" s="27">
        <v>220.0752</v>
      </c>
      <c r="N720" s="27">
        <v>1.33333333333333</v>
      </c>
      <c r="O720" s="27">
        <v>528.18048</v>
      </c>
      <c r="P720" s="96">
        <f t="shared" si="1"/>
        <v>530</v>
      </c>
      <c r="Q720" s="40">
        <f t="shared" si="2"/>
        <v>44.16666667</v>
      </c>
      <c r="R720" s="40">
        <f t="shared" si="3"/>
        <v>2.756</v>
      </c>
      <c r="S720" s="97">
        <v>0.0</v>
      </c>
      <c r="T720" s="98">
        <f t="shared" si="4"/>
        <v>2.756</v>
      </c>
      <c r="U720" s="98">
        <f t="shared" si="5"/>
        <v>0.2296666667</v>
      </c>
      <c r="V720" s="98">
        <f t="shared" si="6"/>
        <v>2.756</v>
      </c>
      <c r="W720" s="98">
        <f t="shared" si="7"/>
        <v>2.756</v>
      </c>
      <c r="Y720" s="27">
        <v>7.0</v>
      </c>
    </row>
    <row r="721" ht="15.75" customHeight="1">
      <c r="A721" s="27" t="s">
        <v>26</v>
      </c>
      <c r="B721" s="27" t="s">
        <v>10</v>
      </c>
      <c r="C721" s="27" t="s">
        <v>80</v>
      </c>
      <c r="D721" s="27">
        <v>4393.0</v>
      </c>
      <c r="E721" s="27" t="s">
        <v>332</v>
      </c>
      <c r="F721" s="27">
        <v>2.0</v>
      </c>
      <c r="G721" s="27">
        <v>3.06</v>
      </c>
      <c r="H721" s="27">
        <v>0.95</v>
      </c>
      <c r="I721" s="27">
        <v>1.0</v>
      </c>
      <c r="J721" s="27">
        <v>5.0</v>
      </c>
      <c r="K721" s="27">
        <v>12.0</v>
      </c>
      <c r="L721" s="27">
        <v>17.1</v>
      </c>
      <c r="M721" s="27">
        <v>134.4258</v>
      </c>
      <c r="N721" s="27">
        <v>1.05263157894736</v>
      </c>
      <c r="O721" s="27">
        <v>268.851599999999</v>
      </c>
      <c r="P721" s="96">
        <f t="shared" si="1"/>
        <v>269</v>
      </c>
      <c r="Q721" s="40">
        <f t="shared" si="2"/>
        <v>22.41666667</v>
      </c>
      <c r="R721" s="40">
        <f t="shared" si="3"/>
        <v>4.5999</v>
      </c>
      <c r="S721" s="97">
        <v>0.0</v>
      </c>
      <c r="T721" s="98">
        <f t="shared" si="4"/>
        <v>4.5999</v>
      </c>
      <c r="U721" s="98">
        <f t="shared" si="5"/>
        <v>0.383325</v>
      </c>
      <c r="V721" s="98">
        <f t="shared" si="6"/>
        <v>4.5999</v>
      </c>
      <c r="W721" s="98">
        <f t="shared" si="7"/>
        <v>4.5999</v>
      </c>
      <c r="Y721" s="27">
        <v>0.0</v>
      </c>
    </row>
    <row r="722" ht="15.75" customHeight="1">
      <c r="A722" s="27" t="s">
        <v>26</v>
      </c>
      <c r="B722" s="27" t="s">
        <v>10</v>
      </c>
      <c r="C722" s="27" t="s">
        <v>81</v>
      </c>
      <c r="D722" s="27">
        <v>2565.0</v>
      </c>
      <c r="E722" s="27" t="s">
        <v>20</v>
      </c>
      <c r="F722" s="27">
        <v>2.0</v>
      </c>
      <c r="G722" s="27">
        <v>3.06</v>
      </c>
      <c r="H722" s="27">
        <v>0.9</v>
      </c>
      <c r="I722" s="27">
        <v>10.0</v>
      </c>
      <c r="J722" s="27">
        <v>25.0</v>
      </c>
      <c r="K722" s="27">
        <v>12.0</v>
      </c>
      <c r="L722" s="27">
        <v>3.0</v>
      </c>
      <c r="M722" s="27">
        <v>78.489</v>
      </c>
      <c r="N722" s="27">
        <v>1.33333333333333</v>
      </c>
      <c r="O722" s="27">
        <v>188.3736</v>
      </c>
      <c r="P722" s="96">
        <f t="shared" si="1"/>
        <v>190</v>
      </c>
      <c r="Q722" s="40">
        <f t="shared" si="2"/>
        <v>15.83333333</v>
      </c>
      <c r="R722" s="40">
        <f t="shared" si="3"/>
        <v>0.57</v>
      </c>
      <c r="S722" s="97">
        <v>0.0</v>
      </c>
      <c r="T722" s="98">
        <f t="shared" si="4"/>
        <v>0.57</v>
      </c>
      <c r="U722" s="98">
        <f t="shared" si="5"/>
        <v>0.0475</v>
      </c>
      <c r="V722" s="98">
        <f t="shared" si="6"/>
        <v>0.57</v>
      </c>
      <c r="W722" s="98">
        <f t="shared" si="7"/>
        <v>0.57</v>
      </c>
      <c r="Y722" s="27">
        <v>0.0</v>
      </c>
    </row>
    <row r="723" ht="15.75" customHeight="1">
      <c r="A723" s="27" t="s">
        <v>26</v>
      </c>
      <c r="B723" s="27" t="s">
        <v>10</v>
      </c>
      <c r="C723" s="27" t="s">
        <v>82</v>
      </c>
      <c r="D723" s="27">
        <v>2646.0</v>
      </c>
      <c r="E723" s="27" t="s">
        <v>333</v>
      </c>
      <c r="F723" s="27">
        <v>4.0</v>
      </c>
      <c r="G723" s="27">
        <v>3.06</v>
      </c>
      <c r="H723" s="27">
        <v>0.97</v>
      </c>
      <c r="I723" s="27">
        <v>10.0</v>
      </c>
      <c r="J723" s="27">
        <v>10.0</v>
      </c>
      <c r="K723" s="27">
        <v>12.0</v>
      </c>
      <c r="L723" s="27">
        <v>1.0</v>
      </c>
      <c r="M723" s="27">
        <v>80.9676</v>
      </c>
      <c r="N723" s="27">
        <v>1.11111111111111</v>
      </c>
      <c r="O723" s="27">
        <v>349.06032</v>
      </c>
      <c r="P723" s="96">
        <f t="shared" si="1"/>
        <v>350</v>
      </c>
      <c r="Q723" s="40">
        <f t="shared" si="2"/>
        <v>29.16666667</v>
      </c>
      <c r="R723" s="40">
        <f t="shared" si="3"/>
        <v>0.35</v>
      </c>
      <c r="S723" s="97">
        <v>0.0</v>
      </c>
      <c r="T723" s="98">
        <f t="shared" si="4"/>
        <v>0.35</v>
      </c>
      <c r="U723" s="98">
        <f t="shared" si="5"/>
        <v>0.02916666667</v>
      </c>
      <c r="V723" s="98">
        <f t="shared" si="6"/>
        <v>0.35</v>
      </c>
      <c r="W723" s="98">
        <f t="shared" si="7"/>
        <v>0.35</v>
      </c>
      <c r="Y723" s="27">
        <v>0.0</v>
      </c>
    </row>
    <row r="724" ht="15.75" customHeight="1">
      <c r="A724" s="27" t="s">
        <v>26</v>
      </c>
      <c r="B724" s="27" t="s">
        <v>10</v>
      </c>
      <c r="C724" s="27" t="s">
        <v>83</v>
      </c>
      <c r="D724" s="27">
        <v>7085.0</v>
      </c>
      <c r="E724" s="27" t="s">
        <v>15</v>
      </c>
      <c r="F724" s="27">
        <v>3.0</v>
      </c>
      <c r="G724" s="27">
        <v>3.06</v>
      </c>
      <c r="H724" s="27">
        <v>0.95</v>
      </c>
      <c r="I724" s="27">
        <v>4.0</v>
      </c>
      <c r="J724" s="27">
        <v>5.0</v>
      </c>
      <c r="K724" s="27">
        <v>12.0</v>
      </c>
      <c r="L724" s="27">
        <v>3.0</v>
      </c>
      <c r="M724" s="27">
        <v>216.801</v>
      </c>
      <c r="N724" s="27">
        <v>1.05263157894736</v>
      </c>
      <c r="O724" s="27">
        <v>650.402999999999</v>
      </c>
      <c r="P724" s="96">
        <f t="shared" si="1"/>
        <v>652</v>
      </c>
      <c r="Q724" s="40">
        <f t="shared" si="2"/>
        <v>54.33333333</v>
      </c>
      <c r="R724" s="40">
        <f t="shared" si="3"/>
        <v>1.956</v>
      </c>
      <c r="S724" s="97">
        <v>0.0</v>
      </c>
      <c r="T724" s="98">
        <f t="shared" si="4"/>
        <v>1.956</v>
      </c>
      <c r="U724" s="98">
        <f t="shared" si="5"/>
        <v>0.163</v>
      </c>
      <c r="V724" s="98">
        <f t="shared" si="6"/>
        <v>1.956</v>
      </c>
      <c r="W724" s="98">
        <f t="shared" si="7"/>
        <v>1.956</v>
      </c>
      <c r="Y724" s="27">
        <v>0.0</v>
      </c>
    </row>
    <row r="725" ht="15.75" customHeight="1">
      <c r="A725" s="27" t="s">
        <v>26</v>
      </c>
      <c r="B725" s="27" t="s">
        <v>10</v>
      </c>
      <c r="C725" s="27" t="s">
        <v>84</v>
      </c>
      <c r="D725" s="27">
        <v>6940.0</v>
      </c>
      <c r="E725" s="27" t="s">
        <v>334</v>
      </c>
      <c r="F725" s="27">
        <v>1.0</v>
      </c>
      <c r="G725" s="27">
        <v>3.06</v>
      </c>
      <c r="H725" s="27">
        <v>0.9</v>
      </c>
      <c r="I725" s="27">
        <v>10.0</v>
      </c>
      <c r="J725" s="27">
        <v>10.0</v>
      </c>
      <c r="K725" s="27">
        <v>12.0</v>
      </c>
      <c r="L725" s="27">
        <v>3.6</v>
      </c>
      <c r="M725" s="27">
        <v>212.364</v>
      </c>
      <c r="N725" s="27">
        <v>1.11111111111111</v>
      </c>
      <c r="O725" s="27">
        <v>212.364</v>
      </c>
      <c r="P725" s="96">
        <f t="shared" si="1"/>
        <v>220</v>
      </c>
      <c r="Q725" s="40">
        <f t="shared" si="2"/>
        <v>18.33333333</v>
      </c>
      <c r="R725" s="40">
        <f t="shared" si="3"/>
        <v>0.792</v>
      </c>
      <c r="S725" s="97">
        <v>0.0</v>
      </c>
      <c r="T725" s="98">
        <f t="shared" si="4"/>
        <v>0.792</v>
      </c>
      <c r="U725" s="98">
        <f t="shared" si="5"/>
        <v>0.066</v>
      </c>
      <c r="V725" s="98">
        <f t="shared" si="6"/>
        <v>0.792</v>
      </c>
      <c r="W725" s="98">
        <f t="shared" si="7"/>
        <v>0.792</v>
      </c>
      <c r="Y725" s="27">
        <v>3.0</v>
      </c>
    </row>
    <row r="726" ht="15.75" customHeight="1">
      <c r="A726" s="27" t="s">
        <v>26</v>
      </c>
      <c r="B726" s="27" t="s">
        <v>10</v>
      </c>
      <c r="C726" s="27" t="s">
        <v>85</v>
      </c>
      <c r="D726" s="27">
        <v>10952.0</v>
      </c>
      <c r="E726" s="27" t="s">
        <v>11</v>
      </c>
      <c r="F726" s="27">
        <v>1.0</v>
      </c>
      <c r="G726" s="27">
        <v>3.08</v>
      </c>
      <c r="H726" s="27">
        <v>0.9</v>
      </c>
      <c r="I726" s="27">
        <v>10.0</v>
      </c>
      <c r="J726" s="27">
        <v>10.0</v>
      </c>
      <c r="K726" s="27">
        <v>12.0</v>
      </c>
      <c r="L726" s="27">
        <v>4.4</v>
      </c>
      <c r="M726" s="27">
        <v>337.3216</v>
      </c>
      <c r="N726" s="27">
        <v>1.11111111111111</v>
      </c>
      <c r="O726" s="27">
        <v>337.3216</v>
      </c>
      <c r="P726" s="96">
        <f t="shared" si="1"/>
        <v>340</v>
      </c>
      <c r="Q726" s="40">
        <f t="shared" si="2"/>
        <v>28.33333333</v>
      </c>
      <c r="R726" s="40">
        <f t="shared" si="3"/>
        <v>1.496</v>
      </c>
      <c r="S726" s="97">
        <v>0.0</v>
      </c>
      <c r="T726" s="98">
        <f t="shared" si="4"/>
        <v>1.496</v>
      </c>
      <c r="U726" s="98">
        <f t="shared" si="5"/>
        <v>0.1246666667</v>
      </c>
      <c r="V726" s="98">
        <f t="shared" si="6"/>
        <v>1.496</v>
      </c>
      <c r="W726" s="98">
        <f t="shared" si="7"/>
        <v>1.496</v>
      </c>
      <c r="Y726" s="27">
        <v>0.0</v>
      </c>
    </row>
    <row r="727" ht="15.75" customHeight="1">
      <c r="A727" s="27" t="s">
        <v>26</v>
      </c>
      <c r="B727" s="27" t="s">
        <v>10</v>
      </c>
      <c r="C727" s="27" t="s">
        <v>86</v>
      </c>
      <c r="D727" s="27">
        <v>3944.0</v>
      </c>
      <c r="E727" s="27" t="s">
        <v>21</v>
      </c>
      <c r="F727" s="27">
        <v>2.0</v>
      </c>
      <c r="G727" s="27">
        <v>1.26</v>
      </c>
      <c r="H727" s="27">
        <v>0.9</v>
      </c>
      <c r="I727" s="27">
        <v>1.0</v>
      </c>
      <c r="J727" s="27">
        <v>5.0</v>
      </c>
      <c r="K727" s="27">
        <v>12.0</v>
      </c>
      <c r="L727" s="27">
        <v>15.0</v>
      </c>
      <c r="M727" s="27">
        <v>49.6943999999999</v>
      </c>
      <c r="N727" s="27">
        <v>1.05263157894736</v>
      </c>
      <c r="O727" s="27">
        <v>94.1578105263157</v>
      </c>
      <c r="P727" s="96">
        <f t="shared" si="1"/>
        <v>95</v>
      </c>
      <c r="Q727" s="40">
        <f t="shared" si="2"/>
        <v>7.916666667</v>
      </c>
      <c r="R727" s="40">
        <f t="shared" si="3"/>
        <v>1.425</v>
      </c>
      <c r="S727" s="97">
        <v>0.0</v>
      </c>
      <c r="T727" s="98">
        <f t="shared" si="4"/>
        <v>1.425</v>
      </c>
      <c r="U727" s="98">
        <f t="shared" si="5"/>
        <v>0.11875</v>
      </c>
      <c r="V727" s="98">
        <f t="shared" si="6"/>
        <v>1.425</v>
      </c>
      <c r="W727" s="98">
        <f t="shared" si="7"/>
        <v>1.425</v>
      </c>
      <c r="Y727" s="27">
        <v>0.0</v>
      </c>
    </row>
    <row r="728" ht="15.75" customHeight="1">
      <c r="A728" s="27" t="s">
        <v>26</v>
      </c>
      <c r="B728" s="27" t="s">
        <v>10</v>
      </c>
      <c r="C728" s="27" t="s">
        <v>87</v>
      </c>
      <c r="D728" s="27">
        <v>16276.0</v>
      </c>
      <c r="E728" s="27" t="s">
        <v>12</v>
      </c>
      <c r="F728" s="27">
        <v>1.0</v>
      </c>
      <c r="G728" s="27">
        <v>3.08</v>
      </c>
      <c r="H728" s="27">
        <v>1.0</v>
      </c>
      <c r="I728" s="27">
        <v>20.0</v>
      </c>
      <c r="J728" s="27">
        <v>50.0</v>
      </c>
      <c r="K728" s="27">
        <v>12.0</v>
      </c>
      <c r="L728" s="27">
        <v>1.2</v>
      </c>
      <c r="M728" s="27">
        <v>501.3008</v>
      </c>
      <c r="N728" s="27">
        <v>2.0</v>
      </c>
      <c r="O728" s="27">
        <v>1002.6016</v>
      </c>
      <c r="P728" s="96">
        <f t="shared" si="1"/>
        <v>1020</v>
      </c>
      <c r="Q728" s="40">
        <f t="shared" si="2"/>
        <v>85</v>
      </c>
      <c r="R728" s="40">
        <f t="shared" si="3"/>
        <v>1.224</v>
      </c>
      <c r="S728" s="97">
        <v>0.0</v>
      </c>
      <c r="T728" s="98">
        <f t="shared" si="4"/>
        <v>1.224</v>
      </c>
      <c r="U728" s="98">
        <f t="shared" si="5"/>
        <v>0.102</v>
      </c>
      <c r="V728" s="98">
        <f t="shared" si="6"/>
        <v>1.224</v>
      </c>
      <c r="W728" s="98">
        <f t="shared" si="7"/>
        <v>1.224</v>
      </c>
      <c r="Y728" s="27">
        <v>0.7</v>
      </c>
    </row>
    <row r="729" ht="15.75" customHeight="1">
      <c r="A729" s="27" t="s">
        <v>26</v>
      </c>
      <c r="B729" s="27" t="s">
        <v>10</v>
      </c>
      <c r="C729" s="27" t="s">
        <v>88</v>
      </c>
      <c r="D729" s="27">
        <v>6982.0</v>
      </c>
      <c r="E729" s="27" t="s">
        <v>14</v>
      </c>
      <c r="F729" s="27">
        <v>3.0</v>
      </c>
      <c r="G729" s="27">
        <v>3.06</v>
      </c>
      <c r="H729" s="27">
        <v>0.95</v>
      </c>
      <c r="I729" s="27">
        <v>10.0</v>
      </c>
      <c r="J729" s="27">
        <v>10.0</v>
      </c>
      <c r="K729" s="27">
        <v>12.0</v>
      </c>
      <c r="L729" s="27">
        <v>7.8</v>
      </c>
      <c r="M729" s="27">
        <v>213.6492</v>
      </c>
      <c r="N729" s="27">
        <v>1.11111111111111</v>
      </c>
      <c r="O729" s="27">
        <v>676.5558</v>
      </c>
      <c r="P729" s="96">
        <f t="shared" si="1"/>
        <v>680</v>
      </c>
      <c r="Q729" s="40">
        <f t="shared" si="2"/>
        <v>56.66666667</v>
      </c>
      <c r="R729" s="40">
        <f t="shared" si="3"/>
        <v>5.304</v>
      </c>
      <c r="S729" s="97">
        <v>0.0</v>
      </c>
      <c r="T729" s="98">
        <f t="shared" si="4"/>
        <v>5.304</v>
      </c>
      <c r="U729" s="98">
        <f t="shared" si="5"/>
        <v>0.442</v>
      </c>
      <c r="V729" s="98">
        <f t="shared" si="6"/>
        <v>5.304</v>
      </c>
      <c r="W729" s="98">
        <f t="shared" si="7"/>
        <v>5.304</v>
      </c>
      <c r="Y729" s="27">
        <v>0.0</v>
      </c>
    </row>
    <row r="730" ht="15.75" customHeight="1">
      <c r="A730" s="27" t="s">
        <v>26</v>
      </c>
      <c r="B730" s="27" t="s">
        <v>10</v>
      </c>
      <c r="C730" s="27" t="s">
        <v>89</v>
      </c>
      <c r="D730" s="27">
        <v>16145.0</v>
      </c>
      <c r="E730" s="27" t="s">
        <v>330</v>
      </c>
      <c r="F730" s="27">
        <v>1.0</v>
      </c>
      <c r="G730" s="27">
        <v>3.06</v>
      </c>
      <c r="H730" s="27">
        <v>0.95</v>
      </c>
      <c r="I730" s="27">
        <v>5.0</v>
      </c>
      <c r="J730" s="27">
        <v>5.0</v>
      </c>
      <c r="K730" s="27">
        <v>12.0</v>
      </c>
      <c r="L730" s="27">
        <v>4.4</v>
      </c>
      <c r="M730" s="27">
        <v>494.037</v>
      </c>
      <c r="N730" s="27">
        <v>1.05263157894736</v>
      </c>
      <c r="O730" s="27">
        <v>494.037</v>
      </c>
      <c r="P730" s="96">
        <f t="shared" si="1"/>
        <v>495</v>
      </c>
      <c r="Q730" s="40">
        <f t="shared" si="2"/>
        <v>41.25</v>
      </c>
      <c r="R730" s="40">
        <f t="shared" si="3"/>
        <v>2.178</v>
      </c>
      <c r="S730" s="97">
        <v>0.0</v>
      </c>
      <c r="T730" s="98">
        <f t="shared" si="4"/>
        <v>2.178</v>
      </c>
      <c r="U730" s="98">
        <f t="shared" si="5"/>
        <v>0.1815</v>
      </c>
      <c r="V730" s="98">
        <f t="shared" si="6"/>
        <v>2.178</v>
      </c>
      <c r="W730" s="98">
        <f t="shared" si="7"/>
        <v>2.178</v>
      </c>
      <c r="Y730" s="27">
        <v>0.0</v>
      </c>
    </row>
    <row r="731" ht="15.75" customHeight="1">
      <c r="A731" s="27" t="s">
        <v>26</v>
      </c>
      <c r="B731" s="27" t="s">
        <v>10</v>
      </c>
      <c r="C731" s="27" t="s">
        <v>90</v>
      </c>
      <c r="D731" s="27">
        <v>7332.0</v>
      </c>
      <c r="E731" s="27" t="s">
        <v>331</v>
      </c>
      <c r="F731" s="27">
        <v>2.0</v>
      </c>
      <c r="G731" s="27">
        <v>3.06</v>
      </c>
      <c r="H731" s="27">
        <v>0.9</v>
      </c>
      <c r="I731" s="27">
        <v>10.0</v>
      </c>
      <c r="J731" s="27">
        <v>25.0</v>
      </c>
      <c r="K731" s="27">
        <v>12.0</v>
      </c>
      <c r="L731" s="27">
        <v>5.2</v>
      </c>
      <c r="M731" s="27">
        <v>224.3592</v>
      </c>
      <c r="N731" s="27">
        <v>1.33333333333333</v>
      </c>
      <c r="O731" s="27">
        <v>538.46208</v>
      </c>
      <c r="P731" s="96">
        <f t="shared" si="1"/>
        <v>540</v>
      </c>
      <c r="Q731" s="40">
        <f t="shared" si="2"/>
        <v>45</v>
      </c>
      <c r="R731" s="40">
        <f t="shared" si="3"/>
        <v>2.808</v>
      </c>
      <c r="S731" s="97">
        <v>0.0</v>
      </c>
      <c r="T731" s="98">
        <f t="shared" si="4"/>
        <v>2.808</v>
      </c>
      <c r="U731" s="98">
        <f t="shared" si="5"/>
        <v>0.234</v>
      </c>
      <c r="V731" s="98">
        <f t="shared" si="6"/>
        <v>2.808</v>
      </c>
      <c r="W731" s="98">
        <f t="shared" si="7"/>
        <v>2.808</v>
      </c>
      <c r="Y731" s="27">
        <v>7.0</v>
      </c>
    </row>
    <row r="732" ht="15.75" customHeight="1">
      <c r="A732" s="27" t="s">
        <v>26</v>
      </c>
      <c r="B732" s="27" t="s">
        <v>10</v>
      </c>
      <c r="C732" s="27" t="s">
        <v>91</v>
      </c>
      <c r="D732" s="27">
        <v>7133.0</v>
      </c>
      <c r="E732" s="27" t="s">
        <v>332</v>
      </c>
      <c r="F732" s="27">
        <v>2.0</v>
      </c>
      <c r="G732" s="27">
        <v>3.06</v>
      </c>
      <c r="H732" s="27">
        <v>0.95</v>
      </c>
      <c r="I732" s="27">
        <v>1.0</v>
      </c>
      <c r="J732" s="27">
        <v>5.0</v>
      </c>
      <c r="K732" s="27">
        <v>12.0</v>
      </c>
      <c r="L732" s="27">
        <v>17.1</v>
      </c>
      <c r="M732" s="27">
        <v>218.2698</v>
      </c>
      <c r="N732" s="27">
        <v>1.05263157894736</v>
      </c>
      <c r="O732" s="27">
        <v>436.539599999999</v>
      </c>
      <c r="P732" s="96">
        <f t="shared" si="1"/>
        <v>437</v>
      </c>
      <c r="Q732" s="40">
        <f t="shared" si="2"/>
        <v>36.41666667</v>
      </c>
      <c r="R732" s="40">
        <f t="shared" si="3"/>
        <v>7.4727</v>
      </c>
      <c r="S732" s="97">
        <v>0.0</v>
      </c>
      <c r="T732" s="98">
        <f t="shared" si="4"/>
        <v>7.4727</v>
      </c>
      <c r="U732" s="98">
        <f t="shared" si="5"/>
        <v>0.622725</v>
      </c>
      <c r="V732" s="98">
        <f t="shared" si="6"/>
        <v>7.4727</v>
      </c>
      <c r="W732" s="98">
        <f t="shared" si="7"/>
        <v>7.4727</v>
      </c>
      <c r="Y732" s="27">
        <v>0.0</v>
      </c>
    </row>
    <row r="733" ht="15.75" customHeight="1">
      <c r="A733" s="27" t="s">
        <v>26</v>
      </c>
      <c r="B733" s="27" t="s">
        <v>10</v>
      </c>
      <c r="C733" s="27" t="s">
        <v>92</v>
      </c>
      <c r="D733" s="27">
        <v>3438.0</v>
      </c>
      <c r="E733" s="27" t="s">
        <v>20</v>
      </c>
      <c r="F733" s="27">
        <v>2.0</v>
      </c>
      <c r="G733" s="27">
        <v>3.06</v>
      </c>
      <c r="H733" s="27">
        <v>0.9</v>
      </c>
      <c r="I733" s="27">
        <v>10.0</v>
      </c>
      <c r="J733" s="27">
        <v>25.0</v>
      </c>
      <c r="K733" s="27">
        <v>12.0</v>
      </c>
      <c r="L733" s="27">
        <v>3.0</v>
      </c>
      <c r="M733" s="27">
        <v>105.2028</v>
      </c>
      <c r="N733" s="27">
        <v>1.33333333333333</v>
      </c>
      <c r="O733" s="27">
        <v>252.48672</v>
      </c>
      <c r="P733" s="96">
        <f t="shared" si="1"/>
        <v>260</v>
      </c>
      <c r="Q733" s="40">
        <f t="shared" si="2"/>
        <v>21.66666667</v>
      </c>
      <c r="R733" s="40">
        <f t="shared" si="3"/>
        <v>0.78</v>
      </c>
      <c r="S733" s="97">
        <v>0.0</v>
      </c>
      <c r="T733" s="98">
        <f t="shared" si="4"/>
        <v>0.78</v>
      </c>
      <c r="U733" s="98">
        <f t="shared" si="5"/>
        <v>0.065</v>
      </c>
      <c r="V733" s="98">
        <f t="shared" si="6"/>
        <v>0.78</v>
      </c>
      <c r="W733" s="98">
        <f t="shared" si="7"/>
        <v>0.78</v>
      </c>
      <c r="Y733" s="27">
        <v>0.0</v>
      </c>
    </row>
    <row r="734" ht="15.75" customHeight="1">
      <c r="A734" s="27" t="s">
        <v>26</v>
      </c>
      <c r="B734" s="27" t="s">
        <v>10</v>
      </c>
      <c r="C734" s="27" t="s">
        <v>93</v>
      </c>
      <c r="D734" s="27">
        <v>6097.0</v>
      </c>
      <c r="E734" s="27" t="s">
        <v>333</v>
      </c>
      <c r="F734" s="27">
        <v>4.0</v>
      </c>
      <c r="G734" s="27">
        <v>3.06</v>
      </c>
      <c r="H734" s="27">
        <v>0.97</v>
      </c>
      <c r="I734" s="27">
        <v>10.0</v>
      </c>
      <c r="J734" s="27">
        <v>10.0</v>
      </c>
      <c r="K734" s="27">
        <v>12.0</v>
      </c>
      <c r="L734" s="27">
        <v>1.0</v>
      </c>
      <c r="M734" s="27">
        <v>186.5682</v>
      </c>
      <c r="N734" s="27">
        <v>1.11111111111111</v>
      </c>
      <c r="O734" s="27">
        <v>804.316239999999</v>
      </c>
      <c r="P734" s="96">
        <f t="shared" si="1"/>
        <v>810</v>
      </c>
      <c r="Q734" s="40">
        <f t="shared" si="2"/>
        <v>67.5</v>
      </c>
      <c r="R734" s="40">
        <f t="shared" si="3"/>
        <v>0.81</v>
      </c>
      <c r="S734" s="97">
        <v>0.0</v>
      </c>
      <c r="T734" s="98">
        <f t="shared" si="4"/>
        <v>0.81</v>
      </c>
      <c r="U734" s="98">
        <f t="shared" si="5"/>
        <v>0.0675</v>
      </c>
      <c r="V734" s="98">
        <f t="shared" si="6"/>
        <v>0.81</v>
      </c>
      <c r="W734" s="98">
        <f t="shared" si="7"/>
        <v>0.81</v>
      </c>
      <c r="Y734" s="27">
        <v>0.0</v>
      </c>
    </row>
    <row r="735" ht="15.75" customHeight="1">
      <c r="A735" s="27" t="s">
        <v>26</v>
      </c>
      <c r="B735" s="27" t="s">
        <v>10</v>
      </c>
      <c r="C735" s="27" t="s">
        <v>94</v>
      </c>
      <c r="D735" s="27">
        <v>4376.0</v>
      </c>
      <c r="E735" s="27" t="s">
        <v>15</v>
      </c>
      <c r="F735" s="27">
        <v>3.0</v>
      </c>
      <c r="G735" s="27">
        <v>3.06</v>
      </c>
      <c r="H735" s="27">
        <v>0.95</v>
      </c>
      <c r="I735" s="27">
        <v>4.0</v>
      </c>
      <c r="J735" s="27">
        <v>5.0</v>
      </c>
      <c r="K735" s="27">
        <v>12.0</v>
      </c>
      <c r="L735" s="27">
        <v>3.0</v>
      </c>
      <c r="M735" s="27">
        <v>133.9056</v>
      </c>
      <c r="N735" s="27">
        <v>1.05263157894736</v>
      </c>
      <c r="O735" s="27">
        <v>401.716799999999</v>
      </c>
      <c r="P735" s="96">
        <f t="shared" si="1"/>
        <v>404</v>
      </c>
      <c r="Q735" s="40">
        <f t="shared" si="2"/>
        <v>33.66666667</v>
      </c>
      <c r="R735" s="40">
        <f t="shared" si="3"/>
        <v>1.212</v>
      </c>
      <c r="S735" s="97">
        <v>0.0</v>
      </c>
      <c r="T735" s="98">
        <f t="shared" si="4"/>
        <v>1.212</v>
      </c>
      <c r="U735" s="98">
        <f t="shared" si="5"/>
        <v>0.101</v>
      </c>
      <c r="V735" s="98">
        <f t="shared" si="6"/>
        <v>1.212</v>
      </c>
      <c r="W735" s="98">
        <f t="shared" si="7"/>
        <v>1.212</v>
      </c>
      <c r="Y735" s="27">
        <v>0.0</v>
      </c>
    </row>
    <row r="736" ht="15.75" customHeight="1">
      <c r="A736" s="27" t="s">
        <v>26</v>
      </c>
      <c r="B736" s="27" t="s">
        <v>10</v>
      </c>
      <c r="C736" s="27" t="s">
        <v>95</v>
      </c>
      <c r="D736" s="27">
        <v>3966.0</v>
      </c>
      <c r="E736" s="27" t="s">
        <v>334</v>
      </c>
      <c r="F736" s="27">
        <v>1.0</v>
      </c>
      <c r="G736" s="27">
        <v>3.06</v>
      </c>
      <c r="H736" s="27">
        <v>0.9</v>
      </c>
      <c r="I736" s="27">
        <v>10.0</v>
      </c>
      <c r="J736" s="27">
        <v>10.0</v>
      </c>
      <c r="K736" s="27">
        <v>12.0</v>
      </c>
      <c r="L736" s="27">
        <v>3.6</v>
      </c>
      <c r="M736" s="27">
        <v>121.3596</v>
      </c>
      <c r="N736" s="27">
        <v>1.11111111111111</v>
      </c>
      <c r="O736" s="27">
        <v>121.3596</v>
      </c>
      <c r="P736" s="96">
        <f t="shared" si="1"/>
        <v>130</v>
      </c>
      <c r="Q736" s="40">
        <f t="shared" si="2"/>
        <v>10.83333333</v>
      </c>
      <c r="R736" s="40">
        <f t="shared" si="3"/>
        <v>0.468</v>
      </c>
      <c r="S736" s="97">
        <v>0.0</v>
      </c>
      <c r="T736" s="98">
        <f t="shared" si="4"/>
        <v>0.468</v>
      </c>
      <c r="U736" s="98">
        <f t="shared" si="5"/>
        <v>0.039</v>
      </c>
      <c r="V736" s="98">
        <f t="shared" si="6"/>
        <v>0.468</v>
      </c>
      <c r="W736" s="98">
        <f t="shared" si="7"/>
        <v>0.468</v>
      </c>
      <c r="Y736" s="27">
        <v>3.0</v>
      </c>
    </row>
    <row r="737" ht="15.75" customHeight="1">
      <c r="A737" s="27" t="s">
        <v>26</v>
      </c>
      <c r="B737" s="27" t="s">
        <v>10</v>
      </c>
      <c r="C737" s="27" t="s">
        <v>96</v>
      </c>
      <c r="D737" s="27">
        <v>4564.0</v>
      </c>
      <c r="E737" s="27" t="s">
        <v>11</v>
      </c>
      <c r="F737" s="27">
        <v>1.0</v>
      </c>
      <c r="G737" s="27">
        <v>3.08</v>
      </c>
      <c r="H737" s="27">
        <v>0.9</v>
      </c>
      <c r="I737" s="27">
        <v>10.0</v>
      </c>
      <c r="J737" s="27">
        <v>10.0</v>
      </c>
      <c r="K737" s="27">
        <v>12.0</v>
      </c>
      <c r="L737" s="27">
        <v>4.4</v>
      </c>
      <c r="M737" s="27">
        <v>140.5712</v>
      </c>
      <c r="N737" s="27">
        <v>1.11111111111111</v>
      </c>
      <c r="O737" s="27">
        <v>140.5712</v>
      </c>
      <c r="P737" s="96">
        <f t="shared" si="1"/>
        <v>150</v>
      </c>
      <c r="Q737" s="40">
        <f t="shared" si="2"/>
        <v>12.5</v>
      </c>
      <c r="R737" s="40">
        <f t="shared" si="3"/>
        <v>0.66</v>
      </c>
      <c r="S737" s="97">
        <v>0.0</v>
      </c>
      <c r="T737" s="98">
        <f t="shared" si="4"/>
        <v>0.66</v>
      </c>
      <c r="U737" s="98">
        <f t="shared" si="5"/>
        <v>0.055</v>
      </c>
      <c r="V737" s="98">
        <f t="shared" si="6"/>
        <v>0.66</v>
      </c>
      <c r="W737" s="98">
        <f t="shared" si="7"/>
        <v>0.66</v>
      </c>
      <c r="Y737" s="27">
        <v>0.0</v>
      </c>
    </row>
    <row r="738" ht="15.75" customHeight="1">
      <c r="A738" s="27" t="s">
        <v>26</v>
      </c>
      <c r="B738" s="27" t="s">
        <v>10</v>
      </c>
      <c r="C738" s="27" t="s">
        <v>97</v>
      </c>
      <c r="D738" s="27">
        <v>8814.0</v>
      </c>
      <c r="E738" s="27" t="s">
        <v>21</v>
      </c>
      <c r="F738" s="27">
        <v>2.0</v>
      </c>
      <c r="G738" s="27">
        <v>1.26</v>
      </c>
      <c r="H738" s="27">
        <v>0.9</v>
      </c>
      <c r="I738" s="27">
        <v>1.0</v>
      </c>
      <c r="J738" s="27">
        <v>5.0</v>
      </c>
      <c r="K738" s="27">
        <v>12.0</v>
      </c>
      <c r="L738" s="27">
        <v>15.0</v>
      </c>
      <c r="M738" s="27">
        <v>111.0564</v>
      </c>
      <c r="N738" s="27">
        <v>1.05263157894736</v>
      </c>
      <c r="O738" s="27">
        <v>210.422652631578</v>
      </c>
      <c r="P738" s="96">
        <f t="shared" si="1"/>
        <v>211</v>
      </c>
      <c r="Q738" s="40">
        <f t="shared" si="2"/>
        <v>17.58333333</v>
      </c>
      <c r="R738" s="40">
        <f t="shared" si="3"/>
        <v>3.165</v>
      </c>
      <c r="S738" s="97">
        <v>0.0</v>
      </c>
      <c r="T738" s="98">
        <f t="shared" si="4"/>
        <v>3.165</v>
      </c>
      <c r="U738" s="98">
        <f t="shared" si="5"/>
        <v>0.26375</v>
      </c>
      <c r="V738" s="98">
        <f t="shared" si="6"/>
        <v>3.165</v>
      </c>
      <c r="W738" s="98">
        <f t="shared" si="7"/>
        <v>3.165</v>
      </c>
      <c r="Y738" s="27">
        <v>0.0</v>
      </c>
    </row>
    <row r="739" ht="15.75" customHeight="1">
      <c r="A739" s="27" t="s">
        <v>26</v>
      </c>
      <c r="B739" s="27" t="s">
        <v>10</v>
      </c>
      <c r="C739" s="27" t="s">
        <v>98</v>
      </c>
      <c r="D739" s="27">
        <v>8933.0</v>
      </c>
      <c r="E739" s="27" t="s">
        <v>12</v>
      </c>
      <c r="F739" s="27">
        <v>1.0</v>
      </c>
      <c r="G739" s="27">
        <v>3.08</v>
      </c>
      <c r="H739" s="27">
        <v>1.0</v>
      </c>
      <c r="I739" s="27">
        <v>20.0</v>
      </c>
      <c r="J739" s="27">
        <v>50.0</v>
      </c>
      <c r="K739" s="27">
        <v>12.0</v>
      </c>
      <c r="L739" s="27">
        <v>1.2</v>
      </c>
      <c r="M739" s="27">
        <v>275.1364</v>
      </c>
      <c r="N739" s="27">
        <v>2.0</v>
      </c>
      <c r="O739" s="27">
        <v>550.2728</v>
      </c>
      <c r="P739" s="96">
        <f t="shared" si="1"/>
        <v>560</v>
      </c>
      <c r="Q739" s="40">
        <f t="shared" si="2"/>
        <v>46.66666667</v>
      </c>
      <c r="R739" s="40">
        <f t="shared" si="3"/>
        <v>0.672</v>
      </c>
      <c r="S739" s="97">
        <v>0.0</v>
      </c>
      <c r="T739" s="98">
        <f t="shared" si="4"/>
        <v>0.672</v>
      </c>
      <c r="U739" s="98">
        <f t="shared" si="5"/>
        <v>0.056</v>
      </c>
      <c r="V739" s="98">
        <f t="shared" si="6"/>
        <v>0.672</v>
      </c>
      <c r="W739" s="98">
        <f t="shared" si="7"/>
        <v>0.672</v>
      </c>
      <c r="Y739" s="27">
        <v>0.7</v>
      </c>
    </row>
    <row r="740" ht="15.75" customHeight="1">
      <c r="A740" s="27" t="s">
        <v>26</v>
      </c>
      <c r="B740" s="27" t="s">
        <v>10</v>
      </c>
      <c r="C740" s="27" t="s">
        <v>99</v>
      </c>
      <c r="D740" s="27">
        <v>6556.0</v>
      </c>
      <c r="E740" s="27" t="s">
        <v>14</v>
      </c>
      <c r="F740" s="27">
        <v>3.0</v>
      </c>
      <c r="G740" s="27">
        <v>3.06</v>
      </c>
      <c r="H740" s="27">
        <v>0.95</v>
      </c>
      <c r="I740" s="27">
        <v>10.0</v>
      </c>
      <c r="J740" s="27">
        <v>10.0</v>
      </c>
      <c r="K740" s="27">
        <v>12.0</v>
      </c>
      <c r="L740" s="27">
        <v>7.8</v>
      </c>
      <c r="M740" s="27">
        <v>200.6136</v>
      </c>
      <c r="N740" s="27">
        <v>1.11111111111111</v>
      </c>
      <c r="O740" s="27">
        <v>635.2764</v>
      </c>
      <c r="P740" s="96">
        <f t="shared" si="1"/>
        <v>640</v>
      </c>
      <c r="Q740" s="40">
        <f t="shared" si="2"/>
        <v>53.33333333</v>
      </c>
      <c r="R740" s="40">
        <f t="shared" si="3"/>
        <v>4.992</v>
      </c>
      <c r="S740" s="97">
        <v>0.0</v>
      </c>
      <c r="T740" s="98">
        <f t="shared" si="4"/>
        <v>4.992</v>
      </c>
      <c r="U740" s="98">
        <f t="shared" si="5"/>
        <v>0.416</v>
      </c>
      <c r="V740" s="98">
        <f t="shared" si="6"/>
        <v>4.992</v>
      </c>
      <c r="W740" s="98">
        <f t="shared" si="7"/>
        <v>4.992</v>
      </c>
      <c r="Y740" s="27">
        <v>0.0</v>
      </c>
    </row>
    <row r="741" ht="15.75" customHeight="1">
      <c r="A741" s="27" t="s">
        <v>26</v>
      </c>
      <c r="B741" s="27" t="s">
        <v>10</v>
      </c>
      <c r="C741" s="27" t="s">
        <v>100</v>
      </c>
      <c r="D741" s="27">
        <v>7840.0</v>
      </c>
      <c r="E741" s="27" t="s">
        <v>330</v>
      </c>
      <c r="F741" s="27">
        <v>1.0</v>
      </c>
      <c r="G741" s="27">
        <v>3.06</v>
      </c>
      <c r="H741" s="27">
        <v>0.95</v>
      </c>
      <c r="I741" s="27">
        <v>5.0</v>
      </c>
      <c r="J741" s="27">
        <v>5.0</v>
      </c>
      <c r="K741" s="27">
        <v>12.0</v>
      </c>
      <c r="L741" s="27">
        <v>4.4</v>
      </c>
      <c r="M741" s="27">
        <v>239.904</v>
      </c>
      <c r="N741" s="27">
        <v>1.05263157894736</v>
      </c>
      <c r="O741" s="27">
        <v>239.904</v>
      </c>
      <c r="P741" s="96">
        <f t="shared" si="1"/>
        <v>240</v>
      </c>
      <c r="Q741" s="40">
        <f t="shared" si="2"/>
        <v>20</v>
      </c>
      <c r="R741" s="40">
        <f t="shared" si="3"/>
        <v>1.056</v>
      </c>
      <c r="S741" s="97">
        <v>0.0</v>
      </c>
      <c r="T741" s="98">
        <f t="shared" si="4"/>
        <v>1.056</v>
      </c>
      <c r="U741" s="98">
        <f t="shared" si="5"/>
        <v>0.088</v>
      </c>
      <c r="V741" s="98">
        <f t="shared" si="6"/>
        <v>1.056</v>
      </c>
      <c r="W741" s="98">
        <f t="shared" si="7"/>
        <v>1.056</v>
      </c>
      <c r="Y741" s="27">
        <v>0.0</v>
      </c>
    </row>
    <row r="742" ht="15.75" customHeight="1">
      <c r="A742" s="27" t="s">
        <v>26</v>
      </c>
      <c r="B742" s="27" t="s">
        <v>22</v>
      </c>
      <c r="C742" s="27" t="s">
        <v>27</v>
      </c>
      <c r="D742" s="27">
        <v>6924.0</v>
      </c>
      <c r="E742" s="27" t="s">
        <v>331</v>
      </c>
      <c r="F742" s="27">
        <v>2.0</v>
      </c>
      <c r="G742" s="27">
        <v>3.06</v>
      </c>
      <c r="H742" s="27">
        <v>0.9</v>
      </c>
      <c r="I742" s="27">
        <v>10.0</v>
      </c>
      <c r="J742" s="27">
        <v>25.0</v>
      </c>
      <c r="K742" s="27">
        <v>12.0</v>
      </c>
      <c r="L742" s="27">
        <v>5.2</v>
      </c>
      <c r="M742" s="27">
        <v>211.874399999999</v>
      </c>
      <c r="N742" s="27">
        <v>1.33333333333333</v>
      </c>
      <c r="O742" s="27">
        <v>508.498559999999</v>
      </c>
      <c r="P742" s="96">
        <f t="shared" si="1"/>
        <v>510</v>
      </c>
      <c r="Q742" s="40">
        <f t="shared" si="2"/>
        <v>42.5</v>
      </c>
      <c r="R742" s="40">
        <f t="shared" si="3"/>
        <v>2.652</v>
      </c>
      <c r="S742" s="97">
        <v>0.0</v>
      </c>
      <c r="T742" s="98">
        <f t="shared" si="4"/>
        <v>2.652</v>
      </c>
      <c r="U742" s="98">
        <f t="shared" si="5"/>
        <v>0.221</v>
      </c>
      <c r="V742" s="98">
        <f t="shared" si="6"/>
        <v>2.652</v>
      </c>
      <c r="W742" s="98">
        <f t="shared" si="7"/>
        <v>2.652</v>
      </c>
      <c r="Y742" s="27">
        <v>7.0</v>
      </c>
    </row>
    <row r="743" ht="15.75" customHeight="1">
      <c r="A743" s="27" t="s">
        <v>26</v>
      </c>
      <c r="B743" s="27" t="s">
        <v>22</v>
      </c>
      <c r="C743" s="27" t="s">
        <v>28</v>
      </c>
      <c r="D743" s="27">
        <v>16899.0</v>
      </c>
      <c r="E743" s="27" t="s">
        <v>332</v>
      </c>
      <c r="F743" s="27">
        <v>2.0</v>
      </c>
      <c r="G743" s="27">
        <v>3.06</v>
      </c>
      <c r="H743" s="27">
        <v>0.95</v>
      </c>
      <c r="I743" s="27">
        <v>1.0</v>
      </c>
      <c r="J743" s="27">
        <v>5.0</v>
      </c>
      <c r="K743" s="27">
        <v>12.0</v>
      </c>
      <c r="L743" s="27">
        <v>17.1</v>
      </c>
      <c r="M743" s="27">
        <v>517.1094</v>
      </c>
      <c r="N743" s="27">
        <v>1.05263157894736</v>
      </c>
      <c r="O743" s="27">
        <v>1034.21879999999</v>
      </c>
      <c r="P743" s="96">
        <f t="shared" si="1"/>
        <v>1035</v>
      </c>
      <c r="Q743" s="40">
        <f t="shared" si="2"/>
        <v>86.25</v>
      </c>
      <c r="R743" s="40">
        <f t="shared" si="3"/>
        <v>17.6985</v>
      </c>
      <c r="S743" s="97">
        <v>0.0</v>
      </c>
      <c r="T743" s="98">
        <f t="shared" si="4"/>
        <v>17.6985</v>
      </c>
      <c r="U743" s="98">
        <f t="shared" si="5"/>
        <v>1.474875</v>
      </c>
      <c r="V743" s="98">
        <f t="shared" si="6"/>
        <v>17.6985</v>
      </c>
      <c r="W743" s="98">
        <f t="shared" si="7"/>
        <v>17.6985</v>
      </c>
      <c r="Y743" s="27">
        <v>0.0</v>
      </c>
    </row>
    <row r="744" ht="15.75" customHeight="1">
      <c r="A744" s="27" t="s">
        <v>26</v>
      </c>
      <c r="B744" s="27" t="s">
        <v>22</v>
      </c>
      <c r="C744" s="27" t="s">
        <v>29</v>
      </c>
      <c r="D744" s="27">
        <v>4158.0</v>
      </c>
      <c r="E744" s="27" t="s">
        <v>20</v>
      </c>
      <c r="F744" s="27">
        <v>2.0</v>
      </c>
      <c r="G744" s="27">
        <v>3.06</v>
      </c>
      <c r="H744" s="27">
        <v>0.9</v>
      </c>
      <c r="I744" s="27">
        <v>10.0</v>
      </c>
      <c r="J744" s="27">
        <v>25.0</v>
      </c>
      <c r="K744" s="27">
        <v>12.0</v>
      </c>
      <c r="L744" s="27">
        <v>3.0</v>
      </c>
      <c r="M744" s="27">
        <v>127.234799999999</v>
      </c>
      <c r="N744" s="27">
        <v>1.33333333333333</v>
      </c>
      <c r="O744" s="27">
        <v>305.36352</v>
      </c>
      <c r="P744" s="96">
        <f t="shared" si="1"/>
        <v>310</v>
      </c>
      <c r="Q744" s="40">
        <f t="shared" si="2"/>
        <v>25.83333333</v>
      </c>
      <c r="R744" s="40">
        <f t="shared" si="3"/>
        <v>0.93</v>
      </c>
      <c r="S744" s="97">
        <v>0.0</v>
      </c>
      <c r="T744" s="98">
        <f t="shared" si="4"/>
        <v>0.93</v>
      </c>
      <c r="U744" s="98">
        <f t="shared" si="5"/>
        <v>0.0775</v>
      </c>
      <c r="V744" s="98">
        <f t="shared" si="6"/>
        <v>0.93</v>
      </c>
      <c r="W744" s="98">
        <f t="shared" si="7"/>
        <v>0.93</v>
      </c>
      <c r="Y744" s="27">
        <v>0.0</v>
      </c>
    </row>
    <row r="745" ht="15.75" customHeight="1">
      <c r="A745" s="27" t="s">
        <v>26</v>
      </c>
      <c r="B745" s="27" t="s">
        <v>22</v>
      </c>
      <c r="C745" s="27" t="s">
        <v>30</v>
      </c>
      <c r="D745" s="27">
        <v>8949.0</v>
      </c>
      <c r="E745" s="27" t="s">
        <v>333</v>
      </c>
      <c r="F745" s="27">
        <v>4.0</v>
      </c>
      <c r="G745" s="27">
        <v>3.06</v>
      </c>
      <c r="H745" s="27">
        <v>0.97</v>
      </c>
      <c r="I745" s="27">
        <v>10.0</v>
      </c>
      <c r="J745" s="27">
        <v>10.0</v>
      </c>
      <c r="K745" s="27">
        <v>12.0</v>
      </c>
      <c r="L745" s="27">
        <v>1.0</v>
      </c>
      <c r="M745" s="27">
        <v>273.8394</v>
      </c>
      <c r="N745" s="27">
        <v>1.11111111111111</v>
      </c>
      <c r="O745" s="27">
        <v>1180.55208</v>
      </c>
      <c r="P745" s="96">
        <f t="shared" si="1"/>
        <v>1190</v>
      </c>
      <c r="Q745" s="40">
        <f t="shared" si="2"/>
        <v>99.16666667</v>
      </c>
      <c r="R745" s="40">
        <f t="shared" si="3"/>
        <v>1.19</v>
      </c>
      <c r="S745" s="97">
        <v>0.0</v>
      </c>
      <c r="T745" s="98">
        <f t="shared" si="4"/>
        <v>1.19</v>
      </c>
      <c r="U745" s="98">
        <f t="shared" si="5"/>
        <v>0.09916666667</v>
      </c>
      <c r="V745" s="98">
        <f t="shared" si="6"/>
        <v>1.19</v>
      </c>
      <c r="W745" s="98">
        <f t="shared" si="7"/>
        <v>1.19</v>
      </c>
      <c r="Y745" s="27">
        <v>0.0</v>
      </c>
    </row>
    <row r="746" ht="15.75" customHeight="1">
      <c r="A746" s="27" t="s">
        <v>26</v>
      </c>
      <c r="B746" s="27" t="s">
        <v>22</v>
      </c>
      <c r="C746" s="27" t="s">
        <v>31</v>
      </c>
      <c r="D746" s="27">
        <v>1831.0</v>
      </c>
      <c r="E746" s="27" t="s">
        <v>15</v>
      </c>
      <c r="F746" s="27">
        <v>3.0</v>
      </c>
      <c r="G746" s="27">
        <v>3.06</v>
      </c>
      <c r="H746" s="27">
        <v>0.95</v>
      </c>
      <c r="I746" s="27">
        <v>4.0</v>
      </c>
      <c r="J746" s="27">
        <v>5.0</v>
      </c>
      <c r="K746" s="27">
        <v>12.0</v>
      </c>
      <c r="L746" s="27">
        <v>3.0</v>
      </c>
      <c r="M746" s="27">
        <v>56.0286</v>
      </c>
      <c r="N746" s="27">
        <v>1.05263157894736</v>
      </c>
      <c r="O746" s="27">
        <v>168.085799999999</v>
      </c>
      <c r="P746" s="96">
        <f t="shared" si="1"/>
        <v>172</v>
      </c>
      <c r="Q746" s="40">
        <f t="shared" si="2"/>
        <v>14.33333333</v>
      </c>
      <c r="R746" s="40">
        <f t="shared" si="3"/>
        <v>0.516</v>
      </c>
      <c r="S746" s="97">
        <v>0.0</v>
      </c>
      <c r="T746" s="98">
        <f t="shared" si="4"/>
        <v>0.516</v>
      </c>
      <c r="U746" s="98">
        <f t="shared" si="5"/>
        <v>0.043</v>
      </c>
      <c r="V746" s="98">
        <f t="shared" si="6"/>
        <v>0.516</v>
      </c>
      <c r="W746" s="98">
        <f t="shared" si="7"/>
        <v>0.516</v>
      </c>
      <c r="Y746" s="27">
        <v>0.0</v>
      </c>
    </row>
    <row r="747" ht="15.75" customHeight="1">
      <c r="A747" s="27" t="s">
        <v>26</v>
      </c>
      <c r="B747" s="27" t="s">
        <v>22</v>
      </c>
      <c r="C747" s="27" t="s">
        <v>32</v>
      </c>
      <c r="D747" s="27">
        <v>4743.0</v>
      </c>
      <c r="E747" s="27" t="s">
        <v>334</v>
      </c>
      <c r="F747" s="27">
        <v>1.0</v>
      </c>
      <c r="G747" s="27">
        <v>3.06</v>
      </c>
      <c r="H747" s="27">
        <v>0.9</v>
      </c>
      <c r="I747" s="27">
        <v>10.0</v>
      </c>
      <c r="J747" s="27">
        <v>10.0</v>
      </c>
      <c r="K747" s="27">
        <v>12.0</v>
      </c>
      <c r="L747" s="27">
        <v>3.6</v>
      </c>
      <c r="M747" s="27">
        <v>145.1358</v>
      </c>
      <c r="N747" s="27">
        <v>1.11111111111111</v>
      </c>
      <c r="O747" s="27">
        <v>145.1358</v>
      </c>
      <c r="P747" s="96">
        <f t="shared" si="1"/>
        <v>150</v>
      </c>
      <c r="Q747" s="40">
        <f t="shared" si="2"/>
        <v>12.5</v>
      </c>
      <c r="R747" s="40">
        <f t="shared" si="3"/>
        <v>0.54</v>
      </c>
      <c r="S747" s="97">
        <v>0.0</v>
      </c>
      <c r="T747" s="98">
        <f t="shared" si="4"/>
        <v>0.54</v>
      </c>
      <c r="U747" s="98">
        <f t="shared" si="5"/>
        <v>0.045</v>
      </c>
      <c r="V747" s="98">
        <f t="shared" si="6"/>
        <v>0.54</v>
      </c>
      <c r="W747" s="98">
        <f t="shared" si="7"/>
        <v>0.54</v>
      </c>
      <c r="Y747" s="27">
        <v>3.0</v>
      </c>
    </row>
    <row r="748" ht="15.75" customHeight="1">
      <c r="A748" s="27" t="s">
        <v>26</v>
      </c>
      <c r="B748" s="27" t="s">
        <v>22</v>
      </c>
      <c r="C748" s="27" t="s">
        <v>33</v>
      </c>
      <c r="D748" s="27">
        <v>3357.0</v>
      </c>
      <c r="E748" s="27" t="s">
        <v>11</v>
      </c>
      <c r="F748" s="27">
        <v>1.0</v>
      </c>
      <c r="G748" s="27">
        <v>3.08</v>
      </c>
      <c r="H748" s="27">
        <v>0.9</v>
      </c>
      <c r="I748" s="27">
        <v>10.0</v>
      </c>
      <c r="J748" s="27">
        <v>10.0</v>
      </c>
      <c r="K748" s="27">
        <v>12.0</v>
      </c>
      <c r="L748" s="27">
        <v>4.4</v>
      </c>
      <c r="M748" s="27">
        <v>103.3956</v>
      </c>
      <c r="N748" s="27">
        <v>1.11111111111111</v>
      </c>
      <c r="O748" s="27">
        <v>103.3956</v>
      </c>
      <c r="P748" s="96">
        <f t="shared" si="1"/>
        <v>110</v>
      </c>
      <c r="Q748" s="40">
        <f t="shared" si="2"/>
        <v>9.166666667</v>
      </c>
      <c r="R748" s="40">
        <f t="shared" si="3"/>
        <v>0.484</v>
      </c>
      <c r="S748" s="97">
        <v>0.0</v>
      </c>
      <c r="T748" s="98">
        <f t="shared" si="4"/>
        <v>0.484</v>
      </c>
      <c r="U748" s="98">
        <f t="shared" si="5"/>
        <v>0.04033333333</v>
      </c>
      <c r="V748" s="98">
        <f t="shared" si="6"/>
        <v>0.484</v>
      </c>
      <c r="W748" s="98">
        <f t="shared" si="7"/>
        <v>0.484</v>
      </c>
      <c r="Y748" s="27">
        <v>0.0</v>
      </c>
    </row>
    <row r="749" ht="15.75" customHeight="1">
      <c r="A749" s="27" t="s">
        <v>26</v>
      </c>
      <c r="B749" s="27" t="s">
        <v>22</v>
      </c>
      <c r="C749" s="27" t="s">
        <v>34</v>
      </c>
      <c r="D749" s="27">
        <v>2976.0</v>
      </c>
      <c r="E749" s="27" t="s">
        <v>21</v>
      </c>
      <c r="F749" s="27">
        <v>2.0</v>
      </c>
      <c r="G749" s="27">
        <v>1.26</v>
      </c>
      <c r="H749" s="27">
        <v>0.9</v>
      </c>
      <c r="I749" s="27">
        <v>1.0</v>
      </c>
      <c r="J749" s="27">
        <v>5.0</v>
      </c>
      <c r="K749" s="27">
        <v>12.0</v>
      </c>
      <c r="L749" s="27">
        <v>15.0</v>
      </c>
      <c r="M749" s="27">
        <v>37.4976</v>
      </c>
      <c r="N749" s="27">
        <v>1.05263157894736</v>
      </c>
      <c r="O749" s="27">
        <v>71.0480842105263</v>
      </c>
      <c r="P749" s="96">
        <f t="shared" si="1"/>
        <v>72</v>
      </c>
      <c r="Q749" s="40">
        <f t="shared" si="2"/>
        <v>6</v>
      </c>
      <c r="R749" s="40">
        <f t="shared" si="3"/>
        <v>1.08</v>
      </c>
      <c r="S749" s="97">
        <v>0.0</v>
      </c>
      <c r="T749" s="98">
        <f t="shared" si="4"/>
        <v>1.08</v>
      </c>
      <c r="U749" s="98">
        <f t="shared" si="5"/>
        <v>0.09</v>
      </c>
      <c r="V749" s="98">
        <f t="shared" si="6"/>
        <v>1.08</v>
      </c>
      <c r="W749" s="98">
        <f t="shared" si="7"/>
        <v>1.08</v>
      </c>
      <c r="Y749" s="27">
        <v>0.0</v>
      </c>
    </row>
    <row r="750" ht="15.75" customHeight="1">
      <c r="A750" s="27" t="s">
        <v>26</v>
      </c>
      <c r="B750" s="27" t="s">
        <v>22</v>
      </c>
      <c r="C750" s="27" t="s">
        <v>35</v>
      </c>
      <c r="D750" s="27">
        <v>2683.0</v>
      </c>
      <c r="E750" s="27" t="s">
        <v>12</v>
      </c>
      <c r="F750" s="27">
        <v>1.0</v>
      </c>
      <c r="G750" s="27">
        <v>3.08</v>
      </c>
      <c r="H750" s="27">
        <v>1.0</v>
      </c>
      <c r="I750" s="27">
        <v>20.0</v>
      </c>
      <c r="J750" s="27">
        <v>50.0</v>
      </c>
      <c r="K750" s="27">
        <v>12.0</v>
      </c>
      <c r="L750" s="27">
        <v>1.2</v>
      </c>
      <c r="M750" s="27">
        <v>82.6364</v>
      </c>
      <c r="N750" s="27">
        <v>2.0</v>
      </c>
      <c r="O750" s="27">
        <v>165.2728</v>
      </c>
      <c r="P750" s="96">
        <f t="shared" si="1"/>
        <v>180</v>
      </c>
      <c r="Q750" s="40">
        <f t="shared" si="2"/>
        <v>15</v>
      </c>
      <c r="R750" s="40">
        <f t="shared" si="3"/>
        <v>0.216</v>
      </c>
      <c r="S750" s="97">
        <v>0.0</v>
      </c>
      <c r="T750" s="98">
        <f t="shared" si="4"/>
        <v>0.216</v>
      </c>
      <c r="U750" s="98">
        <f t="shared" si="5"/>
        <v>0.018</v>
      </c>
      <c r="V750" s="98">
        <f t="shared" si="6"/>
        <v>0.216</v>
      </c>
      <c r="W750" s="98">
        <f t="shared" si="7"/>
        <v>0.216</v>
      </c>
      <c r="Y750" s="27">
        <v>0.7</v>
      </c>
    </row>
    <row r="751" ht="15.75" customHeight="1">
      <c r="A751" s="27" t="s">
        <v>26</v>
      </c>
      <c r="B751" s="27" t="s">
        <v>22</v>
      </c>
      <c r="C751" s="27" t="s">
        <v>36</v>
      </c>
      <c r="D751" s="27">
        <v>5466.0</v>
      </c>
      <c r="E751" s="27" t="s">
        <v>14</v>
      </c>
      <c r="F751" s="27">
        <v>3.0</v>
      </c>
      <c r="G751" s="27">
        <v>3.06</v>
      </c>
      <c r="H751" s="27">
        <v>0.95</v>
      </c>
      <c r="I751" s="27">
        <v>10.0</v>
      </c>
      <c r="J751" s="27">
        <v>10.0</v>
      </c>
      <c r="K751" s="27">
        <v>12.0</v>
      </c>
      <c r="L751" s="27">
        <v>7.8</v>
      </c>
      <c r="M751" s="27">
        <v>167.259599999999</v>
      </c>
      <c r="N751" s="27">
        <v>1.11111111111111</v>
      </c>
      <c r="O751" s="27">
        <v>529.655399999999</v>
      </c>
      <c r="P751" s="96">
        <f t="shared" si="1"/>
        <v>530</v>
      </c>
      <c r="Q751" s="40">
        <f t="shared" si="2"/>
        <v>44.16666667</v>
      </c>
      <c r="R751" s="40">
        <f t="shared" si="3"/>
        <v>4.134</v>
      </c>
      <c r="S751" s="97">
        <v>0.0</v>
      </c>
      <c r="T751" s="98">
        <f t="shared" si="4"/>
        <v>4.134</v>
      </c>
      <c r="U751" s="98">
        <f t="shared" si="5"/>
        <v>0.3445</v>
      </c>
      <c r="V751" s="98">
        <f t="shared" si="6"/>
        <v>4.134</v>
      </c>
      <c r="W751" s="98">
        <f t="shared" si="7"/>
        <v>4.134</v>
      </c>
      <c r="Y751" s="27">
        <v>0.0</v>
      </c>
    </row>
    <row r="752" ht="15.75" customHeight="1">
      <c r="A752" s="27" t="s">
        <v>26</v>
      </c>
      <c r="B752" s="27" t="s">
        <v>22</v>
      </c>
      <c r="C752" s="27" t="s">
        <v>37</v>
      </c>
      <c r="D752" s="27">
        <v>7217.0</v>
      </c>
      <c r="E752" s="27" t="s">
        <v>330</v>
      </c>
      <c r="F752" s="27">
        <v>1.0</v>
      </c>
      <c r="G752" s="27">
        <v>3.06</v>
      </c>
      <c r="H752" s="27">
        <v>0.95</v>
      </c>
      <c r="I752" s="27">
        <v>5.0</v>
      </c>
      <c r="J752" s="27">
        <v>5.0</v>
      </c>
      <c r="K752" s="27">
        <v>12.0</v>
      </c>
      <c r="L752" s="27">
        <v>4.4</v>
      </c>
      <c r="M752" s="27">
        <v>220.8402</v>
      </c>
      <c r="N752" s="27">
        <v>1.05263157894736</v>
      </c>
      <c r="O752" s="27">
        <v>220.840199999999</v>
      </c>
      <c r="P752" s="96">
        <f t="shared" si="1"/>
        <v>225</v>
      </c>
      <c r="Q752" s="40">
        <f t="shared" si="2"/>
        <v>18.75</v>
      </c>
      <c r="R752" s="40">
        <f t="shared" si="3"/>
        <v>0.99</v>
      </c>
      <c r="S752" s="97">
        <v>0.0</v>
      </c>
      <c r="T752" s="98">
        <f t="shared" si="4"/>
        <v>0.99</v>
      </c>
      <c r="U752" s="98">
        <f t="shared" si="5"/>
        <v>0.0825</v>
      </c>
      <c r="V752" s="98">
        <f t="shared" si="6"/>
        <v>0.99</v>
      </c>
      <c r="W752" s="98">
        <f t="shared" si="7"/>
        <v>0.99</v>
      </c>
      <c r="Y752" s="27">
        <v>0.0</v>
      </c>
    </row>
    <row r="753" ht="15.75" customHeight="1">
      <c r="A753" s="27" t="s">
        <v>26</v>
      </c>
      <c r="B753" s="27" t="s">
        <v>22</v>
      </c>
      <c r="C753" s="27" t="s">
        <v>38</v>
      </c>
      <c r="D753" s="27">
        <v>5021.0</v>
      </c>
      <c r="E753" s="27" t="s">
        <v>331</v>
      </c>
      <c r="F753" s="27">
        <v>2.0</v>
      </c>
      <c r="G753" s="27">
        <v>3.06</v>
      </c>
      <c r="H753" s="27">
        <v>0.9</v>
      </c>
      <c r="I753" s="27">
        <v>10.0</v>
      </c>
      <c r="J753" s="27">
        <v>25.0</v>
      </c>
      <c r="K753" s="27">
        <v>12.0</v>
      </c>
      <c r="L753" s="27">
        <v>5.2</v>
      </c>
      <c r="M753" s="27">
        <v>153.6426</v>
      </c>
      <c r="N753" s="27">
        <v>1.33333333333333</v>
      </c>
      <c r="O753" s="27">
        <v>368.74224</v>
      </c>
      <c r="P753" s="96">
        <f t="shared" si="1"/>
        <v>370</v>
      </c>
      <c r="Q753" s="40">
        <f t="shared" si="2"/>
        <v>30.83333333</v>
      </c>
      <c r="R753" s="40">
        <f t="shared" si="3"/>
        <v>1.924</v>
      </c>
      <c r="S753" s="97">
        <v>0.0</v>
      </c>
      <c r="T753" s="98">
        <f t="shared" si="4"/>
        <v>1.924</v>
      </c>
      <c r="U753" s="98">
        <f t="shared" si="5"/>
        <v>0.1603333333</v>
      </c>
      <c r="V753" s="98">
        <f t="shared" si="6"/>
        <v>1.924</v>
      </c>
      <c r="W753" s="98">
        <f t="shared" si="7"/>
        <v>1.924</v>
      </c>
      <c r="Y753" s="27">
        <v>7.0</v>
      </c>
    </row>
    <row r="754" ht="15.75" customHeight="1">
      <c r="A754" s="27" t="s">
        <v>26</v>
      </c>
      <c r="B754" s="27" t="s">
        <v>22</v>
      </c>
      <c r="C754" s="27" t="s">
        <v>39</v>
      </c>
      <c r="D754" s="27">
        <v>8169.0</v>
      </c>
      <c r="E754" s="27" t="s">
        <v>332</v>
      </c>
      <c r="F754" s="27">
        <v>2.0</v>
      </c>
      <c r="G754" s="27">
        <v>3.06</v>
      </c>
      <c r="H754" s="27">
        <v>0.95</v>
      </c>
      <c r="I754" s="27">
        <v>1.0</v>
      </c>
      <c r="J754" s="27">
        <v>5.0</v>
      </c>
      <c r="K754" s="27">
        <v>12.0</v>
      </c>
      <c r="L754" s="27">
        <v>17.1</v>
      </c>
      <c r="M754" s="27">
        <v>249.9714</v>
      </c>
      <c r="N754" s="27">
        <v>1.05263157894736</v>
      </c>
      <c r="O754" s="27">
        <v>499.942799999999</v>
      </c>
      <c r="P754" s="96">
        <f t="shared" si="1"/>
        <v>500</v>
      </c>
      <c r="Q754" s="40">
        <f t="shared" si="2"/>
        <v>41.66666667</v>
      </c>
      <c r="R754" s="40">
        <f t="shared" si="3"/>
        <v>8.55</v>
      </c>
      <c r="S754" s="97">
        <v>0.0</v>
      </c>
      <c r="T754" s="98">
        <f t="shared" si="4"/>
        <v>8.55</v>
      </c>
      <c r="U754" s="98">
        <f t="shared" si="5"/>
        <v>0.7125</v>
      </c>
      <c r="V754" s="98">
        <f t="shared" si="6"/>
        <v>8.55</v>
      </c>
      <c r="W754" s="98">
        <f t="shared" si="7"/>
        <v>8.55</v>
      </c>
      <c r="Y754" s="27">
        <v>0.0</v>
      </c>
    </row>
    <row r="755" ht="15.75" customHeight="1">
      <c r="A755" s="27" t="s">
        <v>26</v>
      </c>
      <c r="B755" s="27" t="s">
        <v>22</v>
      </c>
      <c r="C755" s="27" t="s">
        <v>40</v>
      </c>
      <c r="D755" s="27">
        <v>3826.0</v>
      </c>
      <c r="E755" s="27" t="s">
        <v>20</v>
      </c>
      <c r="F755" s="27">
        <v>2.0</v>
      </c>
      <c r="G755" s="27">
        <v>3.06</v>
      </c>
      <c r="H755" s="27">
        <v>0.9</v>
      </c>
      <c r="I755" s="27">
        <v>10.0</v>
      </c>
      <c r="J755" s="27">
        <v>25.0</v>
      </c>
      <c r="K755" s="27">
        <v>12.0</v>
      </c>
      <c r="L755" s="27">
        <v>3.0</v>
      </c>
      <c r="M755" s="27">
        <v>117.0756</v>
      </c>
      <c r="N755" s="27">
        <v>1.33333333333333</v>
      </c>
      <c r="O755" s="27">
        <v>280.981439999999</v>
      </c>
      <c r="P755" s="96">
        <f t="shared" si="1"/>
        <v>290</v>
      </c>
      <c r="Q755" s="40">
        <f t="shared" si="2"/>
        <v>24.16666667</v>
      </c>
      <c r="R755" s="40">
        <f t="shared" si="3"/>
        <v>0.87</v>
      </c>
      <c r="S755" s="97">
        <v>0.0</v>
      </c>
      <c r="T755" s="98">
        <f t="shared" si="4"/>
        <v>0.87</v>
      </c>
      <c r="U755" s="98">
        <f t="shared" si="5"/>
        <v>0.0725</v>
      </c>
      <c r="V755" s="98">
        <f t="shared" si="6"/>
        <v>0.87</v>
      </c>
      <c r="W755" s="98">
        <f t="shared" si="7"/>
        <v>0.87</v>
      </c>
      <c r="Y755" s="27">
        <v>0.0</v>
      </c>
    </row>
    <row r="756" ht="15.75" customHeight="1">
      <c r="A756" s="27" t="s">
        <v>26</v>
      </c>
      <c r="B756" s="27" t="s">
        <v>22</v>
      </c>
      <c r="C756" s="27" t="s">
        <v>41</v>
      </c>
      <c r="D756" s="27">
        <v>7614.0</v>
      </c>
      <c r="E756" s="27" t="s">
        <v>333</v>
      </c>
      <c r="F756" s="27">
        <v>4.0</v>
      </c>
      <c r="G756" s="27">
        <v>3.06</v>
      </c>
      <c r="H756" s="27">
        <v>0.97</v>
      </c>
      <c r="I756" s="27">
        <v>10.0</v>
      </c>
      <c r="J756" s="27">
        <v>10.0</v>
      </c>
      <c r="K756" s="27">
        <v>12.0</v>
      </c>
      <c r="L756" s="27">
        <v>1.0</v>
      </c>
      <c r="M756" s="27">
        <v>232.9884</v>
      </c>
      <c r="N756" s="27">
        <v>1.11111111111111</v>
      </c>
      <c r="O756" s="27">
        <v>1004.43888</v>
      </c>
      <c r="P756" s="96">
        <f t="shared" si="1"/>
        <v>1010</v>
      </c>
      <c r="Q756" s="40">
        <f t="shared" si="2"/>
        <v>84.16666667</v>
      </c>
      <c r="R756" s="40">
        <f t="shared" si="3"/>
        <v>1.01</v>
      </c>
      <c r="S756" s="97">
        <v>0.0</v>
      </c>
      <c r="T756" s="98">
        <f t="shared" si="4"/>
        <v>1.01</v>
      </c>
      <c r="U756" s="98">
        <f t="shared" si="5"/>
        <v>0.08416666667</v>
      </c>
      <c r="V756" s="98">
        <f t="shared" si="6"/>
        <v>1.01</v>
      </c>
      <c r="W756" s="98">
        <f t="shared" si="7"/>
        <v>1.01</v>
      </c>
      <c r="Y756" s="27">
        <v>0.0</v>
      </c>
    </row>
    <row r="757" ht="15.75" customHeight="1">
      <c r="A757" s="27" t="s">
        <v>26</v>
      </c>
      <c r="B757" s="27" t="s">
        <v>22</v>
      </c>
      <c r="C757" s="27" t="s">
        <v>42</v>
      </c>
      <c r="D757" s="27">
        <v>2615.0</v>
      </c>
      <c r="E757" s="27" t="s">
        <v>15</v>
      </c>
      <c r="F757" s="27">
        <v>3.0</v>
      </c>
      <c r="G757" s="27">
        <v>3.06</v>
      </c>
      <c r="H757" s="27">
        <v>0.95</v>
      </c>
      <c r="I757" s="27">
        <v>4.0</v>
      </c>
      <c r="J757" s="27">
        <v>5.0</v>
      </c>
      <c r="K757" s="27">
        <v>12.0</v>
      </c>
      <c r="L757" s="27">
        <v>3.0</v>
      </c>
      <c r="M757" s="27">
        <v>80.019</v>
      </c>
      <c r="N757" s="27">
        <v>1.05263157894736</v>
      </c>
      <c r="O757" s="27">
        <v>240.057</v>
      </c>
      <c r="P757" s="96">
        <f t="shared" si="1"/>
        <v>244</v>
      </c>
      <c r="Q757" s="40">
        <f t="shared" si="2"/>
        <v>20.33333333</v>
      </c>
      <c r="R757" s="40">
        <f t="shared" si="3"/>
        <v>0.732</v>
      </c>
      <c r="S757" s="97">
        <v>0.0</v>
      </c>
      <c r="T757" s="98">
        <f t="shared" si="4"/>
        <v>0.732</v>
      </c>
      <c r="U757" s="98">
        <f t="shared" si="5"/>
        <v>0.061</v>
      </c>
      <c r="V757" s="98">
        <f t="shared" si="6"/>
        <v>0.732</v>
      </c>
      <c r="W757" s="98">
        <f t="shared" si="7"/>
        <v>0.732</v>
      </c>
      <c r="Y757" s="27">
        <v>0.0</v>
      </c>
    </row>
    <row r="758" ht="15.75" customHeight="1">
      <c r="A758" s="27" t="s">
        <v>26</v>
      </c>
      <c r="B758" s="27" t="s">
        <v>22</v>
      </c>
      <c r="C758" s="27" t="s">
        <v>43</v>
      </c>
      <c r="D758" s="27">
        <v>11536.0</v>
      </c>
      <c r="E758" s="27" t="s">
        <v>334</v>
      </c>
      <c r="F758" s="27">
        <v>1.0</v>
      </c>
      <c r="G758" s="27">
        <v>3.06</v>
      </c>
      <c r="H758" s="27">
        <v>0.9</v>
      </c>
      <c r="I758" s="27">
        <v>10.0</v>
      </c>
      <c r="J758" s="27">
        <v>10.0</v>
      </c>
      <c r="K758" s="27">
        <v>12.0</v>
      </c>
      <c r="L758" s="27">
        <v>3.6</v>
      </c>
      <c r="M758" s="27">
        <v>353.0016</v>
      </c>
      <c r="N758" s="27">
        <v>1.11111111111111</v>
      </c>
      <c r="O758" s="27">
        <v>353.0016</v>
      </c>
      <c r="P758" s="96">
        <f t="shared" si="1"/>
        <v>360</v>
      </c>
      <c r="Q758" s="40">
        <f t="shared" si="2"/>
        <v>30</v>
      </c>
      <c r="R758" s="40">
        <f t="shared" si="3"/>
        <v>1.296</v>
      </c>
      <c r="S758" s="97">
        <v>0.0</v>
      </c>
      <c r="T758" s="98">
        <f t="shared" si="4"/>
        <v>1.296</v>
      </c>
      <c r="U758" s="98">
        <f t="shared" si="5"/>
        <v>0.108</v>
      </c>
      <c r="V758" s="98">
        <f t="shared" si="6"/>
        <v>1.296</v>
      </c>
      <c r="W758" s="98">
        <f t="shared" si="7"/>
        <v>1.296</v>
      </c>
      <c r="Y758" s="27">
        <v>3.0</v>
      </c>
    </row>
    <row r="759" ht="15.75" customHeight="1">
      <c r="A759" s="27" t="s">
        <v>26</v>
      </c>
      <c r="B759" s="27" t="s">
        <v>22</v>
      </c>
      <c r="C759" s="27" t="s">
        <v>44</v>
      </c>
      <c r="D759" s="27">
        <v>1806.0</v>
      </c>
      <c r="E759" s="27" t="s">
        <v>11</v>
      </c>
      <c r="F759" s="27">
        <v>1.0</v>
      </c>
      <c r="G759" s="27">
        <v>3.08</v>
      </c>
      <c r="H759" s="27">
        <v>0.9</v>
      </c>
      <c r="I759" s="27">
        <v>10.0</v>
      </c>
      <c r="J759" s="27">
        <v>10.0</v>
      </c>
      <c r="K759" s="27">
        <v>12.0</v>
      </c>
      <c r="L759" s="27">
        <v>4.4</v>
      </c>
      <c r="M759" s="27">
        <v>55.6248</v>
      </c>
      <c r="N759" s="27">
        <v>1.11111111111111</v>
      </c>
      <c r="O759" s="27">
        <v>55.6248</v>
      </c>
      <c r="P759" s="96">
        <f t="shared" si="1"/>
        <v>60</v>
      </c>
      <c r="Q759" s="40">
        <f t="shared" si="2"/>
        <v>5</v>
      </c>
      <c r="R759" s="40">
        <f t="shared" si="3"/>
        <v>0.264</v>
      </c>
      <c r="S759" s="97">
        <v>0.0</v>
      </c>
      <c r="T759" s="98">
        <f t="shared" si="4"/>
        <v>0.264</v>
      </c>
      <c r="U759" s="98">
        <f t="shared" si="5"/>
        <v>0.022</v>
      </c>
      <c r="V759" s="98">
        <f t="shared" si="6"/>
        <v>0.264</v>
      </c>
      <c r="W759" s="98">
        <f t="shared" si="7"/>
        <v>0.264</v>
      </c>
      <c r="Y759" s="27">
        <v>0.0</v>
      </c>
    </row>
    <row r="760" ht="15.75" customHeight="1">
      <c r="A760" s="27" t="s">
        <v>26</v>
      </c>
      <c r="B760" s="27" t="s">
        <v>22</v>
      </c>
      <c r="C760" s="27" t="s">
        <v>45</v>
      </c>
      <c r="D760" s="27">
        <v>9438.0</v>
      </c>
      <c r="E760" s="27" t="s">
        <v>21</v>
      </c>
      <c r="F760" s="27">
        <v>2.0</v>
      </c>
      <c r="G760" s="27">
        <v>1.26</v>
      </c>
      <c r="H760" s="27">
        <v>0.9</v>
      </c>
      <c r="I760" s="27">
        <v>1.0</v>
      </c>
      <c r="J760" s="27">
        <v>5.0</v>
      </c>
      <c r="K760" s="27">
        <v>12.0</v>
      </c>
      <c r="L760" s="27">
        <v>15.0</v>
      </c>
      <c r="M760" s="27">
        <v>118.918799999999</v>
      </c>
      <c r="N760" s="27">
        <v>1.05263157894736</v>
      </c>
      <c r="O760" s="27">
        <v>225.319831578947</v>
      </c>
      <c r="P760" s="96">
        <f t="shared" si="1"/>
        <v>226</v>
      </c>
      <c r="Q760" s="40">
        <f t="shared" si="2"/>
        <v>18.83333333</v>
      </c>
      <c r="R760" s="40">
        <f t="shared" si="3"/>
        <v>3.39</v>
      </c>
      <c r="S760" s="97">
        <v>0.0</v>
      </c>
      <c r="T760" s="98">
        <f t="shared" si="4"/>
        <v>3.39</v>
      </c>
      <c r="U760" s="98">
        <f t="shared" si="5"/>
        <v>0.2825</v>
      </c>
      <c r="V760" s="98">
        <f t="shared" si="6"/>
        <v>3.39</v>
      </c>
      <c r="W760" s="98">
        <f t="shared" si="7"/>
        <v>3.39</v>
      </c>
      <c r="Y760" s="27">
        <v>0.0</v>
      </c>
    </row>
    <row r="761" ht="15.75" customHeight="1">
      <c r="A761" s="27" t="s">
        <v>26</v>
      </c>
      <c r="B761" s="27" t="s">
        <v>22</v>
      </c>
      <c r="C761" s="27" t="s">
        <v>46</v>
      </c>
      <c r="D761" s="27">
        <v>2627.0</v>
      </c>
      <c r="E761" s="27" t="s">
        <v>12</v>
      </c>
      <c r="F761" s="27">
        <v>1.0</v>
      </c>
      <c r="G761" s="27">
        <v>3.08</v>
      </c>
      <c r="H761" s="27">
        <v>1.0</v>
      </c>
      <c r="I761" s="27">
        <v>20.0</v>
      </c>
      <c r="J761" s="27">
        <v>50.0</v>
      </c>
      <c r="K761" s="27">
        <v>12.0</v>
      </c>
      <c r="L761" s="27">
        <v>1.2</v>
      </c>
      <c r="M761" s="27">
        <v>80.9115999999999</v>
      </c>
      <c r="N761" s="27">
        <v>2.0</v>
      </c>
      <c r="O761" s="27">
        <v>161.823199999999</v>
      </c>
      <c r="P761" s="96">
        <f t="shared" si="1"/>
        <v>180</v>
      </c>
      <c r="Q761" s="40">
        <f t="shared" si="2"/>
        <v>15</v>
      </c>
      <c r="R761" s="40">
        <f t="shared" si="3"/>
        <v>0.216</v>
      </c>
      <c r="S761" s="97">
        <v>0.0</v>
      </c>
      <c r="T761" s="98">
        <f t="shared" si="4"/>
        <v>0.216</v>
      </c>
      <c r="U761" s="98">
        <f t="shared" si="5"/>
        <v>0.018</v>
      </c>
      <c r="V761" s="98">
        <f t="shared" si="6"/>
        <v>0.216</v>
      </c>
      <c r="W761" s="98">
        <f t="shared" si="7"/>
        <v>0.216</v>
      </c>
      <c r="Y761" s="27">
        <v>0.7</v>
      </c>
    </row>
    <row r="762" ht="15.75" customHeight="1">
      <c r="A762" s="27" t="s">
        <v>26</v>
      </c>
      <c r="B762" s="27" t="s">
        <v>22</v>
      </c>
      <c r="C762" s="27" t="s">
        <v>47</v>
      </c>
      <c r="D762" s="27">
        <v>3932.0</v>
      </c>
      <c r="E762" s="27" t="s">
        <v>14</v>
      </c>
      <c r="F762" s="27">
        <v>3.0</v>
      </c>
      <c r="G762" s="27">
        <v>3.06</v>
      </c>
      <c r="H762" s="27">
        <v>0.95</v>
      </c>
      <c r="I762" s="27">
        <v>10.0</v>
      </c>
      <c r="J762" s="27">
        <v>10.0</v>
      </c>
      <c r="K762" s="27">
        <v>12.0</v>
      </c>
      <c r="L762" s="27">
        <v>7.8</v>
      </c>
      <c r="M762" s="27">
        <v>120.3192</v>
      </c>
      <c r="N762" s="27">
        <v>1.11111111111111</v>
      </c>
      <c r="O762" s="27">
        <v>381.010799999999</v>
      </c>
      <c r="P762" s="96">
        <f t="shared" si="1"/>
        <v>390</v>
      </c>
      <c r="Q762" s="40">
        <f t="shared" si="2"/>
        <v>32.5</v>
      </c>
      <c r="R762" s="40">
        <f t="shared" si="3"/>
        <v>3.042</v>
      </c>
      <c r="S762" s="97">
        <v>0.0</v>
      </c>
      <c r="T762" s="98">
        <f t="shared" si="4"/>
        <v>3.042</v>
      </c>
      <c r="U762" s="98">
        <f t="shared" si="5"/>
        <v>0.2535</v>
      </c>
      <c r="V762" s="98">
        <f t="shared" si="6"/>
        <v>3.042</v>
      </c>
      <c r="W762" s="98">
        <f t="shared" si="7"/>
        <v>3.042</v>
      </c>
      <c r="Y762" s="27">
        <v>0.0</v>
      </c>
    </row>
    <row r="763" ht="15.75" customHeight="1">
      <c r="A763" s="27" t="s">
        <v>26</v>
      </c>
      <c r="B763" s="27" t="s">
        <v>22</v>
      </c>
      <c r="C763" s="27" t="s">
        <v>48</v>
      </c>
      <c r="D763" s="27">
        <v>18234.0</v>
      </c>
      <c r="E763" s="27" t="s">
        <v>330</v>
      </c>
      <c r="F763" s="27">
        <v>1.0</v>
      </c>
      <c r="G763" s="27">
        <v>3.06</v>
      </c>
      <c r="H763" s="27">
        <v>0.95</v>
      </c>
      <c r="I763" s="27">
        <v>5.0</v>
      </c>
      <c r="J763" s="27">
        <v>5.0</v>
      </c>
      <c r="K763" s="27">
        <v>12.0</v>
      </c>
      <c r="L763" s="27">
        <v>4.4</v>
      </c>
      <c r="M763" s="27">
        <v>557.9604</v>
      </c>
      <c r="N763" s="27">
        <v>1.05263157894736</v>
      </c>
      <c r="O763" s="27">
        <v>557.960399999999</v>
      </c>
      <c r="P763" s="96">
        <f t="shared" si="1"/>
        <v>560</v>
      </c>
      <c r="Q763" s="40">
        <f t="shared" si="2"/>
        <v>46.66666667</v>
      </c>
      <c r="R763" s="40">
        <f t="shared" si="3"/>
        <v>2.464</v>
      </c>
      <c r="S763" s="97">
        <v>0.0</v>
      </c>
      <c r="T763" s="98">
        <f t="shared" si="4"/>
        <v>2.464</v>
      </c>
      <c r="U763" s="98">
        <f t="shared" si="5"/>
        <v>0.2053333333</v>
      </c>
      <c r="V763" s="98">
        <f t="shared" si="6"/>
        <v>2.464</v>
      </c>
      <c r="W763" s="98">
        <f t="shared" si="7"/>
        <v>2.464</v>
      </c>
      <c r="Y763" s="27">
        <v>0.0</v>
      </c>
    </row>
    <row r="764" ht="15.75" customHeight="1">
      <c r="A764" s="27" t="s">
        <v>26</v>
      </c>
      <c r="B764" s="27" t="s">
        <v>22</v>
      </c>
      <c r="C764" s="27" t="s">
        <v>49</v>
      </c>
      <c r="D764" s="27">
        <v>5443.0</v>
      </c>
      <c r="E764" s="27" t="s">
        <v>331</v>
      </c>
      <c r="F764" s="27">
        <v>2.0</v>
      </c>
      <c r="G764" s="27">
        <v>3.06</v>
      </c>
      <c r="H764" s="27">
        <v>0.9</v>
      </c>
      <c r="I764" s="27">
        <v>10.0</v>
      </c>
      <c r="J764" s="27">
        <v>25.0</v>
      </c>
      <c r="K764" s="27">
        <v>12.0</v>
      </c>
      <c r="L764" s="27">
        <v>5.2</v>
      </c>
      <c r="M764" s="27">
        <v>166.5558</v>
      </c>
      <c r="N764" s="27">
        <v>1.33333333333333</v>
      </c>
      <c r="O764" s="27">
        <v>399.73392</v>
      </c>
      <c r="P764" s="96">
        <f t="shared" si="1"/>
        <v>400</v>
      </c>
      <c r="Q764" s="40">
        <f t="shared" si="2"/>
        <v>33.33333333</v>
      </c>
      <c r="R764" s="40">
        <f t="shared" si="3"/>
        <v>2.08</v>
      </c>
      <c r="S764" s="97">
        <v>0.0</v>
      </c>
      <c r="T764" s="98">
        <f t="shared" si="4"/>
        <v>2.08</v>
      </c>
      <c r="U764" s="98">
        <f t="shared" si="5"/>
        <v>0.1733333333</v>
      </c>
      <c r="V764" s="98">
        <f t="shared" si="6"/>
        <v>2.08</v>
      </c>
      <c r="W764" s="98">
        <f t="shared" si="7"/>
        <v>2.08</v>
      </c>
      <c r="Y764" s="27">
        <v>7.0</v>
      </c>
    </row>
    <row r="765" ht="15.75" customHeight="1">
      <c r="A765" s="27" t="s">
        <v>26</v>
      </c>
      <c r="B765" s="27" t="s">
        <v>22</v>
      </c>
      <c r="C765" s="27" t="s">
        <v>50</v>
      </c>
      <c r="D765" s="27">
        <v>11238.0</v>
      </c>
      <c r="E765" s="27" t="s">
        <v>332</v>
      </c>
      <c r="F765" s="27">
        <v>2.0</v>
      </c>
      <c r="G765" s="27">
        <v>3.06</v>
      </c>
      <c r="H765" s="27">
        <v>0.95</v>
      </c>
      <c r="I765" s="27">
        <v>1.0</v>
      </c>
      <c r="J765" s="27">
        <v>5.0</v>
      </c>
      <c r="K765" s="27">
        <v>12.0</v>
      </c>
      <c r="L765" s="27">
        <v>17.1</v>
      </c>
      <c r="M765" s="27">
        <v>343.8828</v>
      </c>
      <c r="N765" s="27">
        <v>1.05263157894736</v>
      </c>
      <c r="O765" s="27">
        <v>687.765599999999</v>
      </c>
      <c r="P765" s="96">
        <f t="shared" si="1"/>
        <v>688</v>
      </c>
      <c r="Q765" s="40">
        <f t="shared" si="2"/>
        <v>57.33333333</v>
      </c>
      <c r="R765" s="40">
        <f t="shared" si="3"/>
        <v>11.7648</v>
      </c>
      <c r="S765" s="97">
        <v>0.0</v>
      </c>
      <c r="T765" s="98">
        <f t="shared" si="4"/>
        <v>11.7648</v>
      </c>
      <c r="U765" s="98">
        <f t="shared" si="5"/>
        <v>0.9804</v>
      </c>
      <c r="V765" s="98">
        <f t="shared" si="6"/>
        <v>11.7648</v>
      </c>
      <c r="W765" s="98">
        <f t="shared" si="7"/>
        <v>11.7648</v>
      </c>
      <c r="Y765" s="27">
        <v>0.0</v>
      </c>
    </row>
    <row r="766" ht="15.75" customHeight="1">
      <c r="A766" s="27" t="s">
        <v>26</v>
      </c>
      <c r="B766" s="27" t="s">
        <v>22</v>
      </c>
      <c r="C766" s="27" t="s">
        <v>51</v>
      </c>
      <c r="D766" s="27">
        <v>6534.0</v>
      </c>
      <c r="E766" s="27" t="s">
        <v>20</v>
      </c>
      <c r="F766" s="27">
        <v>2.0</v>
      </c>
      <c r="G766" s="27">
        <v>3.06</v>
      </c>
      <c r="H766" s="27">
        <v>0.9</v>
      </c>
      <c r="I766" s="27">
        <v>10.0</v>
      </c>
      <c r="J766" s="27">
        <v>25.0</v>
      </c>
      <c r="K766" s="27">
        <v>12.0</v>
      </c>
      <c r="L766" s="27">
        <v>3.0</v>
      </c>
      <c r="M766" s="27">
        <v>199.9404</v>
      </c>
      <c r="N766" s="27">
        <v>1.33333333333333</v>
      </c>
      <c r="O766" s="27">
        <v>479.85696</v>
      </c>
      <c r="P766" s="96">
        <f t="shared" si="1"/>
        <v>480</v>
      </c>
      <c r="Q766" s="40">
        <f t="shared" si="2"/>
        <v>40</v>
      </c>
      <c r="R766" s="40">
        <f t="shared" si="3"/>
        <v>1.44</v>
      </c>
      <c r="S766" s="97">
        <v>0.0</v>
      </c>
      <c r="T766" s="98">
        <f t="shared" si="4"/>
        <v>1.44</v>
      </c>
      <c r="U766" s="98">
        <f t="shared" si="5"/>
        <v>0.12</v>
      </c>
      <c r="V766" s="98">
        <f t="shared" si="6"/>
        <v>1.44</v>
      </c>
      <c r="W766" s="98">
        <f t="shared" si="7"/>
        <v>1.44</v>
      </c>
      <c r="Y766" s="27">
        <v>0.0</v>
      </c>
    </row>
    <row r="767" ht="15.75" customHeight="1">
      <c r="A767" s="27" t="s">
        <v>26</v>
      </c>
      <c r="B767" s="27" t="s">
        <v>22</v>
      </c>
      <c r="C767" s="27" t="s">
        <v>52</v>
      </c>
      <c r="D767" s="27">
        <v>5197.0</v>
      </c>
      <c r="E767" s="27" t="s">
        <v>333</v>
      </c>
      <c r="F767" s="27">
        <v>4.0</v>
      </c>
      <c r="G767" s="27">
        <v>3.06</v>
      </c>
      <c r="H767" s="27">
        <v>0.97</v>
      </c>
      <c r="I767" s="27">
        <v>10.0</v>
      </c>
      <c r="J767" s="27">
        <v>10.0</v>
      </c>
      <c r="K767" s="27">
        <v>12.0</v>
      </c>
      <c r="L767" s="27">
        <v>1.0</v>
      </c>
      <c r="M767" s="27">
        <v>159.0282</v>
      </c>
      <c r="N767" s="27">
        <v>1.11111111111111</v>
      </c>
      <c r="O767" s="27">
        <v>685.588239999999</v>
      </c>
      <c r="P767" s="96">
        <f t="shared" si="1"/>
        <v>690</v>
      </c>
      <c r="Q767" s="40">
        <f t="shared" si="2"/>
        <v>57.5</v>
      </c>
      <c r="R767" s="40">
        <f t="shared" si="3"/>
        <v>0.69</v>
      </c>
      <c r="S767" s="97">
        <v>0.0</v>
      </c>
      <c r="T767" s="98">
        <f t="shared" si="4"/>
        <v>0.69</v>
      </c>
      <c r="U767" s="98">
        <f t="shared" si="5"/>
        <v>0.0575</v>
      </c>
      <c r="V767" s="98">
        <f t="shared" si="6"/>
        <v>0.69</v>
      </c>
      <c r="W767" s="98">
        <f t="shared" si="7"/>
        <v>0.69</v>
      </c>
      <c r="Y767" s="27">
        <v>0.0</v>
      </c>
    </row>
    <row r="768" ht="15.75" customHeight="1">
      <c r="A768" s="27" t="s">
        <v>26</v>
      </c>
      <c r="B768" s="27" t="s">
        <v>22</v>
      </c>
      <c r="C768" s="27" t="s">
        <v>53</v>
      </c>
      <c r="D768" s="27">
        <v>3531.0</v>
      </c>
      <c r="E768" s="27" t="s">
        <v>15</v>
      </c>
      <c r="F768" s="27">
        <v>3.0</v>
      </c>
      <c r="G768" s="27">
        <v>3.06</v>
      </c>
      <c r="H768" s="27">
        <v>0.95</v>
      </c>
      <c r="I768" s="27">
        <v>4.0</v>
      </c>
      <c r="J768" s="27">
        <v>5.0</v>
      </c>
      <c r="K768" s="27">
        <v>12.0</v>
      </c>
      <c r="L768" s="27">
        <v>3.0</v>
      </c>
      <c r="M768" s="27">
        <v>108.0486</v>
      </c>
      <c r="N768" s="27">
        <v>1.05263157894736</v>
      </c>
      <c r="O768" s="27">
        <v>324.145799999999</v>
      </c>
      <c r="P768" s="96">
        <f t="shared" si="1"/>
        <v>328</v>
      </c>
      <c r="Q768" s="40">
        <f t="shared" si="2"/>
        <v>27.33333333</v>
      </c>
      <c r="R768" s="40">
        <f t="shared" si="3"/>
        <v>0.984</v>
      </c>
      <c r="S768" s="97">
        <v>0.0</v>
      </c>
      <c r="T768" s="98">
        <f t="shared" si="4"/>
        <v>0.984</v>
      </c>
      <c r="U768" s="98">
        <f t="shared" si="5"/>
        <v>0.082</v>
      </c>
      <c r="V768" s="98">
        <f t="shared" si="6"/>
        <v>0.984</v>
      </c>
      <c r="W768" s="98">
        <f t="shared" si="7"/>
        <v>0.984</v>
      </c>
      <c r="Y768" s="27">
        <v>0.0</v>
      </c>
    </row>
    <row r="769" ht="15.75" customHeight="1">
      <c r="A769" s="27" t="s">
        <v>26</v>
      </c>
      <c r="B769" s="27" t="s">
        <v>22</v>
      </c>
      <c r="C769" s="27" t="s">
        <v>54</v>
      </c>
      <c r="D769" s="27">
        <v>2402.0</v>
      </c>
      <c r="E769" s="27" t="s">
        <v>334</v>
      </c>
      <c r="F769" s="27">
        <v>1.0</v>
      </c>
      <c r="G769" s="27">
        <v>3.06</v>
      </c>
      <c r="H769" s="27">
        <v>0.9</v>
      </c>
      <c r="I769" s="27">
        <v>10.0</v>
      </c>
      <c r="J769" s="27">
        <v>10.0</v>
      </c>
      <c r="K769" s="27">
        <v>12.0</v>
      </c>
      <c r="L769" s="27">
        <v>3.6</v>
      </c>
      <c r="M769" s="27">
        <v>73.5012</v>
      </c>
      <c r="N769" s="27">
        <v>1.11111111111111</v>
      </c>
      <c r="O769" s="27">
        <v>73.5012</v>
      </c>
      <c r="P769" s="96">
        <f t="shared" si="1"/>
        <v>80</v>
      </c>
      <c r="Q769" s="40">
        <f t="shared" si="2"/>
        <v>6.666666667</v>
      </c>
      <c r="R769" s="40">
        <f t="shared" si="3"/>
        <v>0.288</v>
      </c>
      <c r="S769" s="97">
        <v>0.0</v>
      </c>
      <c r="T769" s="98">
        <f t="shared" si="4"/>
        <v>0.288</v>
      </c>
      <c r="U769" s="98">
        <f t="shared" si="5"/>
        <v>0.024</v>
      </c>
      <c r="V769" s="98">
        <f t="shared" si="6"/>
        <v>0.288</v>
      </c>
      <c r="W769" s="98">
        <f t="shared" si="7"/>
        <v>0.288</v>
      </c>
      <c r="Y769" s="27">
        <v>3.0</v>
      </c>
    </row>
    <row r="770" ht="15.75" customHeight="1">
      <c r="A770" s="27" t="s">
        <v>26</v>
      </c>
      <c r="B770" s="27" t="s">
        <v>22</v>
      </c>
      <c r="C770" s="27" t="s">
        <v>55</v>
      </c>
      <c r="D770" s="27">
        <v>1160.0</v>
      </c>
      <c r="E770" s="27" t="s">
        <v>11</v>
      </c>
      <c r="F770" s="27">
        <v>1.0</v>
      </c>
      <c r="G770" s="27">
        <v>3.08</v>
      </c>
      <c r="H770" s="27">
        <v>0.9</v>
      </c>
      <c r="I770" s="27">
        <v>10.0</v>
      </c>
      <c r="J770" s="27">
        <v>10.0</v>
      </c>
      <c r="K770" s="27">
        <v>12.0</v>
      </c>
      <c r="L770" s="27">
        <v>4.4</v>
      </c>
      <c r="M770" s="27">
        <v>35.728</v>
      </c>
      <c r="N770" s="27">
        <v>1.11111111111111</v>
      </c>
      <c r="O770" s="27">
        <v>35.728</v>
      </c>
      <c r="P770" s="96">
        <f t="shared" si="1"/>
        <v>40</v>
      </c>
      <c r="Q770" s="40">
        <f t="shared" si="2"/>
        <v>3.333333333</v>
      </c>
      <c r="R770" s="40">
        <f t="shared" si="3"/>
        <v>0.176</v>
      </c>
      <c r="S770" s="97">
        <v>0.0</v>
      </c>
      <c r="T770" s="98">
        <f t="shared" si="4"/>
        <v>0.176</v>
      </c>
      <c r="U770" s="98">
        <f t="shared" si="5"/>
        <v>0.01466666667</v>
      </c>
      <c r="V770" s="98">
        <f t="shared" si="6"/>
        <v>0.176</v>
      </c>
      <c r="W770" s="98">
        <f t="shared" si="7"/>
        <v>0.176</v>
      </c>
      <c r="Y770" s="27">
        <v>0.0</v>
      </c>
    </row>
    <row r="771" ht="15.75" customHeight="1">
      <c r="A771" s="27" t="s">
        <v>26</v>
      </c>
      <c r="B771" s="27" t="s">
        <v>22</v>
      </c>
      <c r="C771" s="27" t="s">
        <v>56</v>
      </c>
      <c r="D771" s="27">
        <v>3585.0</v>
      </c>
      <c r="E771" s="27" t="s">
        <v>21</v>
      </c>
      <c r="F771" s="27">
        <v>2.0</v>
      </c>
      <c r="G771" s="27">
        <v>1.26</v>
      </c>
      <c r="H771" s="27">
        <v>0.9</v>
      </c>
      <c r="I771" s="27">
        <v>1.0</v>
      </c>
      <c r="J771" s="27">
        <v>5.0</v>
      </c>
      <c r="K771" s="27">
        <v>12.0</v>
      </c>
      <c r="L771" s="27">
        <v>15.0</v>
      </c>
      <c r="M771" s="27">
        <v>45.171</v>
      </c>
      <c r="N771" s="27">
        <v>1.05263157894736</v>
      </c>
      <c r="O771" s="27">
        <v>85.5871578947368</v>
      </c>
      <c r="P771" s="96">
        <f t="shared" si="1"/>
        <v>86</v>
      </c>
      <c r="Q771" s="40">
        <f t="shared" si="2"/>
        <v>7.166666667</v>
      </c>
      <c r="R771" s="40">
        <f t="shared" si="3"/>
        <v>1.29</v>
      </c>
      <c r="S771" s="97">
        <v>0.0</v>
      </c>
      <c r="T771" s="98">
        <f t="shared" si="4"/>
        <v>1.29</v>
      </c>
      <c r="U771" s="98">
        <f t="shared" si="5"/>
        <v>0.1075</v>
      </c>
      <c r="V771" s="98">
        <f t="shared" si="6"/>
        <v>1.29</v>
      </c>
      <c r="W771" s="98">
        <f t="shared" si="7"/>
        <v>1.29</v>
      </c>
      <c r="Y771" s="27">
        <v>0.0</v>
      </c>
    </row>
    <row r="772" ht="15.75" customHeight="1">
      <c r="A772" s="27" t="s">
        <v>26</v>
      </c>
      <c r="B772" s="27" t="s">
        <v>22</v>
      </c>
      <c r="C772" s="27" t="s">
        <v>57</v>
      </c>
      <c r="D772" s="27">
        <v>7893.0</v>
      </c>
      <c r="E772" s="27" t="s">
        <v>12</v>
      </c>
      <c r="F772" s="27">
        <v>1.0</v>
      </c>
      <c r="G772" s="27">
        <v>3.08</v>
      </c>
      <c r="H772" s="27">
        <v>1.0</v>
      </c>
      <c r="I772" s="27">
        <v>20.0</v>
      </c>
      <c r="J772" s="27">
        <v>50.0</v>
      </c>
      <c r="K772" s="27">
        <v>12.0</v>
      </c>
      <c r="L772" s="27">
        <v>1.2</v>
      </c>
      <c r="M772" s="27">
        <v>243.1044</v>
      </c>
      <c r="N772" s="27">
        <v>2.0</v>
      </c>
      <c r="O772" s="27">
        <v>486.2088</v>
      </c>
      <c r="P772" s="96">
        <f t="shared" si="1"/>
        <v>500</v>
      </c>
      <c r="Q772" s="40">
        <f t="shared" si="2"/>
        <v>41.66666667</v>
      </c>
      <c r="R772" s="40">
        <f t="shared" si="3"/>
        <v>0.6</v>
      </c>
      <c r="S772" s="97">
        <v>0.0</v>
      </c>
      <c r="T772" s="98">
        <f t="shared" si="4"/>
        <v>0.6</v>
      </c>
      <c r="U772" s="98">
        <f t="shared" si="5"/>
        <v>0.05</v>
      </c>
      <c r="V772" s="98">
        <f t="shared" si="6"/>
        <v>0.6</v>
      </c>
      <c r="W772" s="98">
        <f t="shared" si="7"/>
        <v>0.6</v>
      </c>
      <c r="Y772" s="27">
        <v>0.7</v>
      </c>
    </row>
    <row r="773" ht="15.75" customHeight="1">
      <c r="A773" s="27" t="s">
        <v>26</v>
      </c>
      <c r="B773" s="27" t="s">
        <v>22</v>
      </c>
      <c r="C773" s="27" t="s">
        <v>58</v>
      </c>
      <c r="D773" s="27">
        <v>7235.0</v>
      </c>
      <c r="E773" s="27" t="s">
        <v>14</v>
      </c>
      <c r="F773" s="27">
        <v>3.0</v>
      </c>
      <c r="G773" s="27">
        <v>3.06</v>
      </c>
      <c r="H773" s="27">
        <v>0.95</v>
      </c>
      <c r="I773" s="27">
        <v>10.0</v>
      </c>
      <c r="J773" s="27">
        <v>10.0</v>
      </c>
      <c r="K773" s="27">
        <v>12.0</v>
      </c>
      <c r="L773" s="27">
        <v>7.8</v>
      </c>
      <c r="M773" s="27">
        <v>221.391</v>
      </c>
      <c r="N773" s="27">
        <v>1.11111111111111</v>
      </c>
      <c r="O773" s="27">
        <v>701.0715</v>
      </c>
      <c r="P773" s="96">
        <f t="shared" si="1"/>
        <v>710</v>
      </c>
      <c r="Q773" s="40">
        <f t="shared" si="2"/>
        <v>59.16666667</v>
      </c>
      <c r="R773" s="40">
        <f t="shared" si="3"/>
        <v>5.538</v>
      </c>
      <c r="S773" s="97">
        <v>0.0</v>
      </c>
      <c r="T773" s="98">
        <f t="shared" si="4"/>
        <v>5.538</v>
      </c>
      <c r="U773" s="98">
        <f t="shared" si="5"/>
        <v>0.4615</v>
      </c>
      <c r="V773" s="98">
        <f t="shared" si="6"/>
        <v>5.538</v>
      </c>
      <c r="W773" s="98">
        <f t="shared" si="7"/>
        <v>5.538</v>
      </c>
      <c r="Y773" s="27">
        <v>0.0</v>
      </c>
    </row>
    <row r="774" ht="15.75" customHeight="1">
      <c r="A774" s="27" t="s">
        <v>26</v>
      </c>
      <c r="B774" s="27" t="s">
        <v>22</v>
      </c>
      <c r="C774" s="27" t="s">
        <v>59</v>
      </c>
      <c r="D774" s="27">
        <v>12295.0</v>
      </c>
      <c r="E774" s="27" t="s">
        <v>330</v>
      </c>
      <c r="F774" s="27">
        <v>1.0</v>
      </c>
      <c r="G774" s="27">
        <v>3.06</v>
      </c>
      <c r="H774" s="27">
        <v>0.95</v>
      </c>
      <c r="I774" s="27">
        <v>5.0</v>
      </c>
      <c r="J774" s="27">
        <v>5.0</v>
      </c>
      <c r="K774" s="27">
        <v>12.0</v>
      </c>
      <c r="L774" s="27">
        <v>4.4</v>
      </c>
      <c r="M774" s="27">
        <v>376.227</v>
      </c>
      <c r="N774" s="27">
        <v>1.05263157894736</v>
      </c>
      <c r="O774" s="27">
        <v>376.226999999999</v>
      </c>
      <c r="P774" s="96">
        <f t="shared" si="1"/>
        <v>380</v>
      </c>
      <c r="Q774" s="40">
        <f t="shared" si="2"/>
        <v>31.66666667</v>
      </c>
      <c r="R774" s="40">
        <f t="shared" si="3"/>
        <v>1.672</v>
      </c>
      <c r="S774" s="97">
        <v>0.0</v>
      </c>
      <c r="T774" s="98">
        <f t="shared" si="4"/>
        <v>1.672</v>
      </c>
      <c r="U774" s="98">
        <f t="shared" si="5"/>
        <v>0.1393333333</v>
      </c>
      <c r="V774" s="98">
        <f t="shared" si="6"/>
        <v>1.672</v>
      </c>
      <c r="W774" s="98">
        <f t="shared" si="7"/>
        <v>1.672</v>
      </c>
      <c r="Y774" s="27">
        <v>0.0</v>
      </c>
    </row>
    <row r="775" ht="15.75" customHeight="1">
      <c r="A775" s="27" t="s">
        <v>26</v>
      </c>
      <c r="B775" s="27" t="s">
        <v>22</v>
      </c>
      <c r="C775" s="27" t="s">
        <v>60</v>
      </c>
      <c r="D775" s="27">
        <v>1437.0</v>
      </c>
      <c r="E775" s="27" t="s">
        <v>331</v>
      </c>
      <c r="F775" s="27">
        <v>2.0</v>
      </c>
      <c r="G775" s="27">
        <v>3.06</v>
      </c>
      <c r="H775" s="27">
        <v>0.9</v>
      </c>
      <c r="I775" s="27">
        <v>10.0</v>
      </c>
      <c r="J775" s="27">
        <v>25.0</v>
      </c>
      <c r="K775" s="27">
        <v>12.0</v>
      </c>
      <c r="L775" s="27">
        <v>5.2</v>
      </c>
      <c r="M775" s="27">
        <v>43.9722</v>
      </c>
      <c r="N775" s="27">
        <v>1.33333333333333</v>
      </c>
      <c r="O775" s="27">
        <v>105.53328</v>
      </c>
      <c r="P775" s="96">
        <f t="shared" si="1"/>
        <v>110</v>
      </c>
      <c r="Q775" s="40">
        <f t="shared" si="2"/>
        <v>9.166666667</v>
      </c>
      <c r="R775" s="40">
        <f t="shared" si="3"/>
        <v>0.572</v>
      </c>
      <c r="S775" s="97">
        <v>0.0</v>
      </c>
      <c r="T775" s="98">
        <f t="shared" si="4"/>
        <v>0.572</v>
      </c>
      <c r="U775" s="98">
        <f t="shared" si="5"/>
        <v>0.04766666667</v>
      </c>
      <c r="V775" s="98">
        <f t="shared" si="6"/>
        <v>0.572</v>
      </c>
      <c r="W775" s="98">
        <f t="shared" si="7"/>
        <v>0.572</v>
      </c>
      <c r="Y775" s="27">
        <v>7.0</v>
      </c>
    </row>
    <row r="776" ht="15.75" customHeight="1">
      <c r="A776" s="27" t="s">
        <v>26</v>
      </c>
      <c r="B776" s="27" t="s">
        <v>22</v>
      </c>
      <c r="C776" s="27" t="s">
        <v>61</v>
      </c>
      <c r="D776" s="27">
        <v>207969.0</v>
      </c>
      <c r="E776" s="27" t="s">
        <v>332</v>
      </c>
      <c r="F776" s="27">
        <v>2.0</v>
      </c>
      <c r="G776" s="27">
        <v>3.06</v>
      </c>
      <c r="H776" s="27">
        <v>0.95</v>
      </c>
      <c r="I776" s="27">
        <v>1.0</v>
      </c>
      <c r="J776" s="27">
        <v>5.0</v>
      </c>
      <c r="K776" s="27">
        <v>12.0</v>
      </c>
      <c r="L776" s="27">
        <v>17.1</v>
      </c>
      <c r="M776" s="27">
        <v>6363.8514</v>
      </c>
      <c r="N776" s="27">
        <v>1.05263157894736</v>
      </c>
      <c r="O776" s="27">
        <v>12727.7028</v>
      </c>
      <c r="P776" s="96">
        <f t="shared" si="1"/>
        <v>12728</v>
      </c>
      <c r="Q776" s="40">
        <f t="shared" si="2"/>
        <v>1060.666667</v>
      </c>
      <c r="R776" s="40">
        <f t="shared" si="3"/>
        <v>217.6488</v>
      </c>
      <c r="S776" s="97">
        <v>0.0</v>
      </c>
      <c r="T776" s="98">
        <f t="shared" si="4"/>
        <v>217.6488</v>
      </c>
      <c r="U776" s="98">
        <f t="shared" si="5"/>
        <v>18.1374</v>
      </c>
      <c r="V776" s="98">
        <f t="shared" si="6"/>
        <v>217.6488</v>
      </c>
      <c r="W776" s="98">
        <f t="shared" si="7"/>
        <v>217.6488</v>
      </c>
      <c r="Y776" s="27">
        <v>0.0</v>
      </c>
    </row>
    <row r="777" ht="15.75" customHeight="1">
      <c r="A777" s="27" t="s">
        <v>26</v>
      </c>
      <c r="B777" s="27" t="s">
        <v>10</v>
      </c>
      <c r="C777" s="27" t="s">
        <v>62</v>
      </c>
      <c r="D777" s="27">
        <v>6763.0</v>
      </c>
      <c r="E777" s="27" t="s">
        <v>20</v>
      </c>
      <c r="F777" s="27">
        <v>2.0</v>
      </c>
      <c r="G777" s="27">
        <v>3.06</v>
      </c>
      <c r="H777" s="27">
        <v>0.9</v>
      </c>
      <c r="I777" s="27">
        <v>10.0</v>
      </c>
      <c r="J777" s="27">
        <v>25.0</v>
      </c>
      <c r="K777" s="27">
        <v>12.0</v>
      </c>
      <c r="L777" s="27">
        <v>3.0</v>
      </c>
      <c r="M777" s="27">
        <v>206.9478</v>
      </c>
      <c r="N777" s="27">
        <v>1.33333333333333</v>
      </c>
      <c r="O777" s="27">
        <v>496.67472</v>
      </c>
      <c r="P777" s="96">
        <f t="shared" si="1"/>
        <v>500</v>
      </c>
      <c r="Q777" s="40">
        <f t="shared" si="2"/>
        <v>41.66666667</v>
      </c>
      <c r="R777" s="40">
        <f t="shared" si="3"/>
        <v>1.5</v>
      </c>
      <c r="S777" s="97">
        <v>0.0</v>
      </c>
      <c r="T777" s="98">
        <f t="shared" si="4"/>
        <v>1.5</v>
      </c>
      <c r="U777" s="98">
        <f t="shared" si="5"/>
        <v>0.125</v>
      </c>
      <c r="V777" s="98">
        <f t="shared" si="6"/>
        <v>1.5</v>
      </c>
      <c r="W777" s="98">
        <f t="shared" si="7"/>
        <v>1.5</v>
      </c>
      <c r="Y777" s="27">
        <v>0.0</v>
      </c>
    </row>
    <row r="778" ht="15.75" customHeight="1">
      <c r="A778" s="27" t="s">
        <v>26</v>
      </c>
      <c r="B778" s="27" t="s">
        <v>10</v>
      </c>
      <c r="C778" s="27" t="s">
        <v>63</v>
      </c>
      <c r="D778" s="27">
        <v>4624.0</v>
      </c>
      <c r="E778" s="27" t="s">
        <v>333</v>
      </c>
      <c r="F778" s="27">
        <v>4.0</v>
      </c>
      <c r="G778" s="27">
        <v>3.06</v>
      </c>
      <c r="H778" s="27">
        <v>0.97</v>
      </c>
      <c r="I778" s="27">
        <v>10.0</v>
      </c>
      <c r="J778" s="27">
        <v>10.0</v>
      </c>
      <c r="K778" s="27">
        <v>12.0</v>
      </c>
      <c r="L778" s="27">
        <v>1.0</v>
      </c>
      <c r="M778" s="27">
        <v>141.4944</v>
      </c>
      <c r="N778" s="27">
        <v>1.11111111111111</v>
      </c>
      <c r="O778" s="27">
        <v>609.99808</v>
      </c>
      <c r="P778" s="96">
        <f t="shared" si="1"/>
        <v>610</v>
      </c>
      <c r="Q778" s="40">
        <f t="shared" si="2"/>
        <v>50.83333333</v>
      </c>
      <c r="R778" s="40">
        <f t="shared" si="3"/>
        <v>0.61</v>
      </c>
      <c r="S778" s="97">
        <v>0.0</v>
      </c>
      <c r="T778" s="98">
        <f t="shared" si="4"/>
        <v>0.61</v>
      </c>
      <c r="U778" s="98">
        <f t="shared" si="5"/>
        <v>0.05083333333</v>
      </c>
      <c r="V778" s="98">
        <f t="shared" si="6"/>
        <v>0.61</v>
      </c>
      <c r="W778" s="98">
        <f t="shared" si="7"/>
        <v>0.61</v>
      </c>
      <c r="Y778" s="27">
        <v>0.0</v>
      </c>
    </row>
    <row r="779" ht="15.75" customHeight="1">
      <c r="A779" s="27" t="s">
        <v>26</v>
      </c>
      <c r="B779" s="27" t="s">
        <v>10</v>
      </c>
      <c r="C779" s="27" t="s">
        <v>64</v>
      </c>
      <c r="D779" s="27">
        <v>4627.0</v>
      </c>
      <c r="E779" s="27" t="s">
        <v>15</v>
      </c>
      <c r="F779" s="27">
        <v>3.0</v>
      </c>
      <c r="G779" s="27">
        <v>3.06</v>
      </c>
      <c r="H779" s="27">
        <v>0.95</v>
      </c>
      <c r="I779" s="27">
        <v>4.0</v>
      </c>
      <c r="J779" s="27">
        <v>5.0</v>
      </c>
      <c r="K779" s="27">
        <v>12.0</v>
      </c>
      <c r="L779" s="27">
        <v>3.0</v>
      </c>
      <c r="M779" s="27">
        <v>141.5862</v>
      </c>
      <c r="N779" s="27">
        <v>1.05263157894736</v>
      </c>
      <c r="O779" s="27">
        <v>424.7586</v>
      </c>
      <c r="P779" s="96">
        <f t="shared" si="1"/>
        <v>428</v>
      </c>
      <c r="Q779" s="40">
        <f t="shared" si="2"/>
        <v>35.66666667</v>
      </c>
      <c r="R779" s="40">
        <f t="shared" si="3"/>
        <v>1.284</v>
      </c>
      <c r="S779" s="97">
        <v>0.0</v>
      </c>
      <c r="T779" s="98">
        <f t="shared" si="4"/>
        <v>1.284</v>
      </c>
      <c r="U779" s="98">
        <f t="shared" si="5"/>
        <v>0.107</v>
      </c>
      <c r="V779" s="98">
        <f t="shared" si="6"/>
        <v>1.284</v>
      </c>
      <c r="W779" s="98">
        <f t="shared" si="7"/>
        <v>1.284</v>
      </c>
      <c r="Y779" s="27">
        <v>0.0</v>
      </c>
    </row>
    <row r="780" ht="15.75" customHeight="1">
      <c r="A780" s="27" t="s">
        <v>26</v>
      </c>
      <c r="B780" s="27" t="s">
        <v>10</v>
      </c>
      <c r="C780" s="27" t="s">
        <v>65</v>
      </c>
      <c r="D780" s="27">
        <v>3526.0</v>
      </c>
      <c r="E780" s="27" t="s">
        <v>334</v>
      </c>
      <c r="F780" s="27">
        <v>1.0</v>
      </c>
      <c r="G780" s="27">
        <v>3.06</v>
      </c>
      <c r="H780" s="27">
        <v>0.9</v>
      </c>
      <c r="I780" s="27">
        <v>10.0</v>
      </c>
      <c r="J780" s="27">
        <v>10.0</v>
      </c>
      <c r="K780" s="27">
        <v>12.0</v>
      </c>
      <c r="L780" s="27">
        <v>3.6</v>
      </c>
      <c r="M780" s="27">
        <v>107.8956</v>
      </c>
      <c r="N780" s="27">
        <v>1.11111111111111</v>
      </c>
      <c r="O780" s="27">
        <v>107.8956</v>
      </c>
      <c r="P780" s="96">
        <f t="shared" si="1"/>
        <v>110</v>
      </c>
      <c r="Q780" s="40">
        <f t="shared" si="2"/>
        <v>9.166666667</v>
      </c>
      <c r="R780" s="40">
        <f t="shared" si="3"/>
        <v>0.396</v>
      </c>
      <c r="S780" s="97">
        <v>0.0</v>
      </c>
      <c r="T780" s="98">
        <f t="shared" si="4"/>
        <v>0.396</v>
      </c>
      <c r="U780" s="98">
        <f t="shared" si="5"/>
        <v>0.033</v>
      </c>
      <c r="V780" s="98">
        <f t="shared" si="6"/>
        <v>0.396</v>
      </c>
      <c r="W780" s="98">
        <f t="shared" si="7"/>
        <v>0.396</v>
      </c>
      <c r="Y780" s="27">
        <v>3.0</v>
      </c>
    </row>
    <row r="781" ht="15.75" customHeight="1">
      <c r="A781" s="27" t="s">
        <v>26</v>
      </c>
      <c r="B781" s="27" t="s">
        <v>10</v>
      </c>
      <c r="C781" s="27" t="s">
        <v>66</v>
      </c>
      <c r="D781" s="27">
        <v>3565.0</v>
      </c>
      <c r="E781" s="27" t="s">
        <v>11</v>
      </c>
      <c r="F781" s="27">
        <v>1.0</v>
      </c>
      <c r="G781" s="27">
        <v>3.08</v>
      </c>
      <c r="H781" s="27">
        <v>0.9</v>
      </c>
      <c r="I781" s="27">
        <v>10.0</v>
      </c>
      <c r="J781" s="27">
        <v>10.0</v>
      </c>
      <c r="K781" s="27">
        <v>12.0</v>
      </c>
      <c r="L781" s="27">
        <v>4.4</v>
      </c>
      <c r="M781" s="27">
        <v>109.802</v>
      </c>
      <c r="N781" s="27">
        <v>1.11111111111111</v>
      </c>
      <c r="O781" s="27">
        <v>109.802</v>
      </c>
      <c r="P781" s="96">
        <f t="shared" si="1"/>
        <v>110</v>
      </c>
      <c r="Q781" s="40">
        <f t="shared" si="2"/>
        <v>9.166666667</v>
      </c>
      <c r="R781" s="40">
        <f t="shared" si="3"/>
        <v>0.484</v>
      </c>
      <c r="S781" s="97">
        <v>0.0</v>
      </c>
      <c r="T781" s="98">
        <f t="shared" si="4"/>
        <v>0.484</v>
      </c>
      <c r="U781" s="98">
        <f t="shared" si="5"/>
        <v>0.04033333333</v>
      </c>
      <c r="V781" s="98">
        <f t="shared" si="6"/>
        <v>0.484</v>
      </c>
      <c r="W781" s="98">
        <f t="shared" si="7"/>
        <v>0.484</v>
      </c>
      <c r="Y781" s="27">
        <v>0.0</v>
      </c>
    </row>
    <row r="782" ht="15.75" customHeight="1">
      <c r="A782" s="27" t="s">
        <v>26</v>
      </c>
      <c r="B782" s="27" t="s">
        <v>10</v>
      </c>
      <c r="C782" s="27" t="s">
        <v>67</v>
      </c>
      <c r="D782" s="27">
        <v>3617.0</v>
      </c>
      <c r="E782" s="27" t="s">
        <v>21</v>
      </c>
      <c r="F782" s="27">
        <v>2.0</v>
      </c>
      <c r="G782" s="27">
        <v>1.26</v>
      </c>
      <c r="H782" s="27">
        <v>0.9</v>
      </c>
      <c r="I782" s="27">
        <v>1.0</v>
      </c>
      <c r="J782" s="27">
        <v>5.0</v>
      </c>
      <c r="K782" s="27">
        <v>12.0</v>
      </c>
      <c r="L782" s="27">
        <v>15.0</v>
      </c>
      <c r="M782" s="27">
        <v>45.5742</v>
      </c>
      <c r="N782" s="27">
        <v>1.05263157894736</v>
      </c>
      <c r="O782" s="27">
        <v>86.3511157894736</v>
      </c>
      <c r="P782" s="96">
        <f t="shared" si="1"/>
        <v>87</v>
      </c>
      <c r="Q782" s="40">
        <f t="shared" si="2"/>
        <v>7.25</v>
      </c>
      <c r="R782" s="40">
        <f t="shared" si="3"/>
        <v>1.305</v>
      </c>
      <c r="S782" s="97">
        <v>0.0</v>
      </c>
      <c r="T782" s="98">
        <f t="shared" si="4"/>
        <v>1.305</v>
      </c>
      <c r="U782" s="98">
        <f t="shared" si="5"/>
        <v>0.10875</v>
      </c>
      <c r="V782" s="98">
        <f t="shared" si="6"/>
        <v>1.305</v>
      </c>
      <c r="W782" s="98">
        <f t="shared" si="7"/>
        <v>1.305</v>
      </c>
      <c r="Y782" s="27">
        <v>0.0</v>
      </c>
    </row>
    <row r="783" ht="15.75" customHeight="1">
      <c r="A783" s="27" t="s">
        <v>26</v>
      </c>
      <c r="B783" s="27" t="s">
        <v>10</v>
      </c>
      <c r="C783" s="27" t="s">
        <v>68</v>
      </c>
      <c r="D783" s="27">
        <v>2009.0</v>
      </c>
      <c r="E783" s="27" t="s">
        <v>12</v>
      </c>
      <c r="F783" s="27">
        <v>1.0</v>
      </c>
      <c r="G783" s="27">
        <v>3.08</v>
      </c>
      <c r="H783" s="27">
        <v>1.0</v>
      </c>
      <c r="I783" s="27">
        <v>20.0</v>
      </c>
      <c r="J783" s="27">
        <v>50.0</v>
      </c>
      <c r="K783" s="27">
        <v>12.0</v>
      </c>
      <c r="L783" s="27">
        <v>1.2</v>
      </c>
      <c r="M783" s="27">
        <v>61.8772</v>
      </c>
      <c r="N783" s="27">
        <v>2.0</v>
      </c>
      <c r="O783" s="27">
        <v>123.7544</v>
      </c>
      <c r="P783" s="96">
        <f t="shared" si="1"/>
        <v>140</v>
      </c>
      <c r="Q783" s="40">
        <f t="shared" si="2"/>
        <v>11.66666667</v>
      </c>
      <c r="R783" s="40">
        <f t="shared" si="3"/>
        <v>0.168</v>
      </c>
      <c r="S783" s="97">
        <v>0.0</v>
      </c>
      <c r="T783" s="98">
        <f t="shared" si="4"/>
        <v>0.168</v>
      </c>
      <c r="U783" s="98">
        <f t="shared" si="5"/>
        <v>0.014</v>
      </c>
      <c r="V783" s="98">
        <f t="shared" si="6"/>
        <v>0.168</v>
      </c>
      <c r="W783" s="98">
        <f t="shared" si="7"/>
        <v>0.168</v>
      </c>
      <c r="Y783" s="27">
        <v>0.7</v>
      </c>
    </row>
    <row r="784" ht="15.75" customHeight="1">
      <c r="A784" s="27" t="s">
        <v>26</v>
      </c>
      <c r="B784" s="27" t="s">
        <v>10</v>
      </c>
      <c r="C784" s="27" t="s">
        <v>69</v>
      </c>
      <c r="D784" s="27">
        <v>4313.0</v>
      </c>
      <c r="E784" s="27" t="s">
        <v>14</v>
      </c>
      <c r="F784" s="27">
        <v>3.0</v>
      </c>
      <c r="G784" s="27">
        <v>3.06</v>
      </c>
      <c r="H784" s="27">
        <v>0.95</v>
      </c>
      <c r="I784" s="27">
        <v>10.0</v>
      </c>
      <c r="J784" s="27">
        <v>10.0</v>
      </c>
      <c r="K784" s="27">
        <v>12.0</v>
      </c>
      <c r="L784" s="27">
        <v>7.8</v>
      </c>
      <c r="M784" s="27">
        <v>131.9778</v>
      </c>
      <c r="N784" s="27">
        <v>1.11111111111111</v>
      </c>
      <c r="O784" s="27">
        <v>417.929699999999</v>
      </c>
      <c r="P784" s="96">
        <f t="shared" si="1"/>
        <v>420</v>
      </c>
      <c r="Q784" s="40">
        <f t="shared" si="2"/>
        <v>35</v>
      </c>
      <c r="R784" s="40">
        <f t="shared" si="3"/>
        <v>3.276</v>
      </c>
      <c r="S784" s="97">
        <v>0.0</v>
      </c>
      <c r="T784" s="98">
        <f t="shared" si="4"/>
        <v>3.276</v>
      </c>
      <c r="U784" s="98">
        <f t="shared" si="5"/>
        <v>0.273</v>
      </c>
      <c r="V784" s="98">
        <f t="shared" si="6"/>
        <v>3.276</v>
      </c>
      <c r="W784" s="98">
        <f t="shared" si="7"/>
        <v>3.276</v>
      </c>
      <c r="Y784" s="27">
        <v>0.0</v>
      </c>
    </row>
    <row r="785" ht="15.75" customHeight="1">
      <c r="A785" s="27" t="s">
        <v>26</v>
      </c>
      <c r="B785" s="27" t="s">
        <v>10</v>
      </c>
      <c r="C785" s="27" t="s">
        <v>70</v>
      </c>
      <c r="D785" s="27">
        <v>4657.0</v>
      </c>
      <c r="E785" s="27" t="s">
        <v>330</v>
      </c>
      <c r="F785" s="27">
        <v>1.0</v>
      </c>
      <c r="G785" s="27">
        <v>3.06</v>
      </c>
      <c r="H785" s="27">
        <v>0.95</v>
      </c>
      <c r="I785" s="27">
        <v>5.0</v>
      </c>
      <c r="J785" s="27">
        <v>5.0</v>
      </c>
      <c r="K785" s="27">
        <v>12.0</v>
      </c>
      <c r="L785" s="27">
        <v>4.4</v>
      </c>
      <c r="M785" s="27">
        <v>142.5042</v>
      </c>
      <c r="N785" s="27">
        <v>1.05263157894736</v>
      </c>
      <c r="O785" s="27">
        <v>142.504199999999</v>
      </c>
      <c r="P785" s="96">
        <f t="shared" si="1"/>
        <v>145</v>
      </c>
      <c r="Q785" s="40">
        <f t="shared" si="2"/>
        <v>12.08333333</v>
      </c>
      <c r="R785" s="40">
        <f t="shared" si="3"/>
        <v>0.638</v>
      </c>
      <c r="S785" s="97">
        <v>0.0</v>
      </c>
      <c r="T785" s="98">
        <f t="shared" si="4"/>
        <v>0.638</v>
      </c>
      <c r="U785" s="98">
        <f t="shared" si="5"/>
        <v>0.05316666667</v>
      </c>
      <c r="V785" s="98">
        <f t="shared" si="6"/>
        <v>0.638</v>
      </c>
      <c r="W785" s="98">
        <f t="shared" si="7"/>
        <v>0.638</v>
      </c>
      <c r="Y785" s="27">
        <v>0.0</v>
      </c>
    </row>
    <row r="786" ht="15.75" customHeight="1">
      <c r="A786" s="27" t="s">
        <v>26</v>
      </c>
      <c r="B786" s="27" t="s">
        <v>10</v>
      </c>
      <c r="C786" s="27" t="s">
        <v>71</v>
      </c>
      <c r="D786" s="27">
        <v>17254.0</v>
      </c>
      <c r="E786" s="27" t="s">
        <v>331</v>
      </c>
      <c r="F786" s="27">
        <v>2.0</v>
      </c>
      <c r="G786" s="27">
        <v>3.06</v>
      </c>
      <c r="H786" s="27">
        <v>0.9</v>
      </c>
      <c r="I786" s="27">
        <v>10.0</v>
      </c>
      <c r="J786" s="27">
        <v>25.0</v>
      </c>
      <c r="K786" s="27">
        <v>12.0</v>
      </c>
      <c r="L786" s="27">
        <v>5.2</v>
      </c>
      <c r="M786" s="27">
        <v>527.9724</v>
      </c>
      <c r="N786" s="27">
        <v>1.33333333333333</v>
      </c>
      <c r="O786" s="27">
        <v>1267.13376</v>
      </c>
      <c r="P786" s="96">
        <f t="shared" si="1"/>
        <v>1270</v>
      </c>
      <c r="Q786" s="40">
        <f t="shared" si="2"/>
        <v>105.8333333</v>
      </c>
      <c r="R786" s="40">
        <f t="shared" si="3"/>
        <v>6.604</v>
      </c>
      <c r="S786" s="97">
        <v>0.0</v>
      </c>
      <c r="T786" s="98">
        <f t="shared" si="4"/>
        <v>6.604</v>
      </c>
      <c r="U786" s="98">
        <f t="shared" si="5"/>
        <v>0.5503333333</v>
      </c>
      <c r="V786" s="98">
        <f t="shared" si="6"/>
        <v>6.604</v>
      </c>
      <c r="W786" s="98">
        <f t="shared" si="7"/>
        <v>6.604</v>
      </c>
      <c r="Y786" s="27">
        <v>7.0</v>
      </c>
    </row>
    <row r="787" ht="15.75" customHeight="1">
      <c r="A787" s="27" t="s">
        <v>26</v>
      </c>
      <c r="B787" s="27" t="s">
        <v>10</v>
      </c>
      <c r="C787" s="27" t="s">
        <v>72</v>
      </c>
      <c r="D787" s="27">
        <v>7575.0</v>
      </c>
      <c r="E787" s="27" t="s">
        <v>332</v>
      </c>
      <c r="F787" s="27">
        <v>2.0</v>
      </c>
      <c r="G787" s="27">
        <v>3.06</v>
      </c>
      <c r="H787" s="27">
        <v>0.95</v>
      </c>
      <c r="I787" s="27">
        <v>1.0</v>
      </c>
      <c r="J787" s="27">
        <v>5.0</v>
      </c>
      <c r="K787" s="27">
        <v>12.0</v>
      </c>
      <c r="L787" s="27">
        <v>17.1</v>
      </c>
      <c r="M787" s="27">
        <v>231.795</v>
      </c>
      <c r="N787" s="27">
        <v>1.05263157894736</v>
      </c>
      <c r="O787" s="27">
        <v>463.589999999999</v>
      </c>
      <c r="P787" s="96">
        <f t="shared" si="1"/>
        <v>464</v>
      </c>
      <c r="Q787" s="40">
        <f t="shared" si="2"/>
        <v>38.66666667</v>
      </c>
      <c r="R787" s="40">
        <f t="shared" si="3"/>
        <v>7.9344</v>
      </c>
      <c r="S787" s="97">
        <v>0.0</v>
      </c>
      <c r="T787" s="98">
        <f t="shared" si="4"/>
        <v>7.9344</v>
      </c>
      <c r="U787" s="98">
        <f t="shared" si="5"/>
        <v>0.6612</v>
      </c>
      <c r="V787" s="98">
        <f t="shared" si="6"/>
        <v>7.9344</v>
      </c>
      <c r="W787" s="98">
        <f t="shared" si="7"/>
        <v>7.9344</v>
      </c>
      <c r="Y787" s="27">
        <v>0.0</v>
      </c>
    </row>
    <row r="788" ht="15.75" customHeight="1">
      <c r="A788" s="27" t="s">
        <v>26</v>
      </c>
      <c r="B788" s="27" t="s">
        <v>10</v>
      </c>
      <c r="C788" s="27" t="s">
        <v>73</v>
      </c>
      <c r="D788" s="27">
        <v>5104.0</v>
      </c>
      <c r="E788" s="27" t="s">
        <v>20</v>
      </c>
      <c r="F788" s="27">
        <v>2.0</v>
      </c>
      <c r="G788" s="27">
        <v>3.06</v>
      </c>
      <c r="H788" s="27">
        <v>0.9</v>
      </c>
      <c r="I788" s="27">
        <v>10.0</v>
      </c>
      <c r="J788" s="27">
        <v>25.0</v>
      </c>
      <c r="K788" s="27">
        <v>12.0</v>
      </c>
      <c r="L788" s="27">
        <v>3.0</v>
      </c>
      <c r="M788" s="27">
        <v>156.1824</v>
      </c>
      <c r="N788" s="27">
        <v>1.33333333333333</v>
      </c>
      <c r="O788" s="27">
        <v>374.83776</v>
      </c>
      <c r="P788" s="96">
        <f t="shared" si="1"/>
        <v>380</v>
      </c>
      <c r="Q788" s="40">
        <f t="shared" si="2"/>
        <v>31.66666667</v>
      </c>
      <c r="R788" s="40">
        <f t="shared" si="3"/>
        <v>1.14</v>
      </c>
      <c r="S788" s="97">
        <v>0.0</v>
      </c>
      <c r="T788" s="98">
        <f t="shared" si="4"/>
        <v>1.14</v>
      </c>
      <c r="U788" s="98">
        <f t="shared" si="5"/>
        <v>0.095</v>
      </c>
      <c r="V788" s="98">
        <f t="shared" si="6"/>
        <v>1.14</v>
      </c>
      <c r="W788" s="98">
        <f t="shared" si="7"/>
        <v>1.14</v>
      </c>
      <c r="Y788" s="27">
        <v>0.0</v>
      </c>
    </row>
    <row r="789" ht="15.75" customHeight="1">
      <c r="A789" s="27" t="s">
        <v>26</v>
      </c>
      <c r="B789" s="27" t="s">
        <v>10</v>
      </c>
      <c r="C789" s="27" t="s">
        <v>74</v>
      </c>
      <c r="D789" s="27">
        <v>17991.0</v>
      </c>
      <c r="E789" s="27" t="s">
        <v>333</v>
      </c>
      <c r="F789" s="27">
        <v>4.0</v>
      </c>
      <c r="G789" s="27">
        <v>3.06</v>
      </c>
      <c r="H789" s="27">
        <v>0.97</v>
      </c>
      <c r="I789" s="27">
        <v>10.0</v>
      </c>
      <c r="J789" s="27">
        <v>10.0</v>
      </c>
      <c r="K789" s="27">
        <v>12.0</v>
      </c>
      <c r="L789" s="27">
        <v>1.0</v>
      </c>
      <c r="M789" s="27">
        <v>550.5246</v>
      </c>
      <c r="N789" s="27">
        <v>1.11111111111111</v>
      </c>
      <c r="O789" s="27">
        <v>2373.37272</v>
      </c>
      <c r="P789" s="96">
        <f t="shared" si="1"/>
        <v>2380</v>
      </c>
      <c r="Q789" s="40">
        <f t="shared" si="2"/>
        <v>198.3333333</v>
      </c>
      <c r="R789" s="40">
        <f t="shared" si="3"/>
        <v>2.38</v>
      </c>
      <c r="S789" s="97">
        <v>0.0</v>
      </c>
      <c r="T789" s="98">
        <f t="shared" si="4"/>
        <v>2.38</v>
      </c>
      <c r="U789" s="98">
        <f t="shared" si="5"/>
        <v>0.1983333333</v>
      </c>
      <c r="V789" s="98">
        <f t="shared" si="6"/>
        <v>2.38</v>
      </c>
      <c r="W789" s="98">
        <f t="shared" si="7"/>
        <v>2.38</v>
      </c>
      <c r="Y789" s="27">
        <v>0.0</v>
      </c>
    </row>
    <row r="790" ht="15.75" customHeight="1">
      <c r="A790" s="27" t="s">
        <v>26</v>
      </c>
      <c r="B790" s="27" t="s">
        <v>10</v>
      </c>
      <c r="C790" s="27" t="s">
        <v>75</v>
      </c>
      <c r="D790" s="27">
        <v>5760.0</v>
      </c>
      <c r="E790" s="27" t="s">
        <v>15</v>
      </c>
      <c r="F790" s="27">
        <v>3.0</v>
      </c>
      <c r="G790" s="27">
        <v>3.06</v>
      </c>
      <c r="H790" s="27">
        <v>0.95</v>
      </c>
      <c r="I790" s="27">
        <v>4.0</v>
      </c>
      <c r="J790" s="27">
        <v>5.0</v>
      </c>
      <c r="K790" s="27">
        <v>12.0</v>
      </c>
      <c r="L790" s="27">
        <v>3.0</v>
      </c>
      <c r="M790" s="27">
        <v>176.255999999999</v>
      </c>
      <c r="N790" s="27">
        <v>1.05263157894736</v>
      </c>
      <c r="O790" s="27">
        <v>528.767999999999</v>
      </c>
      <c r="P790" s="96">
        <f t="shared" si="1"/>
        <v>532</v>
      </c>
      <c r="Q790" s="40">
        <f t="shared" si="2"/>
        <v>44.33333333</v>
      </c>
      <c r="R790" s="40">
        <f t="shared" si="3"/>
        <v>1.596</v>
      </c>
      <c r="S790" s="97">
        <v>0.0</v>
      </c>
      <c r="T790" s="98">
        <f t="shared" si="4"/>
        <v>1.596</v>
      </c>
      <c r="U790" s="98">
        <f t="shared" si="5"/>
        <v>0.133</v>
      </c>
      <c r="V790" s="98">
        <f t="shared" si="6"/>
        <v>1.596</v>
      </c>
      <c r="W790" s="98">
        <f t="shared" si="7"/>
        <v>1.596</v>
      </c>
      <c r="Y790" s="27">
        <v>0.0</v>
      </c>
    </row>
    <row r="791" ht="15.75" customHeight="1">
      <c r="A791" s="27" t="s">
        <v>26</v>
      </c>
      <c r="B791" s="27" t="s">
        <v>10</v>
      </c>
      <c r="C791" s="27" t="s">
        <v>76</v>
      </c>
      <c r="D791" s="27">
        <v>3134.0</v>
      </c>
      <c r="E791" s="27" t="s">
        <v>334</v>
      </c>
      <c r="F791" s="27">
        <v>1.0</v>
      </c>
      <c r="G791" s="27">
        <v>3.06</v>
      </c>
      <c r="H791" s="27">
        <v>0.9</v>
      </c>
      <c r="I791" s="27">
        <v>10.0</v>
      </c>
      <c r="J791" s="27">
        <v>10.0</v>
      </c>
      <c r="K791" s="27">
        <v>12.0</v>
      </c>
      <c r="L791" s="27">
        <v>3.6</v>
      </c>
      <c r="M791" s="27">
        <v>95.9004</v>
      </c>
      <c r="N791" s="27">
        <v>1.11111111111111</v>
      </c>
      <c r="O791" s="27">
        <v>95.9004</v>
      </c>
      <c r="P791" s="96">
        <f t="shared" si="1"/>
        <v>100</v>
      </c>
      <c r="Q791" s="40">
        <f t="shared" si="2"/>
        <v>8.333333333</v>
      </c>
      <c r="R791" s="40">
        <f t="shared" si="3"/>
        <v>0.36</v>
      </c>
      <c r="S791" s="97">
        <v>0.0</v>
      </c>
      <c r="T791" s="98">
        <f t="shared" si="4"/>
        <v>0.36</v>
      </c>
      <c r="U791" s="98">
        <f t="shared" si="5"/>
        <v>0.03</v>
      </c>
      <c r="V791" s="98">
        <f t="shared" si="6"/>
        <v>0.36</v>
      </c>
      <c r="W791" s="98">
        <f t="shared" si="7"/>
        <v>0.36</v>
      </c>
      <c r="Y791" s="27">
        <v>3.0</v>
      </c>
    </row>
    <row r="792" ht="15.75" customHeight="1">
      <c r="A792" s="27" t="s">
        <v>26</v>
      </c>
      <c r="B792" s="27" t="s">
        <v>10</v>
      </c>
      <c r="C792" s="27" t="s">
        <v>77</v>
      </c>
      <c r="D792" s="27">
        <v>7437.0</v>
      </c>
      <c r="E792" s="27" t="s">
        <v>11</v>
      </c>
      <c r="F792" s="27">
        <v>1.0</v>
      </c>
      <c r="G792" s="27">
        <v>3.08</v>
      </c>
      <c r="H792" s="27">
        <v>0.9</v>
      </c>
      <c r="I792" s="27">
        <v>10.0</v>
      </c>
      <c r="J792" s="27">
        <v>10.0</v>
      </c>
      <c r="K792" s="27">
        <v>12.0</v>
      </c>
      <c r="L792" s="27">
        <v>4.4</v>
      </c>
      <c r="M792" s="27">
        <v>229.0596</v>
      </c>
      <c r="N792" s="27">
        <v>1.11111111111111</v>
      </c>
      <c r="O792" s="27">
        <v>229.0596</v>
      </c>
      <c r="P792" s="96">
        <f t="shared" si="1"/>
        <v>230</v>
      </c>
      <c r="Q792" s="40">
        <f t="shared" si="2"/>
        <v>19.16666667</v>
      </c>
      <c r="R792" s="40">
        <f t="shared" si="3"/>
        <v>1.012</v>
      </c>
      <c r="S792" s="97">
        <v>0.0</v>
      </c>
      <c r="T792" s="98">
        <f t="shared" si="4"/>
        <v>1.012</v>
      </c>
      <c r="U792" s="98">
        <f t="shared" si="5"/>
        <v>0.08433333333</v>
      </c>
      <c r="V792" s="98">
        <f t="shared" si="6"/>
        <v>1.012</v>
      </c>
      <c r="W792" s="98">
        <f t="shared" si="7"/>
        <v>1.012</v>
      </c>
      <c r="Y792" s="27">
        <v>0.0</v>
      </c>
    </row>
    <row r="793" ht="15.75" customHeight="1">
      <c r="A793" s="27" t="s">
        <v>26</v>
      </c>
      <c r="B793" s="27" t="s">
        <v>10</v>
      </c>
      <c r="C793" s="27" t="s">
        <v>78</v>
      </c>
      <c r="D793" s="27">
        <v>5013.0</v>
      </c>
      <c r="E793" s="27" t="s">
        <v>21</v>
      </c>
      <c r="F793" s="27">
        <v>2.0</v>
      </c>
      <c r="G793" s="27">
        <v>1.26</v>
      </c>
      <c r="H793" s="27">
        <v>0.9</v>
      </c>
      <c r="I793" s="27">
        <v>1.0</v>
      </c>
      <c r="J793" s="27">
        <v>5.0</v>
      </c>
      <c r="K793" s="27">
        <v>12.0</v>
      </c>
      <c r="L793" s="27">
        <v>15.0</v>
      </c>
      <c r="M793" s="27">
        <v>63.1638</v>
      </c>
      <c r="N793" s="27">
        <v>1.05263157894736</v>
      </c>
      <c r="O793" s="27">
        <v>119.678778947368</v>
      </c>
      <c r="P793" s="96">
        <f t="shared" si="1"/>
        <v>120</v>
      </c>
      <c r="Q793" s="40">
        <f t="shared" si="2"/>
        <v>10</v>
      </c>
      <c r="R793" s="40">
        <f t="shared" si="3"/>
        <v>1.8</v>
      </c>
      <c r="S793" s="97">
        <v>0.0</v>
      </c>
      <c r="T793" s="98">
        <f t="shared" si="4"/>
        <v>1.8</v>
      </c>
      <c r="U793" s="98">
        <f t="shared" si="5"/>
        <v>0.15</v>
      </c>
      <c r="V793" s="98">
        <f t="shared" si="6"/>
        <v>1.8</v>
      </c>
      <c r="W793" s="98">
        <f t="shared" si="7"/>
        <v>1.8</v>
      </c>
      <c r="Y793" s="27">
        <v>0.0</v>
      </c>
    </row>
    <row r="794" ht="15.75" customHeight="1">
      <c r="A794" s="27" t="s">
        <v>26</v>
      </c>
      <c r="B794" s="27" t="s">
        <v>10</v>
      </c>
      <c r="C794" s="27" t="s">
        <v>79</v>
      </c>
      <c r="D794" s="27">
        <v>7192.0</v>
      </c>
      <c r="E794" s="27" t="s">
        <v>12</v>
      </c>
      <c r="F794" s="27">
        <v>1.0</v>
      </c>
      <c r="G794" s="27">
        <v>3.08</v>
      </c>
      <c r="H794" s="27">
        <v>1.0</v>
      </c>
      <c r="I794" s="27">
        <v>20.0</v>
      </c>
      <c r="J794" s="27">
        <v>50.0</v>
      </c>
      <c r="K794" s="27">
        <v>12.0</v>
      </c>
      <c r="L794" s="27">
        <v>1.2</v>
      </c>
      <c r="M794" s="27">
        <v>221.5136</v>
      </c>
      <c r="N794" s="27">
        <v>2.0</v>
      </c>
      <c r="O794" s="27">
        <v>443.0272</v>
      </c>
      <c r="P794" s="96">
        <f t="shared" si="1"/>
        <v>460</v>
      </c>
      <c r="Q794" s="40">
        <f t="shared" si="2"/>
        <v>38.33333333</v>
      </c>
      <c r="R794" s="40">
        <f t="shared" si="3"/>
        <v>0.552</v>
      </c>
      <c r="S794" s="97">
        <v>0.0</v>
      </c>
      <c r="T794" s="98">
        <f t="shared" si="4"/>
        <v>0.552</v>
      </c>
      <c r="U794" s="98">
        <f t="shared" si="5"/>
        <v>0.046</v>
      </c>
      <c r="V794" s="98">
        <f t="shared" si="6"/>
        <v>0.552</v>
      </c>
      <c r="W794" s="98">
        <f t="shared" si="7"/>
        <v>0.552</v>
      </c>
      <c r="Y794" s="27">
        <v>0.7</v>
      </c>
    </row>
    <row r="795" ht="15.75" customHeight="1">
      <c r="A795" s="27" t="s">
        <v>26</v>
      </c>
      <c r="B795" s="27" t="s">
        <v>10</v>
      </c>
      <c r="C795" s="27" t="s">
        <v>80</v>
      </c>
      <c r="D795" s="27">
        <v>4393.0</v>
      </c>
      <c r="E795" s="27" t="s">
        <v>14</v>
      </c>
      <c r="F795" s="27">
        <v>3.0</v>
      </c>
      <c r="G795" s="27">
        <v>3.06</v>
      </c>
      <c r="H795" s="27">
        <v>0.95</v>
      </c>
      <c r="I795" s="27">
        <v>10.0</v>
      </c>
      <c r="J795" s="27">
        <v>10.0</v>
      </c>
      <c r="K795" s="27">
        <v>12.0</v>
      </c>
      <c r="L795" s="27">
        <v>7.8</v>
      </c>
      <c r="M795" s="27">
        <v>134.4258</v>
      </c>
      <c r="N795" s="27">
        <v>1.11111111111111</v>
      </c>
      <c r="O795" s="27">
        <v>425.6817</v>
      </c>
      <c r="P795" s="96">
        <f t="shared" si="1"/>
        <v>430</v>
      </c>
      <c r="Q795" s="40">
        <f t="shared" si="2"/>
        <v>35.83333333</v>
      </c>
      <c r="R795" s="40">
        <f t="shared" si="3"/>
        <v>3.354</v>
      </c>
      <c r="S795" s="97">
        <v>0.0</v>
      </c>
      <c r="T795" s="98">
        <f t="shared" si="4"/>
        <v>3.354</v>
      </c>
      <c r="U795" s="98">
        <f t="shared" si="5"/>
        <v>0.2795</v>
      </c>
      <c r="V795" s="98">
        <f t="shared" si="6"/>
        <v>3.354</v>
      </c>
      <c r="W795" s="98">
        <f t="shared" si="7"/>
        <v>3.354</v>
      </c>
      <c r="Y795" s="27">
        <v>0.0</v>
      </c>
    </row>
    <row r="796" ht="15.75" customHeight="1">
      <c r="A796" s="27" t="s">
        <v>26</v>
      </c>
      <c r="B796" s="27" t="s">
        <v>10</v>
      </c>
      <c r="C796" s="27" t="s">
        <v>81</v>
      </c>
      <c r="D796" s="27">
        <v>2565.0</v>
      </c>
      <c r="E796" s="27" t="s">
        <v>330</v>
      </c>
      <c r="F796" s="27">
        <v>1.0</v>
      </c>
      <c r="G796" s="27">
        <v>3.06</v>
      </c>
      <c r="H796" s="27">
        <v>0.95</v>
      </c>
      <c r="I796" s="27">
        <v>5.0</v>
      </c>
      <c r="J796" s="27">
        <v>5.0</v>
      </c>
      <c r="K796" s="27">
        <v>12.0</v>
      </c>
      <c r="L796" s="27">
        <v>4.4</v>
      </c>
      <c r="M796" s="27">
        <v>78.489</v>
      </c>
      <c r="N796" s="27">
        <v>1.05263157894736</v>
      </c>
      <c r="O796" s="27">
        <v>78.4889999999999</v>
      </c>
      <c r="P796" s="96">
        <f t="shared" si="1"/>
        <v>80</v>
      </c>
      <c r="Q796" s="40">
        <f t="shared" si="2"/>
        <v>6.666666667</v>
      </c>
      <c r="R796" s="40">
        <f t="shared" si="3"/>
        <v>0.352</v>
      </c>
      <c r="S796" s="97">
        <v>0.0</v>
      </c>
      <c r="T796" s="98">
        <f t="shared" si="4"/>
        <v>0.352</v>
      </c>
      <c r="U796" s="98">
        <f t="shared" si="5"/>
        <v>0.02933333333</v>
      </c>
      <c r="V796" s="98">
        <f t="shared" si="6"/>
        <v>0.352</v>
      </c>
      <c r="W796" s="98">
        <f t="shared" si="7"/>
        <v>0.352</v>
      </c>
      <c r="Y796" s="27">
        <v>0.0</v>
      </c>
    </row>
    <row r="797" ht="15.75" customHeight="1">
      <c r="A797" s="27" t="s">
        <v>26</v>
      </c>
      <c r="B797" s="27" t="s">
        <v>10</v>
      </c>
      <c r="C797" s="27" t="s">
        <v>82</v>
      </c>
      <c r="D797" s="27">
        <v>2646.0</v>
      </c>
      <c r="E797" s="27" t="s">
        <v>331</v>
      </c>
      <c r="F797" s="27">
        <v>2.0</v>
      </c>
      <c r="G797" s="27">
        <v>3.06</v>
      </c>
      <c r="H797" s="27">
        <v>0.9</v>
      </c>
      <c r="I797" s="27">
        <v>10.0</v>
      </c>
      <c r="J797" s="27">
        <v>25.0</v>
      </c>
      <c r="K797" s="27">
        <v>12.0</v>
      </c>
      <c r="L797" s="27">
        <v>5.2</v>
      </c>
      <c r="M797" s="27">
        <v>80.9676</v>
      </c>
      <c r="N797" s="27">
        <v>1.33333333333333</v>
      </c>
      <c r="O797" s="27">
        <v>194.32224</v>
      </c>
      <c r="P797" s="96">
        <f t="shared" si="1"/>
        <v>200</v>
      </c>
      <c r="Q797" s="40">
        <f t="shared" si="2"/>
        <v>16.66666667</v>
      </c>
      <c r="R797" s="40">
        <f t="shared" si="3"/>
        <v>1.04</v>
      </c>
      <c r="S797" s="97">
        <v>0.0</v>
      </c>
      <c r="T797" s="98">
        <f t="shared" si="4"/>
        <v>1.04</v>
      </c>
      <c r="U797" s="98">
        <f t="shared" si="5"/>
        <v>0.08666666667</v>
      </c>
      <c r="V797" s="98">
        <f t="shared" si="6"/>
        <v>1.04</v>
      </c>
      <c r="W797" s="98">
        <f t="shared" si="7"/>
        <v>1.04</v>
      </c>
      <c r="Y797" s="27">
        <v>7.0</v>
      </c>
    </row>
    <row r="798" ht="15.75" customHeight="1">
      <c r="A798" s="27" t="s">
        <v>26</v>
      </c>
      <c r="B798" s="27" t="s">
        <v>10</v>
      </c>
      <c r="C798" s="27" t="s">
        <v>83</v>
      </c>
      <c r="D798" s="27">
        <v>7085.0</v>
      </c>
      <c r="E798" s="27" t="s">
        <v>332</v>
      </c>
      <c r="F798" s="27">
        <v>2.0</v>
      </c>
      <c r="G798" s="27">
        <v>3.06</v>
      </c>
      <c r="H798" s="27">
        <v>0.95</v>
      </c>
      <c r="I798" s="27">
        <v>1.0</v>
      </c>
      <c r="J798" s="27">
        <v>5.0</v>
      </c>
      <c r="K798" s="27">
        <v>12.0</v>
      </c>
      <c r="L798" s="27">
        <v>17.1</v>
      </c>
      <c r="M798" s="27">
        <v>216.801</v>
      </c>
      <c r="N798" s="27">
        <v>1.05263157894736</v>
      </c>
      <c r="O798" s="27">
        <v>433.602</v>
      </c>
      <c r="P798" s="96">
        <f t="shared" si="1"/>
        <v>434</v>
      </c>
      <c r="Q798" s="40">
        <f t="shared" si="2"/>
        <v>36.16666667</v>
      </c>
      <c r="R798" s="40">
        <f t="shared" si="3"/>
        <v>7.4214</v>
      </c>
      <c r="S798" s="97">
        <v>0.0</v>
      </c>
      <c r="T798" s="98">
        <f t="shared" si="4"/>
        <v>7.4214</v>
      </c>
      <c r="U798" s="98">
        <f t="shared" si="5"/>
        <v>0.61845</v>
      </c>
      <c r="V798" s="98">
        <f t="shared" si="6"/>
        <v>7.4214</v>
      </c>
      <c r="W798" s="98">
        <f t="shared" si="7"/>
        <v>7.4214</v>
      </c>
      <c r="Y798" s="27">
        <v>0.0</v>
      </c>
    </row>
    <row r="799" ht="15.75" customHeight="1">
      <c r="A799" s="27" t="s">
        <v>26</v>
      </c>
      <c r="B799" s="27" t="s">
        <v>10</v>
      </c>
      <c r="C799" s="27" t="s">
        <v>84</v>
      </c>
      <c r="D799" s="27">
        <v>6940.0</v>
      </c>
      <c r="E799" s="27" t="s">
        <v>20</v>
      </c>
      <c r="F799" s="27">
        <v>2.0</v>
      </c>
      <c r="G799" s="27">
        <v>3.06</v>
      </c>
      <c r="H799" s="27">
        <v>0.9</v>
      </c>
      <c r="I799" s="27">
        <v>10.0</v>
      </c>
      <c r="J799" s="27">
        <v>25.0</v>
      </c>
      <c r="K799" s="27">
        <v>12.0</v>
      </c>
      <c r="L799" s="27">
        <v>3.0</v>
      </c>
      <c r="M799" s="27">
        <v>212.364</v>
      </c>
      <c r="N799" s="27">
        <v>1.33333333333333</v>
      </c>
      <c r="O799" s="27">
        <v>509.673599999999</v>
      </c>
      <c r="P799" s="96">
        <f t="shared" si="1"/>
        <v>510</v>
      </c>
      <c r="Q799" s="40">
        <f t="shared" si="2"/>
        <v>42.5</v>
      </c>
      <c r="R799" s="40">
        <f t="shared" si="3"/>
        <v>1.53</v>
      </c>
      <c r="S799" s="97">
        <v>0.0</v>
      </c>
      <c r="T799" s="98">
        <f t="shared" si="4"/>
        <v>1.53</v>
      </c>
      <c r="U799" s="98">
        <f t="shared" si="5"/>
        <v>0.1275</v>
      </c>
      <c r="V799" s="98">
        <f t="shared" si="6"/>
        <v>1.53</v>
      </c>
      <c r="W799" s="98">
        <f t="shared" si="7"/>
        <v>1.53</v>
      </c>
      <c r="Y799" s="27">
        <v>0.0</v>
      </c>
    </row>
    <row r="800" ht="15.75" customHeight="1">
      <c r="A800" s="27" t="s">
        <v>26</v>
      </c>
      <c r="B800" s="27" t="s">
        <v>10</v>
      </c>
      <c r="C800" s="27" t="s">
        <v>85</v>
      </c>
      <c r="D800" s="27">
        <v>10952.0</v>
      </c>
      <c r="E800" s="27" t="s">
        <v>333</v>
      </c>
      <c r="F800" s="27">
        <v>4.0</v>
      </c>
      <c r="G800" s="27">
        <v>3.06</v>
      </c>
      <c r="H800" s="27">
        <v>0.97</v>
      </c>
      <c r="I800" s="27">
        <v>10.0</v>
      </c>
      <c r="J800" s="27">
        <v>10.0</v>
      </c>
      <c r="K800" s="27">
        <v>12.0</v>
      </c>
      <c r="L800" s="27">
        <v>1.0</v>
      </c>
      <c r="M800" s="27">
        <v>335.1312</v>
      </c>
      <c r="N800" s="27">
        <v>1.11111111111111</v>
      </c>
      <c r="O800" s="27">
        <v>1444.78784</v>
      </c>
      <c r="P800" s="96">
        <f t="shared" si="1"/>
        <v>1450</v>
      </c>
      <c r="Q800" s="40">
        <f t="shared" si="2"/>
        <v>120.8333333</v>
      </c>
      <c r="R800" s="40">
        <f t="shared" si="3"/>
        <v>1.45</v>
      </c>
      <c r="S800" s="97">
        <v>0.0</v>
      </c>
      <c r="T800" s="98">
        <f t="shared" si="4"/>
        <v>1.45</v>
      </c>
      <c r="U800" s="98">
        <f t="shared" si="5"/>
        <v>0.1208333333</v>
      </c>
      <c r="V800" s="98">
        <f t="shared" si="6"/>
        <v>1.45</v>
      </c>
      <c r="W800" s="98">
        <f t="shared" si="7"/>
        <v>1.45</v>
      </c>
      <c r="Y800" s="27">
        <v>0.0</v>
      </c>
    </row>
    <row r="801" ht="15.75" customHeight="1">
      <c r="A801" s="27" t="s">
        <v>26</v>
      </c>
      <c r="B801" s="27" t="s">
        <v>10</v>
      </c>
      <c r="C801" s="27" t="s">
        <v>86</v>
      </c>
      <c r="D801" s="27">
        <v>3944.0</v>
      </c>
      <c r="E801" s="27" t="s">
        <v>15</v>
      </c>
      <c r="F801" s="27">
        <v>3.0</v>
      </c>
      <c r="G801" s="27">
        <v>3.06</v>
      </c>
      <c r="H801" s="27">
        <v>0.95</v>
      </c>
      <c r="I801" s="27">
        <v>4.0</v>
      </c>
      <c r="J801" s="27">
        <v>5.0</v>
      </c>
      <c r="K801" s="27">
        <v>12.0</v>
      </c>
      <c r="L801" s="27">
        <v>3.0</v>
      </c>
      <c r="M801" s="27">
        <v>120.686399999999</v>
      </c>
      <c r="N801" s="27">
        <v>1.05263157894736</v>
      </c>
      <c r="O801" s="27">
        <v>362.059199999999</v>
      </c>
      <c r="P801" s="96">
        <f t="shared" si="1"/>
        <v>364</v>
      </c>
      <c r="Q801" s="40">
        <f t="shared" si="2"/>
        <v>30.33333333</v>
      </c>
      <c r="R801" s="40">
        <f t="shared" si="3"/>
        <v>1.092</v>
      </c>
      <c r="S801" s="97">
        <v>0.0</v>
      </c>
      <c r="T801" s="98">
        <f t="shared" si="4"/>
        <v>1.092</v>
      </c>
      <c r="U801" s="98">
        <f t="shared" si="5"/>
        <v>0.091</v>
      </c>
      <c r="V801" s="98">
        <f t="shared" si="6"/>
        <v>1.092</v>
      </c>
      <c r="W801" s="98">
        <f t="shared" si="7"/>
        <v>1.092</v>
      </c>
      <c r="Y801" s="27">
        <v>0.0</v>
      </c>
    </row>
    <row r="802" ht="15.75" customHeight="1">
      <c r="A802" s="27" t="s">
        <v>26</v>
      </c>
      <c r="B802" s="27" t="s">
        <v>10</v>
      </c>
      <c r="C802" s="27" t="s">
        <v>87</v>
      </c>
      <c r="D802" s="27">
        <v>16276.0</v>
      </c>
      <c r="E802" s="27" t="s">
        <v>334</v>
      </c>
      <c r="F802" s="27">
        <v>1.0</v>
      </c>
      <c r="G802" s="27">
        <v>3.06</v>
      </c>
      <c r="H802" s="27">
        <v>0.9</v>
      </c>
      <c r="I802" s="27">
        <v>10.0</v>
      </c>
      <c r="J802" s="27">
        <v>10.0</v>
      </c>
      <c r="K802" s="27">
        <v>12.0</v>
      </c>
      <c r="L802" s="27">
        <v>3.6</v>
      </c>
      <c r="M802" s="27">
        <v>498.0456</v>
      </c>
      <c r="N802" s="27">
        <v>1.11111111111111</v>
      </c>
      <c r="O802" s="27">
        <v>498.0456</v>
      </c>
      <c r="P802" s="96">
        <f t="shared" si="1"/>
        <v>500</v>
      </c>
      <c r="Q802" s="40">
        <f t="shared" si="2"/>
        <v>41.66666667</v>
      </c>
      <c r="R802" s="40">
        <f t="shared" si="3"/>
        <v>1.8</v>
      </c>
      <c r="S802" s="97">
        <v>0.0</v>
      </c>
      <c r="T802" s="98">
        <f t="shared" si="4"/>
        <v>1.8</v>
      </c>
      <c r="U802" s="98">
        <f t="shared" si="5"/>
        <v>0.15</v>
      </c>
      <c r="V802" s="98">
        <f t="shared" si="6"/>
        <v>1.8</v>
      </c>
      <c r="W802" s="98">
        <f t="shared" si="7"/>
        <v>1.8</v>
      </c>
      <c r="Y802" s="27">
        <v>3.0</v>
      </c>
    </row>
    <row r="803" ht="15.75" customHeight="1">
      <c r="A803" s="27" t="s">
        <v>26</v>
      </c>
      <c r="B803" s="27" t="s">
        <v>10</v>
      </c>
      <c r="C803" s="27" t="s">
        <v>88</v>
      </c>
      <c r="D803" s="27">
        <v>6982.0</v>
      </c>
      <c r="E803" s="27" t="s">
        <v>11</v>
      </c>
      <c r="F803" s="27">
        <v>1.0</v>
      </c>
      <c r="G803" s="27">
        <v>3.08</v>
      </c>
      <c r="H803" s="27">
        <v>0.9</v>
      </c>
      <c r="I803" s="27">
        <v>10.0</v>
      </c>
      <c r="J803" s="27">
        <v>10.0</v>
      </c>
      <c r="K803" s="27">
        <v>12.0</v>
      </c>
      <c r="L803" s="27">
        <v>4.4</v>
      </c>
      <c r="M803" s="27">
        <v>215.0456</v>
      </c>
      <c r="N803" s="27">
        <v>1.11111111111111</v>
      </c>
      <c r="O803" s="27">
        <v>215.0456</v>
      </c>
      <c r="P803" s="96">
        <f t="shared" si="1"/>
        <v>220</v>
      </c>
      <c r="Q803" s="40">
        <f t="shared" si="2"/>
        <v>18.33333333</v>
      </c>
      <c r="R803" s="40">
        <f t="shared" si="3"/>
        <v>0.968</v>
      </c>
      <c r="S803" s="97">
        <v>0.0</v>
      </c>
      <c r="T803" s="98">
        <f t="shared" si="4"/>
        <v>0.968</v>
      </c>
      <c r="U803" s="98">
        <f t="shared" si="5"/>
        <v>0.08066666667</v>
      </c>
      <c r="V803" s="98">
        <f t="shared" si="6"/>
        <v>0.968</v>
      </c>
      <c r="W803" s="98">
        <f t="shared" si="7"/>
        <v>0.968</v>
      </c>
      <c r="Y803" s="27">
        <v>0.0</v>
      </c>
    </row>
    <row r="804" ht="15.75" customHeight="1">
      <c r="A804" s="27" t="s">
        <v>26</v>
      </c>
      <c r="B804" s="27" t="s">
        <v>10</v>
      </c>
      <c r="C804" s="27" t="s">
        <v>89</v>
      </c>
      <c r="D804" s="27">
        <v>16145.0</v>
      </c>
      <c r="E804" s="27" t="s">
        <v>21</v>
      </c>
      <c r="F804" s="27">
        <v>2.0</v>
      </c>
      <c r="G804" s="27">
        <v>1.26</v>
      </c>
      <c r="H804" s="27">
        <v>0.9</v>
      </c>
      <c r="I804" s="27">
        <v>1.0</v>
      </c>
      <c r="J804" s="27">
        <v>5.0</v>
      </c>
      <c r="K804" s="27">
        <v>12.0</v>
      </c>
      <c r="L804" s="27">
        <v>15.0</v>
      </c>
      <c r="M804" s="27">
        <v>203.427</v>
      </c>
      <c r="N804" s="27">
        <v>1.05263157894736</v>
      </c>
      <c r="O804" s="27">
        <v>385.440631578947</v>
      </c>
      <c r="P804" s="96">
        <f t="shared" si="1"/>
        <v>386</v>
      </c>
      <c r="Q804" s="40">
        <f t="shared" si="2"/>
        <v>32.16666667</v>
      </c>
      <c r="R804" s="40">
        <f t="shared" si="3"/>
        <v>5.79</v>
      </c>
      <c r="S804" s="97">
        <v>0.0</v>
      </c>
      <c r="T804" s="98">
        <f t="shared" si="4"/>
        <v>5.79</v>
      </c>
      <c r="U804" s="98">
        <f t="shared" si="5"/>
        <v>0.4825</v>
      </c>
      <c r="V804" s="98">
        <f t="shared" si="6"/>
        <v>5.79</v>
      </c>
      <c r="W804" s="98">
        <f t="shared" si="7"/>
        <v>5.79</v>
      </c>
      <c r="Y804" s="27">
        <v>0.0</v>
      </c>
    </row>
    <row r="805" ht="15.75" customHeight="1">
      <c r="A805" s="27" t="s">
        <v>26</v>
      </c>
      <c r="B805" s="27" t="s">
        <v>10</v>
      </c>
      <c r="C805" s="27" t="s">
        <v>90</v>
      </c>
      <c r="D805" s="27">
        <v>7332.0</v>
      </c>
      <c r="E805" s="27" t="s">
        <v>12</v>
      </c>
      <c r="F805" s="27">
        <v>1.0</v>
      </c>
      <c r="G805" s="27">
        <v>3.08</v>
      </c>
      <c r="H805" s="27">
        <v>1.0</v>
      </c>
      <c r="I805" s="27">
        <v>20.0</v>
      </c>
      <c r="J805" s="27">
        <v>50.0</v>
      </c>
      <c r="K805" s="27">
        <v>12.0</v>
      </c>
      <c r="L805" s="27">
        <v>1.2</v>
      </c>
      <c r="M805" s="27">
        <v>225.8256</v>
      </c>
      <c r="N805" s="27">
        <v>2.0</v>
      </c>
      <c r="O805" s="27">
        <v>451.6512</v>
      </c>
      <c r="P805" s="96">
        <f t="shared" si="1"/>
        <v>460</v>
      </c>
      <c r="Q805" s="40">
        <f t="shared" si="2"/>
        <v>38.33333333</v>
      </c>
      <c r="R805" s="40">
        <f t="shared" si="3"/>
        <v>0.552</v>
      </c>
      <c r="S805" s="97">
        <v>0.0</v>
      </c>
      <c r="T805" s="98">
        <f t="shared" si="4"/>
        <v>0.552</v>
      </c>
      <c r="U805" s="98">
        <f t="shared" si="5"/>
        <v>0.046</v>
      </c>
      <c r="V805" s="98">
        <f t="shared" si="6"/>
        <v>0.552</v>
      </c>
      <c r="W805" s="98">
        <f t="shared" si="7"/>
        <v>0.552</v>
      </c>
      <c r="Y805" s="27">
        <v>0.7</v>
      </c>
    </row>
    <row r="806" ht="15.75" customHeight="1">
      <c r="A806" s="27" t="s">
        <v>26</v>
      </c>
      <c r="B806" s="27" t="s">
        <v>10</v>
      </c>
      <c r="C806" s="27" t="s">
        <v>91</v>
      </c>
      <c r="D806" s="27">
        <v>7133.0</v>
      </c>
      <c r="E806" s="27" t="s">
        <v>14</v>
      </c>
      <c r="F806" s="27">
        <v>3.0</v>
      </c>
      <c r="G806" s="27">
        <v>3.06</v>
      </c>
      <c r="H806" s="27">
        <v>0.95</v>
      </c>
      <c r="I806" s="27">
        <v>10.0</v>
      </c>
      <c r="J806" s="27">
        <v>10.0</v>
      </c>
      <c r="K806" s="27">
        <v>12.0</v>
      </c>
      <c r="L806" s="27">
        <v>7.8</v>
      </c>
      <c r="M806" s="27">
        <v>218.2698</v>
      </c>
      <c r="N806" s="27">
        <v>1.11111111111111</v>
      </c>
      <c r="O806" s="27">
        <v>691.1877</v>
      </c>
      <c r="P806" s="96">
        <f t="shared" si="1"/>
        <v>700</v>
      </c>
      <c r="Q806" s="40">
        <f t="shared" si="2"/>
        <v>58.33333333</v>
      </c>
      <c r="R806" s="40">
        <f t="shared" si="3"/>
        <v>5.46</v>
      </c>
      <c r="S806" s="97">
        <v>0.0</v>
      </c>
      <c r="T806" s="98">
        <f t="shared" si="4"/>
        <v>5.46</v>
      </c>
      <c r="U806" s="98">
        <f t="shared" si="5"/>
        <v>0.455</v>
      </c>
      <c r="V806" s="98">
        <f t="shared" si="6"/>
        <v>5.46</v>
      </c>
      <c r="W806" s="98">
        <f t="shared" si="7"/>
        <v>5.46</v>
      </c>
      <c r="Y806" s="27">
        <v>0.0</v>
      </c>
    </row>
    <row r="807" ht="15.75" customHeight="1">
      <c r="A807" s="27" t="s">
        <v>26</v>
      </c>
      <c r="B807" s="27" t="s">
        <v>10</v>
      </c>
      <c r="C807" s="27" t="s">
        <v>92</v>
      </c>
      <c r="D807" s="27">
        <v>3438.0</v>
      </c>
      <c r="E807" s="27" t="s">
        <v>330</v>
      </c>
      <c r="F807" s="27">
        <v>1.0</v>
      </c>
      <c r="G807" s="27">
        <v>3.06</v>
      </c>
      <c r="H807" s="27">
        <v>0.95</v>
      </c>
      <c r="I807" s="27">
        <v>5.0</v>
      </c>
      <c r="J807" s="27">
        <v>5.0</v>
      </c>
      <c r="K807" s="27">
        <v>12.0</v>
      </c>
      <c r="L807" s="27">
        <v>4.4</v>
      </c>
      <c r="M807" s="27">
        <v>105.2028</v>
      </c>
      <c r="N807" s="27">
        <v>1.05263157894736</v>
      </c>
      <c r="O807" s="27">
        <v>105.2028</v>
      </c>
      <c r="P807" s="96">
        <f t="shared" si="1"/>
        <v>110</v>
      </c>
      <c r="Q807" s="40">
        <f t="shared" si="2"/>
        <v>9.166666667</v>
      </c>
      <c r="R807" s="40">
        <f t="shared" si="3"/>
        <v>0.484</v>
      </c>
      <c r="S807" s="97">
        <v>0.0</v>
      </c>
      <c r="T807" s="98">
        <f t="shared" si="4"/>
        <v>0.484</v>
      </c>
      <c r="U807" s="98">
        <f t="shared" si="5"/>
        <v>0.04033333333</v>
      </c>
      <c r="V807" s="98">
        <f t="shared" si="6"/>
        <v>0.484</v>
      </c>
      <c r="W807" s="98">
        <f t="shared" si="7"/>
        <v>0.484</v>
      </c>
      <c r="Y807" s="27">
        <v>0.0</v>
      </c>
    </row>
    <row r="808" ht="15.75" customHeight="1">
      <c r="A808" s="27" t="s">
        <v>26</v>
      </c>
      <c r="B808" s="27" t="s">
        <v>10</v>
      </c>
      <c r="C808" s="27" t="s">
        <v>93</v>
      </c>
      <c r="D808" s="27">
        <v>6097.0</v>
      </c>
      <c r="E808" s="27" t="s">
        <v>331</v>
      </c>
      <c r="F808" s="27">
        <v>2.0</v>
      </c>
      <c r="G808" s="27">
        <v>3.06</v>
      </c>
      <c r="H808" s="27">
        <v>0.9</v>
      </c>
      <c r="I808" s="27">
        <v>10.0</v>
      </c>
      <c r="J808" s="27">
        <v>25.0</v>
      </c>
      <c r="K808" s="27">
        <v>12.0</v>
      </c>
      <c r="L808" s="27">
        <v>5.2</v>
      </c>
      <c r="M808" s="27">
        <v>186.5682</v>
      </c>
      <c r="N808" s="27">
        <v>1.33333333333333</v>
      </c>
      <c r="O808" s="27">
        <v>447.763679999999</v>
      </c>
      <c r="P808" s="96">
        <f t="shared" si="1"/>
        <v>450</v>
      </c>
      <c r="Q808" s="40">
        <f t="shared" si="2"/>
        <v>37.5</v>
      </c>
      <c r="R808" s="40">
        <f t="shared" si="3"/>
        <v>2.34</v>
      </c>
      <c r="S808" s="97">
        <v>0.0</v>
      </c>
      <c r="T808" s="98">
        <f t="shared" si="4"/>
        <v>2.34</v>
      </c>
      <c r="U808" s="98">
        <f t="shared" si="5"/>
        <v>0.195</v>
      </c>
      <c r="V808" s="98">
        <f t="shared" si="6"/>
        <v>2.34</v>
      </c>
      <c r="W808" s="98">
        <f t="shared" si="7"/>
        <v>2.34</v>
      </c>
      <c r="Y808" s="27">
        <v>7.0</v>
      </c>
    </row>
    <row r="809" ht="15.75" customHeight="1">
      <c r="A809" s="27" t="s">
        <v>26</v>
      </c>
      <c r="B809" s="27" t="s">
        <v>10</v>
      </c>
      <c r="C809" s="27" t="s">
        <v>94</v>
      </c>
      <c r="D809" s="27">
        <v>4376.0</v>
      </c>
      <c r="E809" s="27" t="s">
        <v>332</v>
      </c>
      <c r="F809" s="27">
        <v>2.0</v>
      </c>
      <c r="G809" s="27">
        <v>3.06</v>
      </c>
      <c r="H809" s="27">
        <v>0.95</v>
      </c>
      <c r="I809" s="27">
        <v>1.0</v>
      </c>
      <c r="J809" s="27">
        <v>5.0</v>
      </c>
      <c r="K809" s="27">
        <v>12.0</v>
      </c>
      <c r="L809" s="27">
        <v>17.1</v>
      </c>
      <c r="M809" s="27">
        <v>133.9056</v>
      </c>
      <c r="N809" s="27">
        <v>1.05263157894736</v>
      </c>
      <c r="O809" s="27">
        <v>267.811199999999</v>
      </c>
      <c r="P809" s="96">
        <f t="shared" si="1"/>
        <v>268</v>
      </c>
      <c r="Q809" s="40">
        <f t="shared" si="2"/>
        <v>22.33333333</v>
      </c>
      <c r="R809" s="40">
        <f t="shared" si="3"/>
        <v>4.5828</v>
      </c>
      <c r="S809" s="97">
        <v>0.0</v>
      </c>
      <c r="T809" s="98">
        <f t="shared" si="4"/>
        <v>4.5828</v>
      </c>
      <c r="U809" s="98">
        <f t="shared" si="5"/>
        <v>0.3819</v>
      </c>
      <c r="V809" s="98">
        <f t="shared" si="6"/>
        <v>4.5828</v>
      </c>
      <c r="W809" s="98">
        <f t="shared" si="7"/>
        <v>4.5828</v>
      </c>
      <c r="Y809" s="27">
        <v>0.0</v>
      </c>
    </row>
    <row r="810" ht="15.75" customHeight="1">
      <c r="A810" s="27" t="s">
        <v>26</v>
      </c>
      <c r="B810" s="27" t="s">
        <v>10</v>
      </c>
      <c r="C810" s="27" t="s">
        <v>95</v>
      </c>
      <c r="D810" s="27">
        <v>3966.0</v>
      </c>
      <c r="E810" s="27" t="s">
        <v>20</v>
      </c>
      <c r="F810" s="27">
        <v>2.0</v>
      </c>
      <c r="G810" s="27">
        <v>3.06</v>
      </c>
      <c r="H810" s="27">
        <v>0.9</v>
      </c>
      <c r="I810" s="27">
        <v>10.0</v>
      </c>
      <c r="J810" s="27">
        <v>25.0</v>
      </c>
      <c r="K810" s="27">
        <v>12.0</v>
      </c>
      <c r="L810" s="27">
        <v>3.0</v>
      </c>
      <c r="M810" s="27">
        <v>121.3596</v>
      </c>
      <c r="N810" s="27">
        <v>1.33333333333333</v>
      </c>
      <c r="O810" s="27">
        <v>291.26304</v>
      </c>
      <c r="P810" s="96">
        <f t="shared" si="1"/>
        <v>300</v>
      </c>
      <c r="Q810" s="40">
        <f t="shared" si="2"/>
        <v>25</v>
      </c>
      <c r="R810" s="40">
        <f t="shared" si="3"/>
        <v>0.9</v>
      </c>
      <c r="S810" s="97">
        <v>0.0</v>
      </c>
      <c r="T810" s="98">
        <f t="shared" si="4"/>
        <v>0.9</v>
      </c>
      <c r="U810" s="98">
        <f t="shared" si="5"/>
        <v>0.075</v>
      </c>
      <c r="V810" s="98">
        <f t="shared" si="6"/>
        <v>0.9</v>
      </c>
      <c r="W810" s="98">
        <f t="shared" si="7"/>
        <v>0.9</v>
      </c>
      <c r="Y810" s="27">
        <v>0.0</v>
      </c>
    </row>
    <row r="811" ht="15.75" customHeight="1">
      <c r="A811" s="27" t="s">
        <v>26</v>
      </c>
      <c r="B811" s="27" t="s">
        <v>10</v>
      </c>
      <c r="C811" s="27" t="s">
        <v>96</v>
      </c>
      <c r="D811" s="27">
        <v>4564.0</v>
      </c>
      <c r="E811" s="27" t="s">
        <v>333</v>
      </c>
      <c r="F811" s="27">
        <v>4.0</v>
      </c>
      <c r="G811" s="27">
        <v>3.06</v>
      </c>
      <c r="H811" s="27">
        <v>0.97</v>
      </c>
      <c r="I811" s="27">
        <v>10.0</v>
      </c>
      <c r="J811" s="27">
        <v>10.0</v>
      </c>
      <c r="K811" s="27">
        <v>12.0</v>
      </c>
      <c r="L811" s="27">
        <v>1.0</v>
      </c>
      <c r="M811" s="27">
        <v>139.6584</v>
      </c>
      <c r="N811" s="27">
        <v>1.11111111111111</v>
      </c>
      <c r="O811" s="27">
        <v>602.082879999999</v>
      </c>
      <c r="P811" s="96">
        <f t="shared" si="1"/>
        <v>610</v>
      </c>
      <c r="Q811" s="40">
        <f t="shared" si="2"/>
        <v>50.83333333</v>
      </c>
      <c r="R811" s="40">
        <f t="shared" si="3"/>
        <v>0.61</v>
      </c>
      <c r="S811" s="97">
        <v>0.0</v>
      </c>
      <c r="T811" s="98">
        <f t="shared" si="4"/>
        <v>0.61</v>
      </c>
      <c r="U811" s="98">
        <f t="shared" si="5"/>
        <v>0.05083333333</v>
      </c>
      <c r="V811" s="98">
        <f t="shared" si="6"/>
        <v>0.61</v>
      </c>
      <c r="W811" s="98">
        <f t="shared" si="7"/>
        <v>0.61</v>
      </c>
      <c r="Y811" s="27">
        <v>0.0</v>
      </c>
    </row>
    <row r="812" ht="15.75" customHeight="1">
      <c r="A812" s="27" t="s">
        <v>26</v>
      </c>
      <c r="B812" s="27" t="s">
        <v>10</v>
      </c>
      <c r="C812" s="27" t="s">
        <v>97</v>
      </c>
      <c r="D812" s="27">
        <v>8814.0</v>
      </c>
      <c r="E812" s="27" t="s">
        <v>15</v>
      </c>
      <c r="F812" s="27">
        <v>3.0</v>
      </c>
      <c r="G812" s="27">
        <v>3.06</v>
      </c>
      <c r="H812" s="27">
        <v>0.95</v>
      </c>
      <c r="I812" s="27">
        <v>4.0</v>
      </c>
      <c r="J812" s="27">
        <v>5.0</v>
      </c>
      <c r="K812" s="27">
        <v>12.0</v>
      </c>
      <c r="L812" s="27">
        <v>3.0</v>
      </c>
      <c r="M812" s="27">
        <v>269.7084</v>
      </c>
      <c r="N812" s="27">
        <v>1.05263157894736</v>
      </c>
      <c r="O812" s="27">
        <v>809.125199999999</v>
      </c>
      <c r="P812" s="96">
        <f t="shared" si="1"/>
        <v>812</v>
      </c>
      <c r="Q812" s="40">
        <f t="shared" si="2"/>
        <v>67.66666667</v>
      </c>
      <c r="R812" s="40">
        <f t="shared" si="3"/>
        <v>2.436</v>
      </c>
      <c r="S812" s="97">
        <v>0.0</v>
      </c>
      <c r="T812" s="98">
        <f t="shared" si="4"/>
        <v>2.436</v>
      </c>
      <c r="U812" s="98">
        <f t="shared" si="5"/>
        <v>0.203</v>
      </c>
      <c r="V812" s="98">
        <f t="shared" si="6"/>
        <v>2.436</v>
      </c>
      <c r="W812" s="98">
        <f t="shared" si="7"/>
        <v>2.436</v>
      </c>
      <c r="Y812" s="27">
        <v>0.0</v>
      </c>
    </row>
    <row r="813" ht="15.75" customHeight="1">
      <c r="A813" s="27" t="s">
        <v>26</v>
      </c>
      <c r="B813" s="27" t="s">
        <v>10</v>
      </c>
      <c r="C813" s="27" t="s">
        <v>98</v>
      </c>
      <c r="D813" s="27">
        <v>8933.0</v>
      </c>
      <c r="E813" s="27" t="s">
        <v>334</v>
      </c>
      <c r="F813" s="27">
        <v>1.0</v>
      </c>
      <c r="G813" s="27">
        <v>3.06</v>
      </c>
      <c r="H813" s="27">
        <v>0.9</v>
      </c>
      <c r="I813" s="27">
        <v>10.0</v>
      </c>
      <c r="J813" s="27">
        <v>10.0</v>
      </c>
      <c r="K813" s="27">
        <v>12.0</v>
      </c>
      <c r="L813" s="27">
        <v>3.6</v>
      </c>
      <c r="M813" s="27">
        <v>273.3498</v>
      </c>
      <c r="N813" s="27">
        <v>1.11111111111111</v>
      </c>
      <c r="O813" s="27">
        <v>273.3498</v>
      </c>
      <c r="P813" s="96">
        <f t="shared" si="1"/>
        <v>280</v>
      </c>
      <c r="Q813" s="40">
        <f t="shared" si="2"/>
        <v>23.33333333</v>
      </c>
      <c r="R813" s="40">
        <f t="shared" si="3"/>
        <v>1.008</v>
      </c>
      <c r="S813" s="97">
        <v>0.0</v>
      </c>
      <c r="T813" s="98">
        <f t="shared" si="4"/>
        <v>1.008</v>
      </c>
      <c r="U813" s="98">
        <f t="shared" si="5"/>
        <v>0.084</v>
      </c>
      <c r="V813" s="98">
        <f t="shared" si="6"/>
        <v>1.008</v>
      </c>
      <c r="W813" s="98">
        <f t="shared" si="7"/>
        <v>1.008</v>
      </c>
      <c r="Y813" s="27">
        <v>3.0</v>
      </c>
    </row>
    <row r="814" ht="15.75" customHeight="1">
      <c r="A814" s="27" t="s">
        <v>26</v>
      </c>
      <c r="B814" s="27" t="s">
        <v>10</v>
      </c>
      <c r="C814" s="27" t="s">
        <v>99</v>
      </c>
      <c r="D814" s="27">
        <v>6556.0</v>
      </c>
      <c r="E814" s="27" t="s">
        <v>11</v>
      </c>
      <c r="F814" s="27">
        <v>1.0</v>
      </c>
      <c r="G814" s="27">
        <v>3.08</v>
      </c>
      <c r="H814" s="27">
        <v>0.9</v>
      </c>
      <c r="I814" s="27">
        <v>10.0</v>
      </c>
      <c r="J814" s="27">
        <v>10.0</v>
      </c>
      <c r="K814" s="27">
        <v>12.0</v>
      </c>
      <c r="L814" s="27">
        <v>4.4</v>
      </c>
      <c r="M814" s="27">
        <v>201.9248</v>
      </c>
      <c r="N814" s="27">
        <v>1.11111111111111</v>
      </c>
      <c r="O814" s="27">
        <v>201.9248</v>
      </c>
      <c r="P814" s="96">
        <f t="shared" si="1"/>
        <v>210</v>
      </c>
      <c r="Q814" s="40">
        <f t="shared" si="2"/>
        <v>17.5</v>
      </c>
      <c r="R814" s="40">
        <f t="shared" si="3"/>
        <v>0.924</v>
      </c>
      <c r="S814" s="97">
        <v>0.0</v>
      </c>
      <c r="T814" s="98">
        <f t="shared" si="4"/>
        <v>0.924</v>
      </c>
      <c r="U814" s="98">
        <f t="shared" si="5"/>
        <v>0.077</v>
      </c>
      <c r="V814" s="98">
        <f t="shared" si="6"/>
        <v>0.924</v>
      </c>
      <c r="W814" s="98">
        <f t="shared" si="7"/>
        <v>0.924</v>
      </c>
      <c r="Y814" s="27">
        <v>0.0</v>
      </c>
    </row>
    <row r="815" ht="15.75" customHeight="1">
      <c r="A815" s="27" t="s">
        <v>26</v>
      </c>
      <c r="B815" s="27" t="s">
        <v>10</v>
      </c>
      <c r="C815" s="27" t="s">
        <v>100</v>
      </c>
      <c r="D815" s="27">
        <v>7840.0</v>
      </c>
      <c r="E815" s="27" t="s">
        <v>21</v>
      </c>
      <c r="F815" s="27">
        <v>2.0</v>
      </c>
      <c r="G815" s="27">
        <v>1.26</v>
      </c>
      <c r="H815" s="27">
        <v>0.9</v>
      </c>
      <c r="I815" s="27">
        <v>1.0</v>
      </c>
      <c r="J815" s="27">
        <v>5.0</v>
      </c>
      <c r="K815" s="27">
        <v>12.0</v>
      </c>
      <c r="L815" s="27">
        <v>15.0</v>
      </c>
      <c r="M815" s="27">
        <v>98.7839999999999</v>
      </c>
      <c r="N815" s="27">
        <v>1.05263157894736</v>
      </c>
      <c r="O815" s="27">
        <v>187.169684210526</v>
      </c>
      <c r="P815" s="96">
        <f t="shared" si="1"/>
        <v>188</v>
      </c>
      <c r="Q815" s="40">
        <f t="shared" si="2"/>
        <v>15.66666667</v>
      </c>
      <c r="R815" s="40">
        <f t="shared" si="3"/>
        <v>2.82</v>
      </c>
      <c r="S815" s="97">
        <v>0.0</v>
      </c>
      <c r="T815" s="98">
        <f t="shared" si="4"/>
        <v>2.82</v>
      </c>
      <c r="U815" s="98">
        <f t="shared" si="5"/>
        <v>0.235</v>
      </c>
      <c r="V815" s="98">
        <f t="shared" si="6"/>
        <v>2.82</v>
      </c>
      <c r="W815" s="98">
        <f t="shared" si="7"/>
        <v>2.82</v>
      </c>
      <c r="Y815" s="27">
        <v>0.0</v>
      </c>
    </row>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showGridLines="0" workbookViewId="0"/>
  </sheetViews>
  <sheetFormatPr customHeight="1" defaultColWidth="12.63" defaultRowHeight="15.0"/>
  <cols>
    <col customWidth="1" min="1" max="1" width="12.63"/>
    <col customWidth="1" min="2" max="2" width="43.63"/>
    <col customWidth="1" min="3" max="6" width="12.63"/>
  </cols>
  <sheetData>
    <row r="1" ht="15.0" customHeight="1"/>
    <row r="2" ht="15.0" customHeight="1">
      <c r="E2" s="104"/>
    </row>
    <row r="3" ht="15.0" customHeight="1">
      <c r="E3" s="104"/>
    </row>
    <row r="4" ht="15.0" customHeight="1"/>
    <row r="5" ht="15.0" customHeight="1"/>
    <row r="6" ht="15.0" customHeight="1"/>
    <row r="7" ht="15.0" customHeight="1"/>
    <row r="8" ht="15.0" customHeight="1"/>
    <row r="9" ht="15.0" customHeight="1"/>
    <row r="10" ht="15.0" customHeight="1"/>
    <row r="11" ht="15.0" customHeight="1"/>
    <row r="12" ht="15.0" customHeight="1"/>
    <row r="13" ht="15.0" customHeight="1"/>
    <row r="14" ht="15.0" customHeight="1"/>
    <row r="15" ht="15.0" customHeight="1"/>
    <row r="16" ht="15.0" customHeight="1"/>
    <row r="17" ht="15.0" customHeight="1"/>
    <row r="18" ht="15.0" customHeight="1"/>
    <row r="19" ht="15.0" customHeight="1"/>
    <row r="20" ht="15.0" customHeight="1"/>
    <row r="21" ht="15.0" customHeight="1"/>
    <row r="22" ht="15.0" customHeight="1"/>
    <row r="23" ht="15.0" customHeight="1"/>
    <row r="24" ht="15.0" customHeight="1"/>
    <row r="25" ht="15.0" customHeight="1"/>
    <row r="26" ht="15.0" customHeight="1"/>
    <row r="27" ht="15.0" customHeight="1"/>
    <row r="28" ht="15.0" customHeight="1"/>
    <row r="29" ht="15.0" customHeight="1"/>
    <row r="30" ht="15.0" customHeight="1"/>
    <row r="31" ht="15.0" customHeight="1"/>
    <row r="32" ht="15.0" customHeight="1"/>
    <row r="33" ht="15.0" customHeight="1"/>
    <row r="34" ht="15.0" customHeight="1"/>
    <row r="35" ht="15.0" customHeight="1"/>
    <row r="36" ht="15.0" customHeight="1"/>
    <row r="37" ht="15.0" customHeight="1"/>
    <row r="38" ht="15.0" customHeight="1"/>
    <row r="39" ht="15.0" customHeight="1"/>
    <row r="40" ht="15.0" customHeight="1"/>
    <row r="41" ht="15.0" customHeight="1"/>
    <row r="42" ht="15.0" customHeight="1"/>
    <row r="43" ht="15.0" customHeight="1"/>
    <row r="44" ht="15.0" customHeight="1"/>
    <row r="45" ht="15.0" customHeight="1"/>
    <row r="46" ht="15.0" customHeight="1"/>
    <row r="47" ht="15.0" customHeight="1"/>
    <row r="48" ht="15.0" customHeight="1"/>
    <row r="49" ht="15.0" customHeight="1"/>
    <row r="50" ht="15.0"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0" customHeight="1">
      <c r="A76" s="109"/>
      <c r="B76" s="110"/>
      <c r="C76" s="110"/>
      <c r="D76" s="111"/>
    </row>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2"/>
</worksheet>
</file>